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<sst xmlns="http://schemas.openxmlformats.org/spreadsheetml/2006/main" uniqueCount="282">
  <si>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</si>
  <si>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</si>
  <si>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</si>
  <si>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</si>
  <si>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</si>
  <si>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</si>
  <si>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</si>
  <si>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</si>
  <si>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</si>
  <si>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</si>
  <si>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</si>
  <si>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</si>
  <si>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</si>
  <si>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</si>
  <si>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</si>
  <si>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</si>
  <si>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</si>
  <si>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</si>
  <si>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</si>
  <si>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</si>
  <si>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</si>
  <si>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</si>
  <si>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</si>
  <si>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</si>
  <si>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</si>
  <si>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</si>
  <si>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</si>
  <si>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</si>
  <si>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</si>
  <si>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</si>
  <si>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</si>
  <si>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</si>
  <si>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</si>
  <si>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</si>
  <si>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</si>
  <si>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</si>
  <si>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</si>
  <si>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</si>
  <si>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</si>
  <si>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</si>
  <si>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</si>
  <si>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</si>
  <si>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</si>
  <si>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</si>
  <si>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</si>
  <si>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</si>
  <si>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</si>
  <si>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</si>
  <si>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</si>
  <si>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</si>
  <si>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</si>
  <si>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</si>
  <si>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</si>
  <si>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</si>
  <si>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</si>
  <si>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</si>
  <si>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</si>
  <si>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ic1110</t>
  </si>
  <si>
    <t>インターカラー</t>
  </si>
  <si>
    <t>右女３スマホ</t>
  </si>
  <si>
    <t>求む！５０歳以上の女性と…</t>
  </si>
  <si>
    <t>lp01</t>
  </si>
  <si>
    <t>スポニチ関東</t>
  </si>
  <si>
    <t>4C終面全5段</t>
  </si>
  <si>
    <t>6月29日(土)</t>
  </si>
  <si>
    <t>ic1111</t>
  </si>
  <si>
    <t>スポニチ関西</t>
  </si>
  <si>
    <t>ic1112</t>
  </si>
  <si>
    <t>スポニチ西部</t>
  </si>
  <si>
    <t>ic1113</t>
  </si>
  <si>
    <t>スポニチ北海道</t>
  </si>
  <si>
    <t>ic1114</t>
  </si>
  <si>
    <t>(空電共通)</t>
  </si>
  <si>
    <t>空電</t>
  </si>
  <si>
    <t>空電 (共通)</t>
  </si>
  <si>
    <t>ic1115</t>
  </si>
  <si>
    <t>雑誌版 SPA</t>
  </si>
  <si>
    <t>学生いません！ギャルもいません！熟女！熟女！熟女！熟女！</t>
  </si>
  <si>
    <t>サンスポ関東</t>
  </si>
  <si>
    <t>6月08日(土)</t>
  </si>
  <si>
    <t>ic1116</t>
  </si>
  <si>
    <t>ic1117</t>
  </si>
  <si>
    <t>サンスポ関西</t>
  </si>
  <si>
    <t>全5段</t>
  </si>
  <si>
    <t>6月16日(日)</t>
  </si>
  <si>
    <t>ic1118</t>
  </si>
  <si>
    <t>ic1119</t>
  </si>
  <si>
    <t>黒：記事風版</t>
  </si>
  <si>
    <t>(新txt)もう50代の熟女だけど・・・</t>
  </si>
  <si>
    <t>6月30日(日)</t>
  </si>
  <si>
    <t>ic1120</t>
  </si>
  <si>
    <t>ic1121</t>
  </si>
  <si>
    <t>スポーツ報知関東</t>
  </si>
  <si>
    <t>全5段つかみ4回</t>
  </si>
  <si>
    <t>6月05日(水)</t>
  </si>
  <si>
    <t>ic1122</t>
  </si>
  <si>
    <t>もう50代の熟女だけど・・・</t>
  </si>
  <si>
    <t>6月18日(火)</t>
  </si>
  <si>
    <t>ic1123</t>
  </si>
  <si>
    <t>右女３</t>
  </si>
  <si>
    <t>女性からご飯に誘われる。男性はyesかnoか返事するだけ</t>
  </si>
  <si>
    <t>6月14日(金)</t>
  </si>
  <si>
    <t>ic1124</t>
  </si>
  <si>
    <t>黒：C版</t>
  </si>
  <si>
    <t>男の夢をかなえます 超美熟女から逆指名</t>
  </si>
  <si>
    <t>6月24日(月)</t>
  </si>
  <si>
    <t>ic1125</t>
  </si>
  <si>
    <t>ic1126</t>
  </si>
  <si>
    <t>中京スポーツ</t>
  </si>
  <si>
    <t>ic1127</t>
  </si>
  <si>
    <t>ic1128</t>
  </si>
  <si>
    <t>ic1129</t>
  </si>
  <si>
    <t>ic1130</t>
  </si>
  <si>
    <t>黒：右女３</t>
  </si>
  <si>
    <t>①もう５０代の熟女だけど・・・</t>
  </si>
  <si>
    <t>デイリースポーツ関西</t>
  </si>
  <si>
    <t>半2段つかみ20段保証</t>
  </si>
  <si>
    <t>20段保証</t>
  </si>
  <si>
    <t>ic1131</t>
  </si>
  <si>
    <t>②学生いません！ギャルもいません！熟女！熟女！熟女！熟女！</t>
  </si>
  <si>
    <t>ic1132</t>
  </si>
  <si>
    <t>③男の夢をかなえます 超美熟女から逆指名</t>
  </si>
  <si>
    <t>ic1133</t>
  </si>
  <si>
    <t>④求む！５０歳以上の女性と…</t>
  </si>
  <si>
    <t>ic1134</t>
  </si>
  <si>
    <t>ic1135</t>
  </si>
  <si>
    <t>ic1136</t>
  </si>
  <si>
    <t>ic1137</t>
  </si>
  <si>
    <t>ic1138</t>
  </si>
  <si>
    <t>ic1139</t>
  </si>
  <si>
    <t>ic1140</t>
  </si>
  <si>
    <t>6月23日(日)</t>
  </si>
  <si>
    <t>ic1141</t>
  </si>
  <si>
    <t>ic1142</t>
  </si>
  <si>
    <t>ニッカン関東</t>
  </si>
  <si>
    <t>6月01日(土)</t>
  </si>
  <si>
    <t>ic1143</t>
  </si>
  <si>
    <t>ic1144</t>
  </si>
  <si>
    <t>6月09日(日)</t>
  </si>
  <si>
    <t>ic1145</t>
  </si>
  <si>
    <t>ic1146</t>
  </si>
  <si>
    <t>東スポ・大スポ・九スポ・中京</t>
  </si>
  <si>
    <t>記事枠</t>
  </si>
  <si>
    <t>6月27日(木)</t>
  </si>
  <si>
    <t>ic1147</t>
  </si>
  <si>
    <t>ic1148</t>
  </si>
  <si>
    <t>スポーツ報知関西</t>
  </si>
  <si>
    <t>ic1149</t>
  </si>
  <si>
    <t>ic1150</t>
  </si>
  <si>
    <t>ic1151</t>
  </si>
  <si>
    <t>ic1152</t>
  </si>
  <si>
    <t>ic1153</t>
  </si>
  <si>
    <t>C版</t>
  </si>
  <si>
    <t>もう50代の熟女だけど、試しに付き合ってみる？</t>
  </si>
  <si>
    <t>6月02日(日)</t>
  </si>
  <si>
    <t>ic1154</t>
  </si>
  <si>
    <t>ic1155</t>
  </si>
  <si>
    <t>九スポ</t>
  </si>
  <si>
    <t>ic1156</t>
  </si>
  <si>
    <t>新聞 TOTAL</t>
  </si>
  <si>
    <t>●雑誌 広告</t>
  </si>
  <si>
    <t>za127</t>
  </si>
  <si>
    <t>光文社</t>
  </si>
  <si>
    <t>新50代</t>
  </si>
  <si>
    <t>アサヒ芸能</t>
  </si>
  <si>
    <t>4C1P</t>
  </si>
  <si>
    <t>za128</t>
  </si>
  <si>
    <t>za129</t>
  </si>
  <si>
    <t>日本ジャーナル出版</t>
  </si>
  <si>
    <t>EXMAX!</t>
  </si>
  <si>
    <t>表4</t>
  </si>
  <si>
    <t>za130</t>
  </si>
  <si>
    <t>ad460</t>
  </si>
  <si>
    <t>アドライヴ</t>
  </si>
  <si>
    <t>いろいろ</t>
  </si>
  <si>
    <t>企画枠一条さんメイン</t>
  </si>
  <si>
    <t>劇画カタログ企画</t>
  </si>
  <si>
    <t>企画枠</t>
  </si>
  <si>
    <t>6月（＆5月）</t>
  </si>
  <si>
    <t>ad461</t>
  </si>
  <si>
    <t>ad470</t>
  </si>
  <si>
    <t>企画枠4コマ漫画</t>
  </si>
  <si>
    <t>熟女系媒体編集企画枠</t>
  </si>
  <si>
    <t>6月（＆7月）</t>
  </si>
  <si>
    <t>ad462</t>
  </si>
  <si>
    <t>コアマガジン</t>
  </si>
  <si>
    <t>5P元祖</t>
  </si>
  <si>
    <t>実話BUNKA超タブー</t>
  </si>
  <si>
    <t>1C5P</t>
  </si>
  <si>
    <t>ad463</t>
  </si>
  <si>
    <t>ad464</t>
  </si>
  <si>
    <t>大洋図書</t>
  </si>
  <si>
    <t>昭和の不思議101</t>
  </si>
  <si>
    <t>6月03日(月)</t>
  </si>
  <si>
    <t>ad465</t>
  </si>
  <si>
    <t>ad466</t>
  </si>
  <si>
    <t>2P_対談風原稿_ヘスティア</t>
  </si>
  <si>
    <t>実話ナックルズ ウルトラ</t>
  </si>
  <si>
    <t>1C2P</t>
  </si>
  <si>
    <t>6月13日(木)</t>
  </si>
  <si>
    <t>ad467</t>
  </si>
  <si>
    <t>ad471</t>
  </si>
  <si>
    <t>実話BUNKAタブー</t>
  </si>
  <si>
    <t>6月15日(土)</t>
  </si>
  <si>
    <t>ad472</t>
  </si>
  <si>
    <t>ad473</t>
  </si>
  <si>
    <t>日本文芸社</t>
  </si>
  <si>
    <t>2Pスポーツ新聞_v02_ヘスティア(下着)水城奈緒さん</t>
  </si>
  <si>
    <t>ナックルズ極ベスト</t>
  </si>
  <si>
    <t>4C2P</t>
  </si>
  <si>
    <t>6月21日(金)</t>
  </si>
  <si>
    <t>ad474</t>
  </si>
  <si>
    <t>ad475</t>
  </si>
  <si>
    <t>1P記事_求む！中高年男性版_ヘスティア</t>
  </si>
  <si>
    <t>That’s DAN</t>
  </si>
  <si>
    <t>6月22日(土)</t>
  </si>
  <si>
    <t>ad476</t>
  </si>
  <si>
    <t>ad477</t>
  </si>
  <si>
    <t>海王社</t>
  </si>
  <si>
    <t>臨時増刊ラヴァーズ</t>
  </si>
  <si>
    <t>ad478</t>
  </si>
  <si>
    <t>ad479</t>
  </si>
  <si>
    <t>EXよるピカ</t>
  </si>
  <si>
    <t>6月26日(水)</t>
  </si>
  <si>
    <t>ad480</t>
  </si>
  <si>
    <t>ad481</t>
  </si>
  <si>
    <t>2Pスポーツ新聞_v01_ヘスティア(一条さん)</t>
  </si>
  <si>
    <t>劇画ラヴァーズ</t>
  </si>
  <si>
    <t>ad482</t>
  </si>
  <si>
    <t>雑誌 TOTAL</t>
  </si>
  <si>
    <t>●DVD 広告</t>
  </si>
  <si>
    <t>pa455</t>
  </si>
  <si>
    <t>一水社</t>
  </si>
  <si>
    <t>DVD4コマ-ヘスティア</t>
  </si>
  <si>
    <t>実録最新しろうと美人妻地下DVD270分GOLD</t>
  </si>
  <si>
    <t>DVD袋表4C</t>
  </si>
  <si>
    <t>pa456</t>
  </si>
  <si>
    <t>pa457</t>
  </si>
  <si>
    <t>三和出版</t>
  </si>
  <si>
    <t>DVD漫画きよし</t>
  </si>
  <si>
    <t>B5、セブンPB、750円、7万部</t>
  </si>
  <si>
    <t>ママ友たちの裏事情 終章</t>
  </si>
  <si>
    <t>pa458</t>
  </si>
  <si>
    <t>pa459</t>
  </si>
  <si>
    <t>A5、日版PB、650円、7万部</t>
  </si>
  <si>
    <t>キメキメ淫乱合コン 最後の大乱交SP</t>
  </si>
  <si>
    <t>DVD対向4C1P</t>
  </si>
  <si>
    <t>6月06日(木)</t>
  </si>
  <si>
    <t>pa460</t>
  </si>
  <si>
    <t>pa461</t>
  </si>
  <si>
    <t>A5、日版PB、700円、7万部</t>
  </si>
  <si>
    <t>エロすぎるオンナ これで見納め永久保存版</t>
  </si>
  <si>
    <t>pa462</t>
  </si>
  <si>
    <t>pa463</t>
  </si>
  <si>
    <t>ぶんか社</t>
  </si>
  <si>
    <t>EXCITING MAX!SPECIAL</t>
  </si>
  <si>
    <t>DVD袋裏1C+コンテンツ枠</t>
  </si>
  <si>
    <t>6月11日(火)</t>
  </si>
  <si>
    <t>pa464</t>
  </si>
  <si>
    <t>pa465</t>
  </si>
  <si>
    <t>A4、CVS、840円、7万部</t>
  </si>
  <si>
    <t>限界ギリギリ羞恥スペシャル</t>
  </si>
  <si>
    <t>pa466</t>
  </si>
  <si>
    <t>pa471</t>
  </si>
  <si>
    <t>オレンジパック!しろうと美人妻地下DVD9時間 抱き締めてください</t>
  </si>
  <si>
    <t>pa472</t>
  </si>
  <si>
    <t>pa473</t>
  </si>
  <si>
    <t>しろうと美人妻地下DVD270分BLACK</t>
  </si>
  <si>
    <t>6月17日(月)</t>
  </si>
  <si>
    <t>pa474</t>
  </si>
  <si>
    <t>pa467</t>
  </si>
  <si>
    <t>噂の検証!!個室マッサージ店の秘密 VIPコース</t>
  </si>
  <si>
    <t>pa468</t>
  </si>
  <si>
    <t>pa469</t>
  </si>
  <si>
    <t>A4、日版PB、750円、7万部</t>
  </si>
  <si>
    <t>最後のエロ本</t>
  </si>
  <si>
    <t>pa470</t>
  </si>
  <si>
    <t>pa475</t>
  </si>
  <si>
    <t>インフォメディア</t>
  </si>
  <si>
    <t>プレミア熟女</t>
  </si>
  <si>
    <t>pa476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</si>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</sst>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1.8271428571429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55</v>
      </c>
      <c r="M6" s="79">
        <v>0</v>
      </c>
      <c r="N6" s="79">
        <v>164</v>
      </c>
      <c r="O6" s="88">
        <v>24</v>
      </c>
      <c r="P6" s="89">
        <v>0</v>
      </c>
      <c r="Q6" s="90">
        <f>O6+P6</f>
        <v>24</v>
      </c>
      <c r="R6" s="80">
        <f>IFERROR(Q6/N6,"-")</f>
        <v>0.14634146341463</v>
      </c>
      <c r="S6" s="79">
        <v>3</v>
      </c>
      <c r="T6" s="79">
        <v>11</v>
      </c>
      <c r="U6" s="80">
        <f>IFERROR(T6/(Q6),"-")</f>
        <v>0.45833333333333</v>
      </c>
      <c r="V6" s="81">
        <f>IFERROR(K6/SUM(Q6:Q10),"-")</f>
        <v>6250</v>
      </c>
      <c r="W6" s="82">
        <v>4</v>
      </c>
      <c r="X6" s="80">
        <f>IF(Q6=0,"-",W6/Q6)</f>
        <v>0.16666666666667</v>
      </c>
      <c r="Y6" s="181">
        <v>60000</v>
      </c>
      <c r="Z6" s="182">
        <f>IFERROR(Y6/Q6,"-")</f>
        <v>2500</v>
      </c>
      <c r="AA6" s="182">
        <f>IFERROR(Y6/W6,"-")</f>
        <v>15000</v>
      </c>
      <c r="AB6" s="176">
        <f>SUM(Y6:Y10)-SUM(K6:K10)</f>
        <v>579000</v>
      </c>
      <c r="AC6" s="83">
        <f>SUM(Y6:Y10)/SUM(K6:K10)</f>
        <v>1.8271428571429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0.041666666666667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6</v>
      </c>
      <c r="BG6" s="110">
        <f>IF(Q6=0,"",IF(BF6=0,"",(BF6/Q6)))</f>
        <v>0.25</v>
      </c>
      <c r="BH6" s="109">
        <v>2</v>
      </c>
      <c r="BI6" s="111">
        <f>IFERROR(BH6/BF6,"-")</f>
        <v>0.33333333333333</v>
      </c>
      <c r="BJ6" s="112">
        <v>13000</v>
      </c>
      <c r="BK6" s="113">
        <f>IFERROR(BJ6/BF6,"-")</f>
        <v>2166.6666666667</v>
      </c>
      <c r="BL6" s="114">
        <v>2</v>
      </c>
      <c r="BM6" s="114"/>
      <c r="BN6" s="114"/>
      <c r="BO6" s="116">
        <v>10</v>
      </c>
      <c r="BP6" s="117">
        <f>IF(Q6=0,"",IF(BO6=0,"",(BO6/Q6)))</f>
        <v>0.41666666666667</v>
      </c>
      <c r="BQ6" s="118">
        <v>1</v>
      </c>
      <c r="BR6" s="119">
        <f>IFERROR(BQ6/BO6,"-")</f>
        <v>0.1</v>
      </c>
      <c r="BS6" s="120">
        <v>41000</v>
      </c>
      <c r="BT6" s="121">
        <f>IFERROR(BS6/BO6,"-")</f>
        <v>4100</v>
      </c>
      <c r="BU6" s="122"/>
      <c r="BV6" s="122"/>
      <c r="BW6" s="122">
        <v>1</v>
      </c>
      <c r="BX6" s="123">
        <v>4</v>
      </c>
      <c r="BY6" s="124">
        <f>IF(Q6=0,"",IF(BX6=0,"",(BX6/Q6)))</f>
        <v>0.16666666666667</v>
      </c>
      <c r="BZ6" s="125">
        <v>1</v>
      </c>
      <c r="CA6" s="126">
        <f>IFERROR(BZ6/BX6,"-")</f>
        <v>0.25</v>
      </c>
      <c r="CB6" s="127">
        <v>6000</v>
      </c>
      <c r="CC6" s="128">
        <f>IFERROR(CB6/BX6,"-")</f>
        <v>1500</v>
      </c>
      <c r="CD6" s="129"/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60000</v>
      </c>
      <c r="CR6" s="138">
        <v>41000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33</v>
      </c>
      <c r="M7" s="79">
        <v>0</v>
      </c>
      <c r="N7" s="79">
        <v>89</v>
      </c>
      <c r="O7" s="88">
        <v>8</v>
      </c>
      <c r="P7" s="89">
        <v>0</v>
      </c>
      <c r="Q7" s="90">
        <f>O7+P7</f>
        <v>8</v>
      </c>
      <c r="R7" s="80">
        <f>IFERROR(Q7/N7,"-")</f>
        <v>0.089887640449438</v>
      </c>
      <c r="S7" s="79">
        <v>0</v>
      </c>
      <c r="T7" s="79">
        <v>1</v>
      </c>
      <c r="U7" s="80">
        <f>IFERROR(T7/(Q7),"-")</f>
        <v>0.125</v>
      </c>
      <c r="V7" s="81"/>
      <c r="W7" s="82">
        <v>2</v>
      </c>
      <c r="X7" s="80">
        <f>IF(Q7=0,"-",W7/Q7)</f>
        <v>0.25</v>
      </c>
      <c r="Y7" s="181">
        <v>108000</v>
      </c>
      <c r="Z7" s="182">
        <f>IFERROR(Y7/Q7,"-")</f>
        <v>13500</v>
      </c>
      <c r="AA7" s="182">
        <f>IFERROR(Y7/W7,"-")</f>
        <v>54000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0.25</v>
      </c>
      <c r="AY7" s="103">
        <v>1</v>
      </c>
      <c r="AZ7" s="105">
        <f>IFERROR(AY7/AW7,"-")</f>
        <v>0.5</v>
      </c>
      <c r="BA7" s="106">
        <v>3000</v>
      </c>
      <c r="BB7" s="107">
        <f>IFERROR(BA7/AW7,"-")</f>
        <v>1500</v>
      </c>
      <c r="BC7" s="108">
        <v>1</v>
      </c>
      <c r="BD7" s="108"/>
      <c r="BE7" s="108"/>
      <c r="BF7" s="109">
        <v>3</v>
      </c>
      <c r="BG7" s="110">
        <f>IF(Q7=0,"",IF(BF7=0,"",(BF7/Q7)))</f>
        <v>0.375</v>
      </c>
      <c r="BH7" s="109">
        <v>1</v>
      </c>
      <c r="BI7" s="111">
        <f>IFERROR(BH7/BF7,"-")</f>
        <v>0.33333333333333</v>
      </c>
      <c r="BJ7" s="112">
        <v>105000</v>
      </c>
      <c r="BK7" s="113">
        <f>IFERROR(BJ7/BF7,"-")</f>
        <v>35000</v>
      </c>
      <c r="BL7" s="114"/>
      <c r="BM7" s="114"/>
      <c r="BN7" s="114">
        <v>1</v>
      </c>
      <c r="BO7" s="116">
        <v>1</v>
      </c>
      <c r="BP7" s="117">
        <f>IF(Q7=0,"",IF(BO7=0,"",(BO7/Q7)))</f>
        <v>0.125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108000</v>
      </c>
      <c r="CR7" s="138">
        <v>105000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18</v>
      </c>
      <c r="M8" s="79">
        <v>0</v>
      </c>
      <c r="N8" s="79">
        <v>44</v>
      </c>
      <c r="O8" s="88">
        <v>9</v>
      </c>
      <c r="P8" s="89">
        <v>0</v>
      </c>
      <c r="Q8" s="90">
        <f>O8+P8</f>
        <v>9</v>
      </c>
      <c r="R8" s="80">
        <f>IFERROR(Q8/N8,"-")</f>
        <v>0.20454545454545</v>
      </c>
      <c r="S8" s="79">
        <v>2</v>
      </c>
      <c r="T8" s="79">
        <v>2</v>
      </c>
      <c r="U8" s="80">
        <f>IFERROR(T8/(Q8),"-")</f>
        <v>0.22222222222222</v>
      </c>
      <c r="V8" s="81"/>
      <c r="W8" s="82">
        <v>3</v>
      </c>
      <c r="X8" s="80">
        <f>IF(Q8=0,"-",W8/Q8)</f>
        <v>0.33333333333333</v>
      </c>
      <c r="Y8" s="181">
        <v>18000</v>
      </c>
      <c r="Z8" s="182">
        <f>IFERROR(Y8/Q8,"-")</f>
        <v>2000</v>
      </c>
      <c r="AA8" s="182">
        <f>IFERROR(Y8/W8,"-")</f>
        <v>6000</v>
      </c>
      <c r="AB8" s="176"/>
      <c r="AC8" s="83"/>
      <c r="AD8" s="77"/>
      <c r="AE8" s="91">
        <v>1</v>
      </c>
      <c r="AF8" s="92">
        <f>IF(Q8=0,"",IF(AE8=0,"",(AE8/Q8)))</f>
        <v>0.11111111111111</v>
      </c>
      <c r="AG8" s="91">
        <v>1</v>
      </c>
      <c r="AH8" s="93">
        <f>IFERROR(AG8/AE8,"-")</f>
        <v>1</v>
      </c>
      <c r="AI8" s="94">
        <v>1000</v>
      </c>
      <c r="AJ8" s="95">
        <f>IFERROR(AI8/AE8,"-")</f>
        <v>1000</v>
      </c>
      <c r="AK8" s="96">
        <v>1</v>
      </c>
      <c r="AL8" s="96"/>
      <c r="AM8" s="96"/>
      <c r="AN8" s="97">
        <v>2</v>
      </c>
      <c r="AO8" s="98">
        <f>IF(Q8=0,"",IF(AN8=0,"",(AN8/Q8)))</f>
        <v>0.22222222222222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0.11111111111111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0.22222222222222</v>
      </c>
      <c r="BQ8" s="118">
        <v>1</v>
      </c>
      <c r="BR8" s="119">
        <f>IFERROR(BQ8/BO8,"-")</f>
        <v>0.5</v>
      </c>
      <c r="BS8" s="120">
        <v>14000</v>
      </c>
      <c r="BT8" s="121">
        <f>IFERROR(BS8/BO8,"-")</f>
        <v>7000</v>
      </c>
      <c r="BU8" s="122"/>
      <c r="BV8" s="122"/>
      <c r="BW8" s="122">
        <v>1</v>
      </c>
      <c r="BX8" s="123">
        <v>3</v>
      </c>
      <c r="BY8" s="124">
        <f>IF(Q8=0,"",IF(BX8=0,"",(BX8/Q8)))</f>
        <v>0.33333333333333</v>
      </c>
      <c r="BZ8" s="125">
        <v>1</v>
      </c>
      <c r="CA8" s="126">
        <f>IFERROR(BZ8/BX8,"-")</f>
        <v>0.33333333333333</v>
      </c>
      <c r="CB8" s="127">
        <v>3000</v>
      </c>
      <c r="CC8" s="128">
        <f>IFERROR(CB8/BX8,"-")</f>
        <v>1000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18000</v>
      </c>
      <c r="CR8" s="138">
        <v>14000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14</v>
      </c>
      <c r="M9" s="79">
        <v>0</v>
      </c>
      <c r="N9" s="79">
        <v>39</v>
      </c>
      <c r="O9" s="88">
        <v>6</v>
      </c>
      <c r="P9" s="89">
        <v>0</v>
      </c>
      <c r="Q9" s="90">
        <f>O9+P9</f>
        <v>6</v>
      </c>
      <c r="R9" s="80">
        <f>IFERROR(Q9/N9,"-")</f>
        <v>0.15384615384615</v>
      </c>
      <c r="S9" s="79">
        <v>2</v>
      </c>
      <c r="T9" s="79">
        <v>2</v>
      </c>
      <c r="U9" s="80">
        <f>IFERROR(T9/(Q9),"-")</f>
        <v>0.33333333333333</v>
      </c>
      <c r="V9" s="81"/>
      <c r="W9" s="82">
        <v>1</v>
      </c>
      <c r="X9" s="80">
        <f>IF(Q9=0,"-",W9/Q9)</f>
        <v>0.16666666666667</v>
      </c>
      <c r="Y9" s="181">
        <v>4500</v>
      </c>
      <c r="Z9" s="182">
        <f>IFERROR(Y9/Q9,"-")</f>
        <v>750</v>
      </c>
      <c r="AA9" s="182">
        <f>IFERROR(Y9/W9,"-")</f>
        <v>4500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0.16666666666667</v>
      </c>
      <c r="AY9" s="103">
        <v>1</v>
      </c>
      <c r="AZ9" s="105">
        <f>IFERROR(AY9/AW9,"-")</f>
        <v>1</v>
      </c>
      <c r="BA9" s="106">
        <v>4500</v>
      </c>
      <c r="BB9" s="107">
        <f>IFERROR(BA9/AW9,"-")</f>
        <v>4500</v>
      </c>
      <c r="BC9" s="108"/>
      <c r="BD9" s="108">
        <v>1</v>
      </c>
      <c r="BE9" s="108"/>
      <c r="BF9" s="109">
        <v>2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4500</v>
      </c>
      <c r="CR9" s="138">
        <v>4500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226</v>
      </c>
      <c r="M10" s="79">
        <v>162</v>
      </c>
      <c r="N10" s="79">
        <v>120</v>
      </c>
      <c r="O10" s="88">
        <v>65</v>
      </c>
      <c r="P10" s="89">
        <v>0</v>
      </c>
      <c r="Q10" s="90">
        <f>O10+P10</f>
        <v>65</v>
      </c>
      <c r="R10" s="80">
        <f>IFERROR(Q10/N10,"-")</f>
        <v>0.54166666666667</v>
      </c>
      <c r="S10" s="79">
        <v>17</v>
      </c>
      <c r="T10" s="79">
        <v>4</v>
      </c>
      <c r="U10" s="80">
        <f>IFERROR(T10/(Q10),"-")</f>
        <v>0.061538461538462</v>
      </c>
      <c r="V10" s="81"/>
      <c r="W10" s="82">
        <v>22</v>
      </c>
      <c r="X10" s="80">
        <f>IF(Q10=0,"-",W10/Q10)</f>
        <v>0.33846153846154</v>
      </c>
      <c r="Y10" s="181">
        <v>1088500</v>
      </c>
      <c r="Z10" s="182">
        <f>IFERROR(Y10/Q10,"-")</f>
        <v>16746.153846154</v>
      </c>
      <c r="AA10" s="182">
        <f>IFERROR(Y10/W10,"-")</f>
        <v>49477.272727273</v>
      </c>
      <c r="AB10" s="176"/>
      <c r="AC10" s="83"/>
      <c r="AD10" s="77"/>
      <c r="AE10" s="91">
        <v>1</v>
      </c>
      <c r="AF10" s="92">
        <f>IF(Q10=0,"",IF(AE10=0,"",(AE10/Q10)))</f>
        <v>0.015384615384615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3</v>
      </c>
      <c r="AX10" s="104">
        <f>IF(Q10=0,"",IF(AW10=0,"",(AW10/Q10)))</f>
        <v>0.046153846153846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11</v>
      </c>
      <c r="BG10" s="110">
        <f>IF(Q10=0,"",IF(BF10=0,"",(BF10/Q10)))</f>
        <v>0.16923076923077</v>
      </c>
      <c r="BH10" s="109">
        <v>2</v>
      </c>
      <c r="BI10" s="111">
        <f>IFERROR(BH10/BF10,"-")</f>
        <v>0.18181818181818</v>
      </c>
      <c r="BJ10" s="112">
        <v>116000</v>
      </c>
      <c r="BK10" s="113">
        <f>IFERROR(BJ10/BF10,"-")</f>
        <v>10545.454545455</v>
      </c>
      <c r="BL10" s="114"/>
      <c r="BM10" s="114"/>
      <c r="BN10" s="114">
        <v>2</v>
      </c>
      <c r="BO10" s="116">
        <v>20</v>
      </c>
      <c r="BP10" s="117">
        <f>IF(Q10=0,"",IF(BO10=0,"",(BO10/Q10)))</f>
        <v>0.30769230769231</v>
      </c>
      <c r="BQ10" s="118">
        <v>5</v>
      </c>
      <c r="BR10" s="119">
        <f>IFERROR(BQ10/BO10,"-")</f>
        <v>0.25</v>
      </c>
      <c r="BS10" s="120">
        <v>101500</v>
      </c>
      <c r="BT10" s="121">
        <f>IFERROR(BS10/BO10,"-")</f>
        <v>5075</v>
      </c>
      <c r="BU10" s="122">
        <v>2</v>
      </c>
      <c r="BV10" s="122">
        <v>2</v>
      </c>
      <c r="BW10" s="122">
        <v>1</v>
      </c>
      <c r="BX10" s="123">
        <v>22</v>
      </c>
      <c r="BY10" s="124">
        <f>IF(Q10=0,"",IF(BX10=0,"",(BX10/Q10)))</f>
        <v>0.33846153846154</v>
      </c>
      <c r="BZ10" s="125">
        <v>14</v>
      </c>
      <c r="CA10" s="126">
        <f>IFERROR(BZ10/BX10,"-")</f>
        <v>0.63636363636364</v>
      </c>
      <c r="CB10" s="127">
        <v>868000</v>
      </c>
      <c r="CC10" s="128">
        <f>IFERROR(CB10/BX10,"-")</f>
        <v>39454.545454545</v>
      </c>
      <c r="CD10" s="129">
        <v>4</v>
      </c>
      <c r="CE10" s="129">
        <v>3</v>
      </c>
      <c r="CF10" s="129">
        <v>7</v>
      </c>
      <c r="CG10" s="130">
        <v>8</v>
      </c>
      <c r="CH10" s="131">
        <f>IF(Q10=0,"",IF(CG10=0,"",(CG10/Q10)))</f>
        <v>0.12307692307692</v>
      </c>
      <c r="CI10" s="132">
        <v>1</v>
      </c>
      <c r="CJ10" s="133">
        <f>IFERROR(CI10/CG10,"-")</f>
        <v>0.125</v>
      </c>
      <c r="CK10" s="134">
        <v>3000</v>
      </c>
      <c r="CL10" s="135">
        <f>IFERROR(CK10/CG10,"-")</f>
        <v>375</v>
      </c>
      <c r="CM10" s="136">
        <v>1</v>
      </c>
      <c r="CN10" s="136"/>
      <c r="CO10" s="136"/>
      <c r="CP10" s="137">
        <v>22</v>
      </c>
      <c r="CQ10" s="138">
        <v>1088500</v>
      </c>
      <c r="CR10" s="138">
        <v>328000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2.0780701754386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63</v>
      </c>
      <c r="J11" s="185" t="s">
        <v>79</v>
      </c>
      <c r="K11" s="176">
        <v>570000</v>
      </c>
      <c r="L11" s="79">
        <v>24</v>
      </c>
      <c r="M11" s="79">
        <v>0</v>
      </c>
      <c r="N11" s="79">
        <v>135</v>
      </c>
      <c r="O11" s="88">
        <v>13</v>
      </c>
      <c r="P11" s="89">
        <v>0</v>
      </c>
      <c r="Q11" s="90">
        <f>O11+P11</f>
        <v>13</v>
      </c>
      <c r="R11" s="80">
        <f>IFERROR(Q11/N11,"-")</f>
        <v>0.096296296296296</v>
      </c>
      <c r="S11" s="79">
        <v>2</v>
      </c>
      <c r="T11" s="79">
        <v>4</v>
      </c>
      <c r="U11" s="80">
        <f>IFERROR(T11/(Q11),"-")</f>
        <v>0.30769230769231</v>
      </c>
      <c r="V11" s="81">
        <f>IFERROR(K11/SUM(Q11:Q16),"-")</f>
        <v>16764.705882353</v>
      </c>
      <c r="W11" s="82">
        <v>3</v>
      </c>
      <c r="X11" s="80">
        <f>IF(Q11=0,"-",W11/Q11)</f>
        <v>0.23076923076923</v>
      </c>
      <c r="Y11" s="181">
        <v>11000</v>
      </c>
      <c r="Z11" s="182">
        <f>IFERROR(Y11/Q11,"-")</f>
        <v>846.15384615385</v>
      </c>
      <c r="AA11" s="182">
        <f>IFERROR(Y11/W11,"-")</f>
        <v>3666.6666666667</v>
      </c>
      <c r="AB11" s="176">
        <f>SUM(Y11:Y16)-SUM(K11:K16)</f>
        <v>614500</v>
      </c>
      <c r="AC11" s="83">
        <f>SUM(Y11:Y16)/SUM(K11:K16)</f>
        <v>2.0780701754386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0.076923076923077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0.076923076923077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4</v>
      </c>
      <c r="BG11" s="110">
        <f>IF(Q11=0,"",IF(BF11=0,"",(BF11/Q11)))</f>
        <v>0.30769230769231</v>
      </c>
      <c r="BH11" s="109">
        <v>1</v>
      </c>
      <c r="BI11" s="111">
        <f>IFERROR(BH11/BF11,"-")</f>
        <v>0.25</v>
      </c>
      <c r="BJ11" s="112">
        <v>3000</v>
      </c>
      <c r="BK11" s="113">
        <f>IFERROR(BJ11/BF11,"-")</f>
        <v>750</v>
      </c>
      <c r="BL11" s="114">
        <v>1</v>
      </c>
      <c r="BM11" s="114"/>
      <c r="BN11" s="114"/>
      <c r="BO11" s="116">
        <v>4</v>
      </c>
      <c r="BP11" s="117">
        <f>IF(Q11=0,"",IF(BO11=0,"",(BO11/Q11)))</f>
        <v>0.30769230769231</v>
      </c>
      <c r="BQ11" s="118">
        <v>1</v>
      </c>
      <c r="BR11" s="119">
        <f>IFERROR(BQ11/BO11,"-")</f>
        <v>0.25</v>
      </c>
      <c r="BS11" s="120">
        <v>3000</v>
      </c>
      <c r="BT11" s="121">
        <f>IFERROR(BS11/BO11,"-")</f>
        <v>750</v>
      </c>
      <c r="BU11" s="122">
        <v>1</v>
      </c>
      <c r="BV11" s="122"/>
      <c r="BW11" s="122"/>
      <c r="BX11" s="123">
        <v>3</v>
      </c>
      <c r="BY11" s="124">
        <f>IF(Q11=0,"",IF(BX11=0,"",(BX11/Q11)))</f>
        <v>0.23076923076923</v>
      </c>
      <c r="BZ11" s="125">
        <v>1</v>
      </c>
      <c r="CA11" s="126">
        <f>IFERROR(BZ11/BX11,"-")</f>
        <v>0.33333333333333</v>
      </c>
      <c r="CB11" s="127">
        <v>5000</v>
      </c>
      <c r="CC11" s="128">
        <f>IFERROR(CB11/BX11,"-")</f>
        <v>1666.6666666667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11000</v>
      </c>
      <c r="CR11" s="138">
        <v>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61</v>
      </c>
      <c r="M12" s="79">
        <v>37</v>
      </c>
      <c r="N12" s="79">
        <v>20</v>
      </c>
      <c r="O12" s="88">
        <v>3</v>
      </c>
      <c r="P12" s="89">
        <v>0</v>
      </c>
      <c r="Q12" s="90">
        <f>O12+P12</f>
        <v>3</v>
      </c>
      <c r="R12" s="80">
        <f>IFERROR(Q12/N12,"-")</f>
        <v>0.15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0.33333333333333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0.33333333333333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76</v>
      </c>
      <c r="F13" s="184" t="s">
        <v>77</v>
      </c>
      <c r="G13" s="184" t="s">
        <v>61</v>
      </c>
      <c r="H13" s="87" t="s">
        <v>82</v>
      </c>
      <c r="I13" s="87" t="s">
        <v>83</v>
      </c>
      <c r="J13" s="186" t="s">
        <v>84</v>
      </c>
      <c r="K13" s="176"/>
      <c r="L13" s="79">
        <v>19</v>
      </c>
      <c r="M13" s="79">
        <v>0</v>
      </c>
      <c r="N13" s="79">
        <v>69</v>
      </c>
      <c r="O13" s="88">
        <v>6</v>
      </c>
      <c r="P13" s="89">
        <v>0</v>
      </c>
      <c r="Q13" s="90">
        <f>O13+P13</f>
        <v>6</v>
      </c>
      <c r="R13" s="80">
        <f>IFERROR(Q13/N13,"-")</f>
        <v>0.08695652173913</v>
      </c>
      <c r="S13" s="79">
        <v>2</v>
      </c>
      <c r="T13" s="79">
        <v>1</v>
      </c>
      <c r="U13" s="80">
        <f>IFERROR(T13/(Q13),"-")</f>
        <v>0.16666666666667</v>
      </c>
      <c r="V13" s="81"/>
      <c r="W13" s="82">
        <v>1</v>
      </c>
      <c r="X13" s="80">
        <f>IF(Q13=0,"-",W13/Q13)</f>
        <v>0.16666666666667</v>
      </c>
      <c r="Y13" s="181">
        <v>6500</v>
      </c>
      <c r="Z13" s="182">
        <f>IFERROR(Y13/Q13,"-")</f>
        <v>1083.3333333333</v>
      </c>
      <c r="AA13" s="182">
        <f>IFERROR(Y13/W13,"-")</f>
        <v>6500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0.16666666666667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0.33333333333333</v>
      </c>
      <c r="BQ13" s="118">
        <v>1</v>
      </c>
      <c r="BR13" s="119">
        <f>IFERROR(BQ13/BO13,"-")</f>
        <v>0.5</v>
      </c>
      <c r="BS13" s="120">
        <v>6500</v>
      </c>
      <c r="BT13" s="121">
        <f>IFERROR(BS13/BO13,"-")</f>
        <v>3250</v>
      </c>
      <c r="BU13" s="122"/>
      <c r="BV13" s="122">
        <v>1</v>
      </c>
      <c r="BW13" s="122"/>
      <c r="BX13" s="123">
        <v>2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6500</v>
      </c>
      <c r="CR13" s="138">
        <v>6500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76</v>
      </c>
      <c r="F14" s="184" t="s">
        <v>77</v>
      </c>
      <c r="G14" s="184" t="s">
        <v>73</v>
      </c>
      <c r="H14" s="87"/>
      <c r="I14" s="87"/>
      <c r="J14" s="87"/>
      <c r="K14" s="176"/>
      <c r="L14" s="79">
        <v>90</v>
      </c>
      <c r="M14" s="79">
        <v>24</v>
      </c>
      <c r="N14" s="79">
        <v>7</v>
      </c>
      <c r="O14" s="88">
        <v>5</v>
      </c>
      <c r="P14" s="89">
        <v>0</v>
      </c>
      <c r="Q14" s="90">
        <f>O14+P14</f>
        <v>5</v>
      </c>
      <c r="R14" s="80">
        <f>IFERROR(Q14/N14,"-")</f>
        <v>0.71428571428571</v>
      </c>
      <c r="S14" s="79">
        <v>4</v>
      </c>
      <c r="T14" s="79">
        <v>1</v>
      </c>
      <c r="U14" s="80">
        <f>IFERROR(T14/(Q14),"-")</f>
        <v>0.2</v>
      </c>
      <c r="V14" s="81"/>
      <c r="W14" s="82">
        <v>3</v>
      </c>
      <c r="X14" s="80">
        <f>IF(Q14=0,"-",W14/Q14)</f>
        <v>0.6</v>
      </c>
      <c r="Y14" s="181">
        <v>1146000</v>
      </c>
      <c r="Z14" s="182">
        <f>IFERROR(Y14/Q14,"-")</f>
        <v>229200</v>
      </c>
      <c r="AA14" s="182">
        <f>IFERROR(Y14/W14,"-")</f>
        <v>382000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0.2</v>
      </c>
      <c r="BQ14" s="118">
        <v>1</v>
      </c>
      <c r="BR14" s="119">
        <f>IFERROR(BQ14/BO14,"-")</f>
        <v>1</v>
      </c>
      <c r="BS14" s="120">
        <v>5000</v>
      </c>
      <c r="BT14" s="121">
        <f>IFERROR(BS14/BO14,"-")</f>
        <v>5000</v>
      </c>
      <c r="BU14" s="122">
        <v>1</v>
      </c>
      <c r="BV14" s="122"/>
      <c r="BW14" s="122"/>
      <c r="BX14" s="123">
        <v>3</v>
      </c>
      <c r="BY14" s="124">
        <f>IF(Q14=0,"",IF(BX14=0,"",(BX14/Q14)))</f>
        <v>0.6</v>
      </c>
      <c r="BZ14" s="125">
        <v>2</v>
      </c>
      <c r="CA14" s="126">
        <f>IFERROR(BZ14/BX14,"-")</f>
        <v>0.66666666666667</v>
      </c>
      <c r="CB14" s="127">
        <v>1141000</v>
      </c>
      <c r="CC14" s="128">
        <f>IFERROR(CB14/BX14,"-")</f>
        <v>380333.33333333</v>
      </c>
      <c r="CD14" s="129"/>
      <c r="CE14" s="129"/>
      <c r="CF14" s="129">
        <v>2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1146000</v>
      </c>
      <c r="CR14" s="138">
        <v>603000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82</v>
      </c>
      <c r="I15" s="87" t="s">
        <v>83</v>
      </c>
      <c r="J15" s="186" t="s">
        <v>89</v>
      </c>
      <c r="K15" s="176"/>
      <c r="L15" s="79">
        <v>11</v>
      </c>
      <c r="M15" s="79">
        <v>0</v>
      </c>
      <c r="N15" s="79">
        <v>43</v>
      </c>
      <c r="O15" s="88">
        <v>4</v>
      </c>
      <c r="P15" s="89">
        <v>0</v>
      </c>
      <c r="Q15" s="90">
        <f>O15+P15</f>
        <v>4</v>
      </c>
      <c r="R15" s="80">
        <f>IFERROR(Q15/N15,"-")</f>
        <v>0.093023255813953</v>
      </c>
      <c r="S15" s="79">
        <v>0</v>
      </c>
      <c r="T15" s="79">
        <v>1</v>
      </c>
      <c r="U15" s="80">
        <f>IFERROR(T15/(Q15),"-")</f>
        <v>0.25</v>
      </c>
      <c r="V15" s="81"/>
      <c r="W15" s="82">
        <v>1</v>
      </c>
      <c r="X15" s="80">
        <f>IF(Q15=0,"-",W15/Q15)</f>
        <v>0.25</v>
      </c>
      <c r="Y15" s="181">
        <v>5000</v>
      </c>
      <c r="Z15" s="182">
        <f>IFERROR(Y15/Q15,"-")</f>
        <v>1250</v>
      </c>
      <c r="AA15" s="182">
        <f>IFERROR(Y15/W15,"-")</f>
        <v>5000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0.25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2</v>
      </c>
      <c r="BY15" s="124">
        <f>IF(Q15=0,"",IF(BX15=0,"",(BX15/Q15)))</f>
        <v>0.5</v>
      </c>
      <c r="BZ15" s="125">
        <v>1</v>
      </c>
      <c r="CA15" s="126">
        <f>IFERROR(BZ15/BX15,"-")</f>
        <v>0.5</v>
      </c>
      <c r="CB15" s="127">
        <v>5000</v>
      </c>
      <c r="CC15" s="128">
        <f>IFERROR(CB15/BX15,"-")</f>
        <v>2500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5000</v>
      </c>
      <c r="CR15" s="138">
        <v>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90</v>
      </c>
      <c r="C16" s="184" t="s">
        <v>58</v>
      </c>
      <c r="D16" s="184"/>
      <c r="E16" s="184" t="s">
        <v>87</v>
      </c>
      <c r="F16" s="184" t="s">
        <v>88</v>
      </c>
      <c r="G16" s="184" t="s">
        <v>73</v>
      </c>
      <c r="H16" s="87"/>
      <c r="I16" s="87"/>
      <c r="J16" s="87"/>
      <c r="K16" s="176"/>
      <c r="L16" s="79">
        <v>42</v>
      </c>
      <c r="M16" s="79">
        <v>18</v>
      </c>
      <c r="N16" s="79">
        <v>3</v>
      </c>
      <c r="O16" s="88">
        <v>3</v>
      </c>
      <c r="P16" s="89">
        <v>0</v>
      </c>
      <c r="Q16" s="90">
        <f>O16+P16</f>
        <v>3</v>
      </c>
      <c r="R16" s="80">
        <f>IFERROR(Q16/N16,"-")</f>
        <v>1</v>
      </c>
      <c r="S16" s="79">
        <v>0</v>
      </c>
      <c r="T16" s="79">
        <v>1</v>
      </c>
      <c r="U16" s="80">
        <f>IFERROR(T16/(Q16),"-")</f>
        <v>0.33333333333333</v>
      </c>
      <c r="V16" s="81"/>
      <c r="W16" s="82">
        <v>1</v>
      </c>
      <c r="X16" s="80">
        <f>IF(Q16=0,"-",W16/Q16)</f>
        <v>0.33333333333333</v>
      </c>
      <c r="Y16" s="181">
        <v>16000</v>
      </c>
      <c r="Z16" s="182">
        <f>IFERROR(Y16/Q16,"-")</f>
        <v>5333.3333333333</v>
      </c>
      <c r="AA16" s="182">
        <f>IFERROR(Y16/W16,"-")</f>
        <v>16000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2</v>
      </c>
      <c r="BP16" s="117">
        <f>IF(Q16=0,"",IF(BO16=0,"",(BO16/Q16)))</f>
        <v>0.66666666666667</v>
      </c>
      <c r="BQ16" s="118">
        <v>1</v>
      </c>
      <c r="BR16" s="119">
        <f>IFERROR(BQ16/BO16,"-")</f>
        <v>0.5</v>
      </c>
      <c r="BS16" s="120">
        <v>16000</v>
      </c>
      <c r="BT16" s="121">
        <f>IFERROR(BS16/BO16,"-")</f>
        <v>8000</v>
      </c>
      <c r="BU16" s="122"/>
      <c r="BV16" s="122"/>
      <c r="BW16" s="122">
        <v>1</v>
      </c>
      <c r="BX16" s="123">
        <v>1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16000</v>
      </c>
      <c r="CR16" s="138">
        <v>16000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4.3240384615385</v>
      </c>
      <c r="B17" s="184" t="s">
        <v>91</v>
      </c>
      <c r="C17" s="184" t="s">
        <v>58</v>
      </c>
      <c r="D17" s="184"/>
      <c r="E17" s="184" t="s">
        <v>87</v>
      </c>
      <c r="F17" s="184" t="s">
        <v>77</v>
      </c>
      <c r="G17" s="184" t="s">
        <v>61</v>
      </c>
      <c r="H17" s="87" t="s">
        <v>92</v>
      </c>
      <c r="I17" s="87" t="s">
        <v>93</v>
      </c>
      <c r="J17" s="87" t="s">
        <v>94</v>
      </c>
      <c r="K17" s="176">
        <v>520000</v>
      </c>
      <c r="L17" s="79">
        <v>20</v>
      </c>
      <c r="M17" s="79">
        <v>0</v>
      </c>
      <c r="N17" s="79">
        <v>86</v>
      </c>
      <c r="O17" s="88">
        <v>12</v>
      </c>
      <c r="P17" s="89">
        <v>0</v>
      </c>
      <c r="Q17" s="90">
        <f>O17+P17</f>
        <v>12</v>
      </c>
      <c r="R17" s="80">
        <f>IFERROR(Q17/N17,"-")</f>
        <v>0.13953488372093</v>
      </c>
      <c r="S17" s="79">
        <v>2</v>
      </c>
      <c r="T17" s="79">
        <v>5</v>
      </c>
      <c r="U17" s="80">
        <f>IFERROR(T17/(Q17),"-")</f>
        <v>0.41666666666667</v>
      </c>
      <c r="V17" s="81">
        <f>IFERROR(K17/SUM(Q17:Q21),"-")</f>
        <v>11063.829787234</v>
      </c>
      <c r="W17" s="82">
        <v>2</v>
      </c>
      <c r="X17" s="80">
        <f>IF(Q17=0,"-",W17/Q17)</f>
        <v>0.16666666666667</v>
      </c>
      <c r="Y17" s="181">
        <v>44000</v>
      </c>
      <c r="Z17" s="182">
        <f>IFERROR(Y17/Q17,"-")</f>
        <v>3666.6666666667</v>
      </c>
      <c r="AA17" s="182">
        <f>IFERROR(Y17/W17,"-")</f>
        <v>22000</v>
      </c>
      <c r="AB17" s="176">
        <f>SUM(Y17:Y21)-SUM(K17:K21)</f>
        <v>1728500</v>
      </c>
      <c r="AC17" s="83">
        <f>SUM(Y17:Y21)/SUM(K17:K21)</f>
        <v>4.3240384615385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3</v>
      </c>
      <c r="AO17" s="98">
        <f>IF(Q17=0,"",IF(AN17=0,"",(AN17/Q17)))</f>
        <v>0.25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0.083333333333333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5</v>
      </c>
      <c r="BP17" s="117">
        <f>IF(Q17=0,"",IF(BO17=0,"",(BO17/Q17)))</f>
        <v>0.41666666666667</v>
      </c>
      <c r="BQ17" s="118">
        <v>2</v>
      </c>
      <c r="BR17" s="119">
        <f>IFERROR(BQ17/BO17,"-")</f>
        <v>0.4</v>
      </c>
      <c r="BS17" s="120">
        <v>44000</v>
      </c>
      <c r="BT17" s="121">
        <f>IFERROR(BS17/BO17,"-")</f>
        <v>8800</v>
      </c>
      <c r="BU17" s="122">
        <v>1</v>
      </c>
      <c r="BV17" s="122"/>
      <c r="BW17" s="122">
        <v>1</v>
      </c>
      <c r="BX17" s="123">
        <v>2</v>
      </c>
      <c r="BY17" s="124">
        <f>IF(Q17=0,"",IF(BX17=0,"",(BX17/Q17)))</f>
        <v>0.16666666666667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0.083333333333333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2</v>
      </c>
      <c r="CQ17" s="138">
        <v>44000</v>
      </c>
      <c r="CR17" s="138">
        <v>41000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76</v>
      </c>
      <c r="F18" s="184" t="s">
        <v>96</v>
      </c>
      <c r="G18" s="184" t="s">
        <v>61</v>
      </c>
      <c r="H18" s="87" t="s">
        <v>92</v>
      </c>
      <c r="I18" s="87" t="s">
        <v>93</v>
      </c>
      <c r="J18" s="87" t="s">
        <v>97</v>
      </c>
      <c r="K18" s="176"/>
      <c r="L18" s="79">
        <v>18</v>
      </c>
      <c r="M18" s="79">
        <v>0</v>
      </c>
      <c r="N18" s="79">
        <v>41</v>
      </c>
      <c r="O18" s="88">
        <v>2</v>
      </c>
      <c r="P18" s="89">
        <v>0</v>
      </c>
      <c r="Q18" s="90">
        <f>O18+P18</f>
        <v>2</v>
      </c>
      <c r="R18" s="80">
        <f>IFERROR(Q18/N18,"-")</f>
        <v>0.048780487804878</v>
      </c>
      <c r="S18" s="79">
        <v>1</v>
      </c>
      <c r="T18" s="79">
        <v>1</v>
      </c>
      <c r="U18" s="80">
        <f>IFERROR(T18/(Q18),"-")</f>
        <v>0.5</v>
      </c>
      <c r="V18" s="81"/>
      <c r="W18" s="82">
        <v>1</v>
      </c>
      <c r="X18" s="80">
        <f>IF(Q18=0,"-",W18/Q18)</f>
        <v>0.5</v>
      </c>
      <c r="Y18" s="181">
        <v>15500</v>
      </c>
      <c r="Z18" s="182">
        <f>IFERROR(Y18/Q18,"-")</f>
        <v>7750</v>
      </c>
      <c r="AA18" s="182">
        <f>IFERROR(Y18/W18,"-")</f>
        <v>15500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>
        <v>1</v>
      </c>
      <c r="BR18" s="119">
        <f>IFERROR(BQ18/BO18,"-")</f>
        <v>1</v>
      </c>
      <c r="BS18" s="120">
        <v>15500</v>
      </c>
      <c r="BT18" s="121">
        <f>IFERROR(BS18/BO18,"-")</f>
        <v>15500</v>
      </c>
      <c r="BU18" s="122"/>
      <c r="BV18" s="122"/>
      <c r="BW18" s="122">
        <v>1</v>
      </c>
      <c r="BX18" s="123">
        <v>1</v>
      </c>
      <c r="BY18" s="124">
        <f>IF(Q18=0,"",IF(BX18=0,"",(BX18/Q18)))</f>
        <v>0.5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15500</v>
      </c>
      <c r="CR18" s="138">
        <v>15500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99</v>
      </c>
      <c r="F19" s="184" t="s">
        <v>100</v>
      </c>
      <c r="G19" s="184" t="s">
        <v>61</v>
      </c>
      <c r="H19" s="87" t="s">
        <v>92</v>
      </c>
      <c r="I19" s="87" t="s">
        <v>93</v>
      </c>
      <c r="J19" s="87" t="s">
        <v>101</v>
      </c>
      <c r="K19" s="176"/>
      <c r="L19" s="79">
        <v>23</v>
      </c>
      <c r="M19" s="79">
        <v>0</v>
      </c>
      <c r="N19" s="79">
        <v>43</v>
      </c>
      <c r="O19" s="88">
        <v>5</v>
      </c>
      <c r="P19" s="89">
        <v>0</v>
      </c>
      <c r="Q19" s="90">
        <f>O19+P19</f>
        <v>5</v>
      </c>
      <c r="R19" s="80">
        <f>IFERROR(Q19/N19,"-")</f>
        <v>0.11627906976744</v>
      </c>
      <c r="S19" s="79">
        <v>1</v>
      </c>
      <c r="T19" s="79">
        <v>1</v>
      </c>
      <c r="U19" s="80">
        <f>IFERROR(T19/(Q19),"-")</f>
        <v>0.2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0.6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102</v>
      </c>
      <c r="C20" s="184" t="s">
        <v>58</v>
      </c>
      <c r="D20" s="184"/>
      <c r="E20" s="184" t="s">
        <v>103</v>
      </c>
      <c r="F20" s="184" t="s">
        <v>104</v>
      </c>
      <c r="G20" s="184" t="s">
        <v>61</v>
      </c>
      <c r="H20" s="87" t="s">
        <v>92</v>
      </c>
      <c r="I20" s="87" t="s">
        <v>93</v>
      </c>
      <c r="J20" s="87" t="s">
        <v>105</v>
      </c>
      <c r="K20" s="176"/>
      <c r="L20" s="79">
        <v>15</v>
      </c>
      <c r="M20" s="79">
        <v>0</v>
      </c>
      <c r="N20" s="79">
        <v>38</v>
      </c>
      <c r="O20" s="88">
        <v>4</v>
      </c>
      <c r="P20" s="89">
        <v>0</v>
      </c>
      <c r="Q20" s="90">
        <f>O20+P20</f>
        <v>4</v>
      </c>
      <c r="R20" s="80">
        <f>IFERROR(Q20/N20,"-")</f>
        <v>0.10526315789474</v>
      </c>
      <c r="S20" s="79">
        <v>0</v>
      </c>
      <c r="T20" s="79">
        <v>2</v>
      </c>
      <c r="U20" s="80">
        <f>IFERROR(T20/(Q20),"-")</f>
        <v>0.5</v>
      </c>
      <c r="V20" s="81"/>
      <c r="W20" s="82">
        <v>1</v>
      </c>
      <c r="X20" s="80">
        <f>IF(Q20=0,"-",W20/Q20)</f>
        <v>0.25</v>
      </c>
      <c r="Y20" s="181">
        <v>3000</v>
      </c>
      <c r="Z20" s="182">
        <f>IFERROR(Y20/Q20,"-")</f>
        <v>750</v>
      </c>
      <c r="AA20" s="182">
        <f>IFERROR(Y20/W20,"-")</f>
        <v>3000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0.25</v>
      </c>
      <c r="BZ20" s="125">
        <v>1</v>
      </c>
      <c r="CA20" s="126">
        <f>IFERROR(BZ20/BX20,"-")</f>
        <v>1</v>
      </c>
      <c r="CB20" s="127">
        <v>3000</v>
      </c>
      <c r="CC20" s="128">
        <f>IFERROR(CB20/BX20,"-")</f>
        <v>3000</v>
      </c>
      <c r="CD20" s="129">
        <v>1</v>
      </c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106</v>
      </c>
      <c r="C21" s="184" t="s">
        <v>58</v>
      </c>
      <c r="D21" s="184"/>
      <c r="E21" s="184" t="s">
        <v>72</v>
      </c>
      <c r="F21" s="184" t="s">
        <v>72</v>
      </c>
      <c r="G21" s="184" t="s">
        <v>73</v>
      </c>
      <c r="H21" s="87" t="s">
        <v>74</v>
      </c>
      <c r="I21" s="87"/>
      <c r="J21" s="87"/>
      <c r="K21" s="176"/>
      <c r="L21" s="79">
        <v>164</v>
      </c>
      <c r="M21" s="79">
        <v>101</v>
      </c>
      <c r="N21" s="79">
        <v>51</v>
      </c>
      <c r="O21" s="88">
        <v>24</v>
      </c>
      <c r="P21" s="89">
        <v>0</v>
      </c>
      <c r="Q21" s="90">
        <f>O21+P21</f>
        <v>24</v>
      </c>
      <c r="R21" s="80">
        <f>IFERROR(Q21/N21,"-")</f>
        <v>0.47058823529412</v>
      </c>
      <c r="S21" s="79">
        <v>9</v>
      </c>
      <c r="T21" s="79">
        <v>2</v>
      </c>
      <c r="U21" s="80">
        <f>IFERROR(T21/(Q21),"-")</f>
        <v>0.083333333333333</v>
      </c>
      <c r="V21" s="81"/>
      <c r="W21" s="82">
        <v>8</v>
      </c>
      <c r="X21" s="80">
        <f>IF(Q21=0,"-",W21/Q21)</f>
        <v>0.33333333333333</v>
      </c>
      <c r="Y21" s="181">
        <v>2186000</v>
      </c>
      <c r="Z21" s="182">
        <f>IFERROR(Y21/Q21,"-")</f>
        <v>91083.333333333</v>
      </c>
      <c r="AA21" s="182">
        <f>IFERROR(Y21/W21,"-")</f>
        <v>273250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0.041666666666667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5</v>
      </c>
      <c r="BG21" s="110">
        <f>IF(Q21=0,"",IF(BF21=0,"",(BF21/Q21)))</f>
        <v>0.20833333333333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3</v>
      </c>
      <c r="BP21" s="117">
        <f>IF(Q21=0,"",IF(BO21=0,"",(BO21/Q21)))</f>
        <v>0.125</v>
      </c>
      <c r="BQ21" s="118">
        <v>1</v>
      </c>
      <c r="BR21" s="119">
        <f>IFERROR(BQ21/BO21,"-")</f>
        <v>0.33333333333333</v>
      </c>
      <c r="BS21" s="120">
        <v>11000</v>
      </c>
      <c r="BT21" s="121">
        <f>IFERROR(BS21/BO21,"-")</f>
        <v>3666.6666666667</v>
      </c>
      <c r="BU21" s="122"/>
      <c r="BV21" s="122"/>
      <c r="BW21" s="122">
        <v>1</v>
      </c>
      <c r="BX21" s="123">
        <v>11</v>
      </c>
      <c r="BY21" s="124">
        <f>IF(Q21=0,"",IF(BX21=0,"",(BX21/Q21)))</f>
        <v>0.45833333333333</v>
      </c>
      <c r="BZ21" s="125">
        <v>4</v>
      </c>
      <c r="CA21" s="126">
        <f>IFERROR(BZ21/BX21,"-")</f>
        <v>0.36363636363636</v>
      </c>
      <c r="CB21" s="127">
        <v>2065000</v>
      </c>
      <c r="CC21" s="128">
        <f>IFERROR(CB21/BX21,"-")</f>
        <v>187727.27272727</v>
      </c>
      <c r="CD21" s="129">
        <v>2</v>
      </c>
      <c r="CE21" s="129"/>
      <c r="CF21" s="129">
        <v>2</v>
      </c>
      <c r="CG21" s="130">
        <v>4</v>
      </c>
      <c r="CH21" s="131">
        <f>IF(Q21=0,"",IF(CG21=0,"",(CG21/Q21)))</f>
        <v>0.16666666666667</v>
      </c>
      <c r="CI21" s="132">
        <v>3</v>
      </c>
      <c r="CJ21" s="133">
        <f>IFERROR(CI21/CG21,"-")</f>
        <v>0.75</v>
      </c>
      <c r="CK21" s="134">
        <v>110000</v>
      </c>
      <c r="CL21" s="135">
        <f>IFERROR(CK21/CG21,"-")</f>
        <v>27500</v>
      </c>
      <c r="CM21" s="136">
        <v>1</v>
      </c>
      <c r="CN21" s="136"/>
      <c r="CO21" s="136">
        <v>2</v>
      </c>
      <c r="CP21" s="137">
        <v>8</v>
      </c>
      <c r="CQ21" s="138">
        <v>2186000</v>
      </c>
      <c r="CR21" s="138">
        <v>1594000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0.38</v>
      </c>
      <c r="B22" s="184" t="s">
        <v>107</v>
      </c>
      <c r="C22" s="184" t="s">
        <v>58</v>
      </c>
      <c r="D22" s="184"/>
      <c r="E22" s="184" t="s">
        <v>76</v>
      </c>
      <c r="F22" s="184" t="s">
        <v>77</v>
      </c>
      <c r="G22" s="184" t="s">
        <v>61</v>
      </c>
      <c r="H22" s="87" t="s">
        <v>108</v>
      </c>
      <c r="I22" s="87" t="s">
        <v>63</v>
      </c>
      <c r="J22" s="87" t="s">
        <v>101</v>
      </c>
      <c r="K22" s="176">
        <v>150000</v>
      </c>
      <c r="L22" s="79">
        <v>20</v>
      </c>
      <c r="M22" s="79">
        <v>0</v>
      </c>
      <c r="N22" s="79">
        <v>78</v>
      </c>
      <c r="O22" s="88">
        <v>8</v>
      </c>
      <c r="P22" s="89">
        <v>0</v>
      </c>
      <c r="Q22" s="90">
        <f>O22+P22</f>
        <v>8</v>
      </c>
      <c r="R22" s="80">
        <f>IFERROR(Q22/N22,"-")</f>
        <v>0.1025641025641</v>
      </c>
      <c r="S22" s="79">
        <v>2</v>
      </c>
      <c r="T22" s="79">
        <v>2</v>
      </c>
      <c r="U22" s="80">
        <f>IFERROR(T22/(Q22),"-")</f>
        <v>0.25</v>
      </c>
      <c r="V22" s="81">
        <f>IFERROR(K22/SUM(Q22:Q23),"-")</f>
        <v>10000</v>
      </c>
      <c r="W22" s="82">
        <v>3</v>
      </c>
      <c r="X22" s="80">
        <f>IF(Q22=0,"-",W22/Q22)</f>
        <v>0.375</v>
      </c>
      <c r="Y22" s="181">
        <v>29000</v>
      </c>
      <c r="Z22" s="182">
        <f>IFERROR(Y22/Q22,"-")</f>
        <v>3625</v>
      </c>
      <c r="AA22" s="182">
        <f>IFERROR(Y22/W22,"-")</f>
        <v>9666.6666666667</v>
      </c>
      <c r="AB22" s="176">
        <f>SUM(Y22:Y23)-SUM(K22:K23)</f>
        <v>-93000</v>
      </c>
      <c r="AC22" s="83">
        <f>SUM(Y22:Y23)/SUM(K22:K23)</f>
        <v>0.38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7</v>
      </c>
      <c r="BP22" s="117">
        <f>IF(Q22=0,"",IF(BO22=0,"",(BO22/Q22)))</f>
        <v>0.875</v>
      </c>
      <c r="BQ22" s="118">
        <v>2</v>
      </c>
      <c r="BR22" s="119">
        <f>IFERROR(BQ22/BO22,"-")</f>
        <v>0.28571428571429</v>
      </c>
      <c r="BS22" s="120">
        <v>23000</v>
      </c>
      <c r="BT22" s="121">
        <f>IFERROR(BS22/BO22,"-")</f>
        <v>3285.7142857143</v>
      </c>
      <c r="BU22" s="122"/>
      <c r="BV22" s="122">
        <v>1</v>
      </c>
      <c r="BW22" s="122">
        <v>1</v>
      </c>
      <c r="BX22" s="123">
        <v>1</v>
      </c>
      <c r="BY22" s="124">
        <f>IF(Q22=0,"",IF(BX22=0,"",(BX22/Q22)))</f>
        <v>0.125</v>
      </c>
      <c r="BZ22" s="125">
        <v>1</v>
      </c>
      <c r="CA22" s="126">
        <f>IFERROR(BZ22/BX22,"-")</f>
        <v>1</v>
      </c>
      <c r="CB22" s="127">
        <v>6000</v>
      </c>
      <c r="CC22" s="128">
        <f>IFERROR(CB22/BX22,"-")</f>
        <v>6000</v>
      </c>
      <c r="CD22" s="129"/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3</v>
      </c>
      <c r="CQ22" s="138">
        <v>29000</v>
      </c>
      <c r="CR22" s="138">
        <v>17000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109</v>
      </c>
      <c r="C23" s="184" t="s">
        <v>58</v>
      </c>
      <c r="D23" s="184"/>
      <c r="E23" s="184" t="s">
        <v>76</v>
      </c>
      <c r="F23" s="184" t="s">
        <v>77</v>
      </c>
      <c r="G23" s="184" t="s">
        <v>73</v>
      </c>
      <c r="H23" s="87"/>
      <c r="I23" s="87"/>
      <c r="J23" s="87"/>
      <c r="K23" s="176"/>
      <c r="L23" s="79">
        <v>28</v>
      </c>
      <c r="M23" s="79">
        <v>24</v>
      </c>
      <c r="N23" s="79">
        <v>30</v>
      </c>
      <c r="O23" s="88">
        <v>7</v>
      </c>
      <c r="P23" s="89">
        <v>0</v>
      </c>
      <c r="Q23" s="90">
        <f>O23+P23</f>
        <v>7</v>
      </c>
      <c r="R23" s="80">
        <f>IFERROR(Q23/N23,"-")</f>
        <v>0.23333333333333</v>
      </c>
      <c r="S23" s="79">
        <v>3</v>
      </c>
      <c r="T23" s="79">
        <v>0</v>
      </c>
      <c r="U23" s="80">
        <f>IFERROR(T23/(Q23),"-")</f>
        <v>0</v>
      </c>
      <c r="V23" s="81"/>
      <c r="W23" s="82">
        <v>3</v>
      </c>
      <c r="X23" s="80">
        <f>IF(Q23=0,"-",W23/Q23)</f>
        <v>0.42857142857143</v>
      </c>
      <c r="Y23" s="181">
        <v>28000</v>
      </c>
      <c r="Z23" s="182">
        <f>IFERROR(Y23/Q23,"-")</f>
        <v>4000</v>
      </c>
      <c r="AA23" s="182">
        <f>IFERROR(Y23/W23,"-")</f>
        <v>9333.3333333333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0.14285714285714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4</v>
      </c>
      <c r="BP23" s="117">
        <f>IF(Q23=0,"",IF(BO23=0,"",(BO23/Q23)))</f>
        <v>0.57142857142857</v>
      </c>
      <c r="BQ23" s="118">
        <v>1</v>
      </c>
      <c r="BR23" s="119">
        <f>IFERROR(BQ23/BO23,"-")</f>
        <v>0.25</v>
      </c>
      <c r="BS23" s="120">
        <v>1000</v>
      </c>
      <c r="BT23" s="121">
        <f>IFERROR(BS23/BO23,"-")</f>
        <v>250</v>
      </c>
      <c r="BU23" s="122">
        <v>1</v>
      </c>
      <c r="BV23" s="122"/>
      <c r="BW23" s="122"/>
      <c r="BX23" s="123">
        <v>2</v>
      </c>
      <c r="BY23" s="124">
        <f>IF(Q23=0,"",IF(BX23=0,"",(BX23/Q23)))</f>
        <v>0.28571428571429</v>
      </c>
      <c r="BZ23" s="125">
        <v>2</v>
      </c>
      <c r="CA23" s="126">
        <f>IFERROR(BZ23/BX23,"-")</f>
        <v>1</v>
      </c>
      <c r="CB23" s="127">
        <v>27000</v>
      </c>
      <c r="CC23" s="128">
        <f>IFERROR(CB23/BX23,"-")</f>
        <v>13500</v>
      </c>
      <c r="CD23" s="129"/>
      <c r="CE23" s="129">
        <v>1</v>
      </c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3</v>
      </c>
      <c r="CQ23" s="138">
        <v>28000</v>
      </c>
      <c r="CR23" s="138">
        <v>23000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0.055555555555556</v>
      </c>
      <c r="B24" s="184" t="s">
        <v>110</v>
      </c>
      <c r="C24" s="184" t="s">
        <v>58</v>
      </c>
      <c r="D24" s="184"/>
      <c r="E24" s="184" t="s">
        <v>87</v>
      </c>
      <c r="F24" s="184" t="s">
        <v>88</v>
      </c>
      <c r="G24" s="184" t="s">
        <v>61</v>
      </c>
      <c r="H24" s="87" t="s">
        <v>108</v>
      </c>
      <c r="I24" s="87" t="s">
        <v>83</v>
      </c>
      <c r="J24" s="185" t="s">
        <v>64</v>
      </c>
      <c r="K24" s="176">
        <v>90000</v>
      </c>
      <c r="L24" s="79">
        <v>18</v>
      </c>
      <c r="M24" s="79">
        <v>0</v>
      </c>
      <c r="N24" s="79">
        <v>32</v>
      </c>
      <c r="O24" s="88">
        <v>7</v>
      </c>
      <c r="P24" s="89">
        <v>0</v>
      </c>
      <c r="Q24" s="90">
        <f>O24+P24</f>
        <v>7</v>
      </c>
      <c r="R24" s="80">
        <f>IFERROR(Q24/N24,"-")</f>
        <v>0.21875</v>
      </c>
      <c r="S24" s="79">
        <v>3</v>
      </c>
      <c r="T24" s="79">
        <v>1</v>
      </c>
      <c r="U24" s="80">
        <f>IFERROR(T24/(Q24),"-")</f>
        <v>0.14285714285714</v>
      </c>
      <c r="V24" s="81">
        <f>IFERROR(K24/SUM(Q24:Q25),"-")</f>
        <v>11250</v>
      </c>
      <c r="W24" s="82">
        <v>1</v>
      </c>
      <c r="X24" s="80">
        <f>IF(Q24=0,"-",W24/Q24)</f>
        <v>0.14285714285714</v>
      </c>
      <c r="Y24" s="181">
        <v>5000</v>
      </c>
      <c r="Z24" s="182">
        <f>IFERROR(Y24/Q24,"-")</f>
        <v>714.28571428571</v>
      </c>
      <c r="AA24" s="182">
        <f>IFERROR(Y24/W24,"-")</f>
        <v>5000</v>
      </c>
      <c r="AB24" s="176">
        <f>SUM(Y24:Y25)-SUM(K24:K25)</f>
        <v>-85000</v>
      </c>
      <c r="AC24" s="83">
        <f>SUM(Y24:Y25)/SUM(K24:K25)</f>
        <v>0.055555555555556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3</v>
      </c>
      <c r="BG24" s="110">
        <f>IF(Q24=0,"",IF(BF24=0,"",(BF24/Q24)))</f>
        <v>0.42857142857143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0.42857142857143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>
        <v>1</v>
      </c>
      <c r="CH24" s="131">
        <f>IF(Q24=0,"",IF(CG24=0,"",(CG24/Q24)))</f>
        <v>0.14285714285714</v>
      </c>
      <c r="CI24" s="132">
        <v>1</v>
      </c>
      <c r="CJ24" s="133">
        <f>IFERROR(CI24/CG24,"-")</f>
        <v>1</v>
      </c>
      <c r="CK24" s="134">
        <v>5000</v>
      </c>
      <c r="CL24" s="135">
        <f>IFERROR(CK24/CG24,"-")</f>
        <v>5000</v>
      </c>
      <c r="CM24" s="136">
        <v>1</v>
      </c>
      <c r="CN24" s="136"/>
      <c r="CO24" s="136"/>
      <c r="CP24" s="137">
        <v>1</v>
      </c>
      <c r="CQ24" s="138">
        <v>5000</v>
      </c>
      <c r="CR24" s="138">
        <v>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87</v>
      </c>
      <c r="F25" s="184" t="s">
        <v>88</v>
      </c>
      <c r="G25" s="184" t="s">
        <v>73</v>
      </c>
      <c r="H25" s="87"/>
      <c r="I25" s="87"/>
      <c r="J25" s="87"/>
      <c r="K25" s="176"/>
      <c r="L25" s="79">
        <v>5</v>
      </c>
      <c r="M25" s="79">
        <v>5</v>
      </c>
      <c r="N25" s="79">
        <v>1</v>
      </c>
      <c r="O25" s="88">
        <v>1</v>
      </c>
      <c r="P25" s="89">
        <v>0</v>
      </c>
      <c r="Q25" s="90">
        <f>O25+P25</f>
        <v>1</v>
      </c>
      <c r="R25" s="80">
        <f>IFERROR(Q25/N25,"-")</f>
        <v>1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1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5.6983333333333</v>
      </c>
      <c r="B26" s="184" t="s">
        <v>112</v>
      </c>
      <c r="C26" s="184" t="s">
        <v>58</v>
      </c>
      <c r="D26" s="184"/>
      <c r="E26" s="184" t="s">
        <v>113</v>
      </c>
      <c r="F26" s="184" t="s">
        <v>114</v>
      </c>
      <c r="G26" s="184" t="s">
        <v>61</v>
      </c>
      <c r="H26" s="87" t="s">
        <v>115</v>
      </c>
      <c r="I26" s="87" t="s">
        <v>116</v>
      </c>
      <c r="J26" s="87" t="s">
        <v>117</v>
      </c>
      <c r="K26" s="176">
        <v>300000</v>
      </c>
      <c r="L26" s="79">
        <v>18</v>
      </c>
      <c r="M26" s="79">
        <v>0</v>
      </c>
      <c r="N26" s="79">
        <v>66</v>
      </c>
      <c r="O26" s="88">
        <v>6</v>
      </c>
      <c r="P26" s="89">
        <v>0</v>
      </c>
      <c r="Q26" s="90">
        <f>O26+P26</f>
        <v>6</v>
      </c>
      <c r="R26" s="80">
        <f>IFERROR(Q26/N26,"-")</f>
        <v>0.090909090909091</v>
      </c>
      <c r="S26" s="79">
        <v>1</v>
      </c>
      <c r="T26" s="79">
        <v>0</v>
      </c>
      <c r="U26" s="80">
        <f>IFERROR(T26/(Q26),"-")</f>
        <v>0</v>
      </c>
      <c r="V26" s="81">
        <f>IFERROR(K26/SUM(Q26:Q30),"-")</f>
        <v>6122.4489795918</v>
      </c>
      <c r="W26" s="82">
        <v>2</v>
      </c>
      <c r="X26" s="80">
        <f>IF(Q26=0,"-",W26/Q26)</f>
        <v>0.33333333333333</v>
      </c>
      <c r="Y26" s="181">
        <v>4000</v>
      </c>
      <c r="Z26" s="182">
        <f>IFERROR(Y26/Q26,"-")</f>
        <v>666.66666666667</v>
      </c>
      <c r="AA26" s="182">
        <f>IFERROR(Y26/W26,"-")</f>
        <v>2000</v>
      </c>
      <c r="AB26" s="176">
        <f>SUM(Y26:Y30)-SUM(K26:K30)</f>
        <v>1409500</v>
      </c>
      <c r="AC26" s="83">
        <f>SUM(Y26:Y30)/SUM(K26:K30)</f>
        <v>5.6983333333333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3</v>
      </c>
      <c r="BG26" s="110">
        <f>IF(Q26=0,"",IF(BF26=0,"",(BF26/Q26)))</f>
        <v>0.5</v>
      </c>
      <c r="BH26" s="109">
        <v>1</v>
      </c>
      <c r="BI26" s="111">
        <f>IFERROR(BH26/BF26,"-")</f>
        <v>0.33333333333333</v>
      </c>
      <c r="BJ26" s="112">
        <v>3000</v>
      </c>
      <c r="BK26" s="113">
        <f>IFERROR(BJ26/BF26,"-")</f>
        <v>1000</v>
      </c>
      <c r="BL26" s="114">
        <v>1</v>
      </c>
      <c r="BM26" s="114"/>
      <c r="BN26" s="114"/>
      <c r="BO26" s="116">
        <v>2</v>
      </c>
      <c r="BP26" s="117">
        <f>IF(Q26=0,"",IF(BO26=0,"",(BO26/Q26)))</f>
        <v>0.33333333333333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0.16666666666667</v>
      </c>
      <c r="BZ26" s="125">
        <v>1</v>
      </c>
      <c r="CA26" s="126">
        <f>IFERROR(BZ26/BX26,"-")</f>
        <v>1</v>
      </c>
      <c r="CB26" s="127">
        <v>1000</v>
      </c>
      <c r="CC26" s="128">
        <f>IFERROR(CB26/BX26,"-")</f>
        <v>1000</v>
      </c>
      <c r="CD26" s="129">
        <v>1</v>
      </c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4000</v>
      </c>
      <c r="CR26" s="138">
        <v>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118</v>
      </c>
      <c r="C27" s="184" t="s">
        <v>58</v>
      </c>
      <c r="D27" s="184"/>
      <c r="E27" s="184" t="s">
        <v>113</v>
      </c>
      <c r="F27" s="184" t="s">
        <v>119</v>
      </c>
      <c r="G27" s="184" t="s">
        <v>61</v>
      </c>
      <c r="H27" s="87"/>
      <c r="I27" s="87" t="s">
        <v>116</v>
      </c>
      <c r="J27" s="87"/>
      <c r="K27" s="176"/>
      <c r="L27" s="79">
        <v>13</v>
      </c>
      <c r="M27" s="79">
        <v>0</v>
      </c>
      <c r="N27" s="79">
        <v>83</v>
      </c>
      <c r="O27" s="88">
        <v>3</v>
      </c>
      <c r="P27" s="89">
        <v>0</v>
      </c>
      <c r="Q27" s="90">
        <f>O27+P27</f>
        <v>3</v>
      </c>
      <c r="R27" s="80">
        <f>IFERROR(Q27/N27,"-")</f>
        <v>0.036144578313253</v>
      </c>
      <c r="S27" s="79">
        <v>1</v>
      </c>
      <c r="T27" s="79">
        <v>1</v>
      </c>
      <c r="U27" s="80">
        <f>IFERROR(T27/(Q27),"-")</f>
        <v>0.33333333333333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0.66666666666667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0.33333333333333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120</v>
      </c>
      <c r="C28" s="184" t="s">
        <v>58</v>
      </c>
      <c r="D28" s="184"/>
      <c r="E28" s="184" t="s">
        <v>113</v>
      </c>
      <c r="F28" s="184" t="s">
        <v>121</v>
      </c>
      <c r="G28" s="184" t="s">
        <v>61</v>
      </c>
      <c r="H28" s="87"/>
      <c r="I28" s="87" t="s">
        <v>116</v>
      </c>
      <c r="J28" s="87"/>
      <c r="K28" s="176"/>
      <c r="L28" s="79">
        <v>10</v>
      </c>
      <c r="M28" s="79">
        <v>0</v>
      </c>
      <c r="N28" s="79">
        <v>56</v>
      </c>
      <c r="O28" s="88">
        <v>5</v>
      </c>
      <c r="P28" s="89">
        <v>0</v>
      </c>
      <c r="Q28" s="90">
        <f>O28+P28</f>
        <v>5</v>
      </c>
      <c r="R28" s="80">
        <f>IFERROR(Q28/N28,"-")</f>
        <v>0.089285714285714</v>
      </c>
      <c r="S28" s="79">
        <v>1</v>
      </c>
      <c r="T28" s="79">
        <v>1</v>
      </c>
      <c r="U28" s="80">
        <f>IFERROR(T28/(Q28),"-")</f>
        <v>0.2</v>
      </c>
      <c r="V28" s="81"/>
      <c r="W28" s="82">
        <v>3</v>
      </c>
      <c r="X28" s="80">
        <f>IF(Q28=0,"-",W28/Q28)</f>
        <v>0.6</v>
      </c>
      <c r="Y28" s="181">
        <v>49000</v>
      </c>
      <c r="Z28" s="182">
        <f>IFERROR(Y28/Q28,"-")</f>
        <v>9800</v>
      </c>
      <c r="AA28" s="182">
        <f>IFERROR(Y28/W28,"-")</f>
        <v>16333.333333333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0.4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2</v>
      </c>
      <c r="BP28" s="117">
        <f>IF(Q28=0,"",IF(BO28=0,"",(BO28/Q28)))</f>
        <v>0.4</v>
      </c>
      <c r="BQ28" s="118">
        <v>2</v>
      </c>
      <c r="BR28" s="119">
        <f>IFERROR(BQ28/BO28,"-")</f>
        <v>1</v>
      </c>
      <c r="BS28" s="120">
        <v>35000</v>
      </c>
      <c r="BT28" s="121">
        <f>IFERROR(BS28/BO28,"-")</f>
        <v>17500</v>
      </c>
      <c r="BU28" s="122">
        <v>1</v>
      </c>
      <c r="BV28" s="122"/>
      <c r="BW28" s="122">
        <v>1</v>
      </c>
      <c r="BX28" s="123">
        <v>1</v>
      </c>
      <c r="BY28" s="124">
        <f>IF(Q28=0,"",IF(BX28=0,"",(BX28/Q28)))</f>
        <v>0.2</v>
      </c>
      <c r="BZ28" s="125">
        <v>1</v>
      </c>
      <c r="CA28" s="126">
        <f>IFERROR(BZ28/BX28,"-")</f>
        <v>1</v>
      </c>
      <c r="CB28" s="127">
        <v>14000</v>
      </c>
      <c r="CC28" s="128">
        <f>IFERROR(CB28/BX28,"-")</f>
        <v>14000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3</v>
      </c>
      <c r="CQ28" s="138">
        <v>49000</v>
      </c>
      <c r="CR28" s="138">
        <v>30000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122</v>
      </c>
      <c r="C29" s="184" t="s">
        <v>58</v>
      </c>
      <c r="D29" s="184"/>
      <c r="E29" s="184" t="s">
        <v>113</v>
      </c>
      <c r="F29" s="184" t="s">
        <v>123</v>
      </c>
      <c r="G29" s="184" t="s">
        <v>61</v>
      </c>
      <c r="H29" s="87"/>
      <c r="I29" s="87" t="s">
        <v>116</v>
      </c>
      <c r="J29" s="87"/>
      <c r="K29" s="176"/>
      <c r="L29" s="79">
        <v>16</v>
      </c>
      <c r="M29" s="79">
        <v>0</v>
      </c>
      <c r="N29" s="79">
        <v>80</v>
      </c>
      <c r="O29" s="88">
        <v>8</v>
      </c>
      <c r="P29" s="89">
        <v>0</v>
      </c>
      <c r="Q29" s="90">
        <f>O29+P29</f>
        <v>8</v>
      </c>
      <c r="R29" s="80">
        <f>IFERROR(Q29/N29,"-")</f>
        <v>0.1</v>
      </c>
      <c r="S29" s="79">
        <v>0</v>
      </c>
      <c r="T29" s="79">
        <v>4</v>
      </c>
      <c r="U29" s="80">
        <f>IFERROR(T29/(Q29),"-")</f>
        <v>0.5</v>
      </c>
      <c r="V29" s="81"/>
      <c r="W29" s="82">
        <v>1</v>
      </c>
      <c r="X29" s="80">
        <f>IF(Q29=0,"-",W29/Q29)</f>
        <v>0.125</v>
      </c>
      <c r="Y29" s="181">
        <v>10000</v>
      </c>
      <c r="Z29" s="182">
        <f>IFERROR(Y29/Q29,"-")</f>
        <v>1250</v>
      </c>
      <c r="AA29" s="182">
        <f>IFERROR(Y29/W29,"-")</f>
        <v>10000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0.125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>
        <v>1</v>
      </c>
      <c r="AX29" s="104">
        <f>IF(Q29=0,"",IF(AW29=0,"",(AW29/Q29)))</f>
        <v>0.125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2</v>
      </c>
      <c r="BG29" s="110">
        <f>IF(Q29=0,"",IF(BF29=0,"",(BF29/Q29)))</f>
        <v>0.25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3</v>
      </c>
      <c r="BP29" s="117">
        <f>IF(Q29=0,"",IF(BO29=0,"",(BO29/Q29)))</f>
        <v>0.375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>
        <v>1</v>
      </c>
      <c r="CH29" s="131">
        <f>IF(Q29=0,"",IF(CG29=0,"",(CG29/Q29)))</f>
        <v>0.125</v>
      </c>
      <c r="CI29" s="132">
        <v>1</v>
      </c>
      <c r="CJ29" s="133">
        <f>IFERROR(CI29/CG29,"-")</f>
        <v>1</v>
      </c>
      <c r="CK29" s="134">
        <v>10000</v>
      </c>
      <c r="CL29" s="135">
        <f>IFERROR(CK29/CG29,"-")</f>
        <v>10000</v>
      </c>
      <c r="CM29" s="136"/>
      <c r="CN29" s="136">
        <v>1</v>
      </c>
      <c r="CO29" s="136"/>
      <c r="CP29" s="137">
        <v>1</v>
      </c>
      <c r="CQ29" s="138">
        <v>10000</v>
      </c>
      <c r="CR29" s="138">
        <v>10000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124</v>
      </c>
      <c r="C30" s="184" t="s">
        <v>58</v>
      </c>
      <c r="D30" s="184"/>
      <c r="E30" s="184" t="s">
        <v>72</v>
      </c>
      <c r="F30" s="184" t="s">
        <v>72</v>
      </c>
      <c r="G30" s="184" t="s">
        <v>73</v>
      </c>
      <c r="H30" s="87"/>
      <c r="I30" s="87"/>
      <c r="J30" s="87"/>
      <c r="K30" s="176"/>
      <c r="L30" s="79">
        <v>181</v>
      </c>
      <c r="M30" s="79">
        <v>107</v>
      </c>
      <c r="N30" s="79">
        <v>49</v>
      </c>
      <c r="O30" s="88">
        <v>27</v>
      </c>
      <c r="P30" s="89">
        <v>0</v>
      </c>
      <c r="Q30" s="90">
        <f>O30+P30</f>
        <v>27</v>
      </c>
      <c r="R30" s="80">
        <f>IFERROR(Q30/N30,"-")</f>
        <v>0.55102040816327</v>
      </c>
      <c r="S30" s="79">
        <v>8</v>
      </c>
      <c r="T30" s="79">
        <v>2</v>
      </c>
      <c r="U30" s="80">
        <f>IFERROR(T30/(Q30),"-")</f>
        <v>0.074074074074074</v>
      </c>
      <c r="V30" s="81"/>
      <c r="W30" s="82">
        <v>9</v>
      </c>
      <c r="X30" s="80">
        <f>IF(Q30=0,"-",W30/Q30)</f>
        <v>0.33333333333333</v>
      </c>
      <c r="Y30" s="181">
        <v>1646500</v>
      </c>
      <c r="Z30" s="182">
        <f>IFERROR(Y30/Q30,"-")</f>
        <v>60981.481481481</v>
      </c>
      <c r="AA30" s="182">
        <f>IFERROR(Y30/W30,"-")</f>
        <v>182944.44444444</v>
      </c>
      <c r="AB30" s="176"/>
      <c r="AC30" s="83"/>
      <c r="AD30" s="77"/>
      <c r="AE30" s="91">
        <v>1</v>
      </c>
      <c r="AF30" s="92">
        <f>IF(Q30=0,"",IF(AE30=0,"",(AE30/Q30)))</f>
        <v>0.037037037037037</v>
      </c>
      <c r="AG30" s="91"/>
      <c r="AH30" s="93">
        <f>IFERROR(AG30/AE30,"-")</f>
        <v>0</v>
      </c>
      <c r="AI30" s="94"/>
      <c r="AJ30" s="95">
        <f>IFERROR(AI30/AE30,"-")</f>
        <v>0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6</v>
      </c>
      <c r="BG30" s="110">
        <f>IF(Q30=0,"",IF(BF30=0,"",(BF30/Q30)))</f>
        <v>0.22222222222222</v>
      </c>
      <c r="BH30" s="109">
        <v>1</v>
      </c>
      <c r="BI30" s="111">
        <f>IFERROR(BH30/BF30,"-")</f>
        <v>0.16666666666667</v>
      </c>
      <c r="BJ30" s="112">
        <v>72000</v>
      </c>
      <c r="BK30" s="113">
        <f>IFERROR(BJ30/BF30,"-")</f>
        <v>12000</v>
      </c>
      <c r="BL30" s="114"/>
      <c r="BM30" s="114"/>
      <c r="BN30" s="114">
        <v>1</v>
      </c>
      <c r="BO30" s="116">
        <v>7</v>
      </c>
      <c r="BP30" s="117">
        <f>IF(Q30=0,"",IF(BO30=0,"",(BO30/Q30)))</f>
        <v>0.25925925925926</v>
      </c>
      <c r="BQ30" s="118">
        <v>2</v>
      </c>
      <c r="BR30" s="119">
        <f>IFERROR(BQ30/BO30,"-")</f>
        <v>0.28571428571429</v>
      </c>
      <c r="BS30" s="120">
        <v>8000</v>
      </c>
      <c r="BT30" s="121">
        <f>IFERROR(BS30/BO30,"-")</f>
        <v>1142.8571428571</v>
      </c>
      <c r="BU30" s="122">
        <v>2</v>
      </c>
      <c r="BV30" s="122"/>
      <c r="BW30" s="122"/>
      <c r="BX30" s="123">
        <v>13</v>
      </c>
      <c r="BY30" s="124">
        <f>IF(Q30=0,"",IF(BX30=0,"",(BX30/Q30)))</f>
        <v>0.48148148148148</v>
      </c>
      <c r="BZ30" s="125">
        <v>6</v>
      </c>
      <c r="CA30" s="126">
        <f>IFERROR(BZ30/BX30,"-")</f>
        <v>0.46153846153846</v>
      </c>
      <c r="CB30" s="127">
        <v>1566500</v>
      </c>
      <c r="CC30" s="128">
        <f>IFERROR(CB30/BX30,"-")</f>
        <v>120500</v>
      </c>
      <c r="CD30" s="129"/>
      <c r="CE30" s="129">
        <v>1</v>
      </c>
      <c r="CF30" s="129">
        <v>5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9</v>
      </c>
      <c r="CQ30" s="138">
        <v>1646500</v>
      </c>
      <c r="CR30" s="138">
        <v>1401000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>
        <f>AC31</f>
        <v>1.93125</v>
      </c>
      <c r="B31" s="184" t="s">
        <v>125</v>
      </c>
      <c r="C31" s="184" t="s">
        <v>58</v>
      </c>
      <c r="D31" s="184"/>
      <c r="E31" s="184" t="s">
        <v>113</v>
      </c>
      <c r="F31" s="184" t="s">
        <v>114</v>
      </c>
      <c r="G31" s="184" t="s">
        <v>61</v>
      </c>
      <c r="H31" s="87" t="s">
        <v>66</v>
      </c>
      <c r="I31" s="87" t="s">
        <v>116</v>
      </c>
      <c r="J31" s="87" t="s">
        <v>117</v>
      </c>
      <c r="K31" s="176">
        <v>400000</v>
      </c>
      <c r="L31" s="79">
        <v>17</v>
      </c>
      <c r="M31" s="79">
        <v>0</v>
      </c>
      <c r="N31" s="79">
        <v>89</v>
      </c>
      <c r="O31" s="88">
        <v>6</v>
      </c>
      <c r="P31" s="89">
        <v>0</v>
      </c>
      <c r="Q31" s="90">
        <f>O31+P31</f>
        <v>6</v>
      </c>
      <c r="R31" s="80">
        <f>IFERROR(Q31/N31,"-")</f>
        <v>0.067415730337079</v>
      </c>
      <c r="S31" s="79">
        <v>2</v>
      </c>
      <c r="T31" s="79">
        <v>0</v>
      </c>
      <c r="U31" s="80">
        <f>IFERROR(T31/(Q31),"-")</f>
        <v>0</v>
      </c>
      <c r="V31" s="81">
        <f>IFERROR(K31/SUM(Q31:Q35),"-")</f>
        <v>6451.6129032258</v>
      </c>
      <c r="W31" s="82">
        <v>1</v>
      </c>
      <c r="X31" s="80">
        <f>IF(Q31=0,"-",W31/Q31)</f>
        <v>0.16666666666667</v>
      </c>
      <c r="Y31" s="181">
        <v>605000</v>
      </c>
      <c r="Z31" s="182">
        <f>IFERROR(Y31/Q31,"-")</f>
        <v>100833.33333333</v>
      </c>
      <c r="AA31" s="182">
        <f>IFERROR(Y31/W31,"-")</f>
        <v>605000</v>
      </c>
      <c r="AB31" s="176">
        <f>SUM(Y31:Y35)-SUM(K31:K35)</f>
        <v>372500</v>
      </c>
      <c r="AC31" s="83">
        <f>SUM(Y31:Y35)/SUM(K31:K35)</f>
        <v>1.93125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0.16666666666667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1</v>
      </c>
      <c r="BG31" s="110">
        <f>IF(Q31=0,"",IF(BF31=0,"",(BF31/Q31)))</f>
        <v>0.16666666666667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0.16666666666667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3</v>
      </c>
      <c r="BY31" s="124">
        <f>IF(Q31=0,"",IF(BX31=0,"",(BX31/Q31)))</f>
        <v>0.5</v>
      </c>
      <c r="BZ31" s="125">
        <v>1</v>
      </c>
      <c r="CA31" s="126">
        <f>IFERROR(BZ31/BX31,"-")</f>
        <v>0.33333333333333</v>
      </c>
      <c r="CB31" s="127">
        <v>605000</v>
      </c>
      <c r="CC31" s="128">
        <f>IFERROR(CB31/BX31,"-")</f>
        <v>201666.66666667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605000</v>
      </c>
      <c r="CR31" s="138">
        <v>605000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/>
      <c r="B32" s="184" t="s">
        <v>126</v>
      </c>
      <c r="C32" s="184" t="s">
        <v>58</v>
      </c>
      <c r="D32" s="184"/>
      <c r="E32" s="184" t="s">
        <v>113</v>
      </c>
      <c r="F32" s="184" t="s">
        <v>119</v>
      </c>
      <c r="G32" s="184" t="s">
        <v>61</v>
      </c>
      <c r="H32" s="87"/>
      <c r="I32" s="87" t="s">
        <v>116</v>
      </c>
      <c r="J32" s="87"/>
      <c r="K32" s="176"/>
      <c r="L32" s="79">
        <v>13</v>
      </c>
      <c r="M32" s="79">
        <v>0</v>
      </c>
      <c r="N32" s="79">
        <v>135</v>
      </c>
      <c r="O32" s="88">
        <v>8</v>
      </c>
      <c r="P32" s="89">
        <v>0</v>
      </c>
      <c r="Q32" s="90">
        <f>O32+P32</f>
        <v>8</v>
      </c>
      <c r="R32" s="80">
        <f>IFERROR(Q32/N32,"-")</f>
        <v>0.059259259259259</v>
      </c>
      <c r="S32" s="79">
        <v>3</v>
      </c>
      <c r="T32" s="79">
        <v>1</v>
      </c>
      <c r="U32" s="80">
        <f>IFERROR(T32/(Q32),"-")</f>
        <v>0.125</v>
      </c>
      <c r="V32" s="81"/>
      <c r="W32" s="82">
        <v>2</v>
      </c>
      <c r="X32" s="80">
        <f>IF(Q32=0,"-",W32/Q32)</f>
        <v>0.25</v>
      </c>
      <c r="Y32" s="181">
        <v>12000</v>
      </c>
      <c r="Z32" s="182">
        <f>IFERROR(Y32/Q32,"-")</f>
        <v>1500</v>
      </c>
      <c r="AA32" s="182">
        <f>IFERROR(Y32/W32,"-")</f>
        <v>6000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0.125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>
        <v>1</v>
      </c>
      <c r="AX32" s="104">
        <f>IF(Q32=0,"",IF(AW32=0,"",(AW32/Q32)))</f>
        <v>0.125</v>
      </c>
      <c r="AY32" s="103">
        <v>1</v>
      </c>
      <c r="AZ32" s="105">
        <f>IFERROR(AY32/AW32,"-")</f>
        <v>1</v>
      </c>
      <c r="BA32" s="106">
        <v>3000</v>
      </c>
      <c r="BB32" s="107">
        <f>IFERROR(BA32/AW32,"-")</f>
        <v>3000</v>
      </c>
      <c r="BC32" s="108">
        <v>1</v>
      </c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3</v>
      </c>
      <c r="BP32" s="117">
        <f>IF(Q32=0,"",IF(BO32=0,"",(BO32/Q32)))</f>
        <v>0.375</v>
      </c>
      <c r="BQ32" s="118">
        <v>1</v>
      </c>
      <c r="BR32" s="119">
        <f>IFERROR(BQ32/BO32,"-")</f>
        <v>0.33333333333333</v>
      </c>
      <c r="BS32" s="120">
        <v>9000</v>
      </c>
      <c r="BT32" s="121">
        <f>IFERROR(BS32/BO32,"-")</f>
        <v>3000</v>
      </c>
      <c r="BU32" s="122"/>
      <c r="BV32" s="122"/>
      <c r="BW32" s="122">
        <v>1</v>
      </c>
      <c r="BX32" s="123">
        <v>3</v>
      </c>
      <c r="BY32" s="124">
        <f>IF(Q32=0,"",IF(BX32=0,"",(BX32/Q32)))</f>
        <v>0.375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12000</v>
      </c>
      <c r="CR32" s="138">
        <v>9000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127</v>
      </c>
      <c r="C33" s="184" t="s">
        <v>58</v>
      </c>
      <c r="D33" s="184"/>
      <c r="E33" s="184" t="s">
        <v>113</v>
      </c>
      <c r="F33" s="184" t="s">
        <v>121</v>
      </c>
      <c r="G33" s="184" t="s">
        <v>61</v>
      </c>
      <c r="H33" s="87"/>
      <c r="I33" s="87" t="s">
        <v>116</v>
      </c>
      <c r="J33" s="87"/>
      <c r="K33" s="176"/>
      <c r="L33" s="79">
        <v>22</v>
      </c>
      <c r="M33" s="79">
        <v>0</v>
      </c>
      <c r="N33" s="79">
        <v>90</v>
      </c>
      <c r="O33" s="88">
        <v>8</v>
      </c>
      <c r="P33" s="89">
        <v>0</v>
      </c>
      <c r="Q33" s="90">
        <f>O33+P33</f>
        <v>8</v>
      </c>
      <c r="R33" s="80">
        <f>IFERROR(Q33/N33,"-")</f>
        <v>0.088888888888889</v>
      </c>
      <c r="S33" s="79">
        <v>0</v>
      </c>
      <c r="T33" s="79">
        <v>1</v>
      </c>
      <c r="U33" s="80">
        <f>IFERROR(T33/(Q33),"-")</f>
        <v>0.125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1</v>
      </c>
      <c r="AX33" s="104">
        <f>IF(Q33=0,"",IF(AW33=0,"",(AW33/Q33)))</f>
        <v>0.125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4</v>
      </c>
      <c r="BG33" s="110">
        <f>IF(Q33=0,"",IF(BF33=0,"",(BF33/Q33)))</f>
        <v>0.5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0.25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0.125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128</v>
      </c>
      <c r="C34" s="184" t="s">
        <v>58</v>
      </c>
      <c r="D34" s="184"/>
      <c r="E34" s="184" t="s">
        <v>113</v>
      </c>
      <c r="F34" s="184" t="s">
        <v>123</v>
      </c>
      <c r="G34" s="184" t="s">
        <v>61</v>
      </c>
      <c r="H34" s="87"/>
      <c r="I34" s="87" t="s">
        <v>116</v>
      </c>
      <c r="J34" s="87"/>
      <c r="K34" s="176"/>
      <c r="L34" s="79">
        <v>21</v>
      </c>
      <c r="M34" s="79">
        <v>0</v>
      </c>
      <c r="N34" s="79">
        <v>103</v>
      </c>
      <c r="O34" s="88">
        <v>7</v>
      </c>
      <c r="P34" s="89">
        <v>0</v>
      </c>
      <c r="Q34" s="90">
        <f>O34+P34</f>
        <v>7</v>
      </c>
      <c r="R34" s="80">
        <f>IFERROR(Q34/N34,"-")</f>
        <v>0.067961165048544</v>
      </c>
      <c r="S34" s="79">
        <v>0</v>
      </c>
      <c r="T34" s="79">
        <v>3</v>
      </c>
      <c r="U34" s="80">
        <f>IFERROR(T34/(Q34),"-")</f>
        <v>0.42857142857143</v>
      </c>
      <c r="V34" s="81"/>
      <c r="W34" s="82">
        <v>1</v>
      </c>
      <c r="X34" s="80">
        <f>IF(Q34=0,"-",W34/Q34)</f>
        <v>0.14285714285714</v>
      </c>
      <c r="Y34" s="181">
        <v>25000</v>
      </c>
      <c r="Z34" s="182">
        <f>IFERROR(Y34/Q34,"-")</f>
        <v>3571.4285714286</v>
      </c>
      <c r="AA34" s="182">
        <f>IFERROR(Y34/W34,"-")</f>
        <v>25000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0.14285714285714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>
        <v>2</v>
      </c>
      <c r="AX34" s="104">
        <f>IF(Q34=0,"",IF(AW34=0,"",(AW34/Q34)))</f>
        <v>0.28571428571429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>
        <v>2</v>
      </c>
      <c r="BG34" s="110">
        <f>IF(Q34=0,"",IF(BF34=0,"",(BF34/Q34)))</f>
        <v>0.28571428571429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2</v>
      </c>
      <c r="BP34" s="117">
        <f>IF(Q34=0,"",IF(BO34=0,"",(BO34/Q34)))</f>
        <v>0.28571428571429</v>
      </c>
      <c r="BQ34" s="118">
        <v>1</v>
      </c>
      <c r="BR34" s="119">
        <f>IFERROR(BQ34/BO34,"-")</f>
        <v>0.5</v>
      </c>
      <c r="BS34" s="120">
        <v>25000</v>
      </c>
      <c r="BT34" s="121">
        <f>IFERROR(BS34/BO34,"-")</f>
        <v>12500</v>
      </c>
      <c r="BU34" s="122"/>
      <c r="BV34" s="122"/>
      <c r="BW34" s="122">
        <v>1</v>
      </c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25000</v>
      </c>
      <c r="CR34" s="138">
        <v>25000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129</v>
      </c>
      <c r="C35" s="184" t="s">
        <v>58</v>
      </c>
      <c r="D35" s="184"/>
      <c r="E35" s="184" t="s">
        <v>72</v>
      </c>
      <c r="F35" s="184" t="s">
        <v>72</v>
      </c>
      <c r="G35" s="184" t="s">
        <v>73</v>
      </c>
      <c r="H35" s="87"/>
      <c r="I35" s="87"/>
      <c r="J35" s="87"/>
      <c r="K35" s="176"/>
      <c r="L35" s="79">
        <v>287</v>
      </c>
      <c r="M35" s="79">
        <v>146</v>
      </c>
      <c r="N35" s="79">
        <v>76</v>
      </c>
      <c r="O35" s="88">
        <v>33</v>
      </c>
      <c r="P35" s="89">
        <v>0</v>
      </c>
      <c r="Q35" s="90">
        <f>O35+P35</f>
        <v>33</v>
      </c>
      <c r="R35" s="80">
        <f>IFERROR(Q35/N35,"-")</f>
        <v>0.43421052631579</v>
      </c>
      <c r="S35" s="79">
        <v>8</v>
      </c>
      <c r="T35" s="79">
        <v>1</v>
      </c>
      <c r="U35" s="80">
        <f>IFERROR(T35/(Q35),"-")</f>
        <v>0.03030303030303</v>
      </c>
      <c r="V35" s="81"/>
      <c r="W35" s="82">
        <v>7</v>
      </c>
      <c r="X35" s="80">
        <f>IF(Q35=0,"-",W35/Q35)</f>
        <v>0.21212121212121</v>
      </c>
      <c r="Y35" s="181">
        <v>130500</v>
      </c>
      <c r="Z35" s="182">
        <f>IFERROR(Y35/Q35,"-")</f>
        <v>3954.5454545455</v>
      </c>
      <c r="AA35" s="182">
        <f>IFERROR(Y35/W35,"-")</f>
        <v>18642.857142857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0.03030303030303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7</v>
      </c>
      <c r="BG35" s="110">
        <f>IF(Q35=0,"",IF(BF35=0,"",(BF35/Q35)))</f>
        <v>0.21212121212121</v>
      </c>
      <c r="BH35" s="109">
        <v>1</v>
      </c>
      <c r="BI35" s="111">
        <f>IFERROR(BH35/BF35,"-")</f>
        <v>0.14285714285714</v>
      </c>
      <c r="BJ35" s="112">
        <v>500</v>
      </c>
      <c r="BK35" s="113">
        <f>IFERROR(BJ35/BF35,"-")</f>
        <v>71.428571428571</v>
      </c>
      <c r="BL35" s="114">
        <v>1</v>
      </c>
      <c r="BM35" s="114"/>
      <c r="BN35" s="114"/>
      <c r="BO35" s="116">
        <v>11</v>
      </c>
      <c r="BP35" s="117">
        <f>IF(Q35=0,"",IF(BO35=0,"",(BO35/Q35)))</f>
        <v>0.33333333333333</v>
      </c>
      <c r="BQ35" s="118">
        <v>2</v>
      </c>
      <c r="BR35" s="119">
        <f>IFERROR(BQ35/BO35,"-")</f>
        <v>0.18181818181818</v>
      </c>
      <c r="BS35" s="120">
        <v>26000</v>
      </c>
      <c r="BT35" s="121">
        <f>IFERROR(BS35/BO35,"-")</f>
        <v>2363.6363636364</v>
      </c>
      <c r="BU35" s="122">
        <v>1</v>
      </c>
      <c r="BV35" s="122"/>
      <c r="BW35" s="122">
        <v>1</v>
      </c>
      <c r="BX35" s="123">
        <v>10</v>
      </c>
      <c r="BY35" s="124">
        <f>IF(Q35=0,"",IF(BX35=0,"",(BX35/Q35)))</f>
        <v>0.3030303030303</v>
      </c>
      <c r="BZ35" s="125">
        <v>3</v>
      </c>
      <c r="CA35" s="126">
        <f>IFERROR(BZ35/BX35,"-")</f>
        <v>0.3</v>
      </c>
      <c r="CB35" s="127">
        <v>99000</v>
      </c>
      <c r="CC35" s="128">
        <f>IFERROR(CB35/BX35,"-")</f>
        <v>9900</v>
      </c>
      <c r="CD35" s="129"/>
      <c r="CE35" s="129"/>
      <c r="CF35" s="129">
        <v>3</v>
      </c>
      <c r="CG35" s="130">
        <v>4</v>
      </c>
      <c r="CH35" s="131">
        <f>IF(Q35=0,"",IF(CG35=0,"",(CG35/Q35)))</f>
        <v>0.12121212121212</v>
      </c>
      <c r="CI35" s="132">
        <v>1</v>
      </c>
      <c r="CJ35" s="133">
        <f>IFERROR(CI35/CG35,"-")</f>
        <v>0.25</v>
      </c>
      <c r="CK35" s="134">
        <v>5000</v>
      </c>
      <c r="CL35" s="135">
        <f>IFERROR(CK35/CG35,"-")</f>
        <v>1250</v>
      </c>
      <c r="CM35" s="136">
        <v>1</v>
      </c>
      <c r="CN35" s="136"/>
      <c r="CO35" s="136"/>
      <c r="CP35" s="137">
        <v>7</v>
      </c>
      <c r="CQ35" s="138">
        <v>130500</v>
      </c>
      <c r="CR35" s="138">
        <v>68000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1.45</v>
      </c>
      <c r="B36" s="184" t="s">
        <v>130</v>
      </c>
      <c r="C36" s="184" t="s">
        <v>58</v>
      </c>
      <c r="D36" s="184"/>
      <c r="E36" s="184" t="s">
        <v>87</v>
      </c>
      <c r="F36" s="184" t="s">
        <v>88</v>
      </c>
      <c r="G36" s="184" t="s">
        <v>61</v>
      </c>
      <c r="H36" s="87" t="s">
        <v>62</v>
      </c>
      <c r="I36" s="87" t="s">
        <v>83</v>
      </c>
      <c r="J36" s="186" t="s">
        <v>131</v>
      </c>
      <c r="K36" s="176">
        <v>120000</v>
      </c>
      <c r="L36" s="79">
        <v>29</v>
      </c>
      <c r="M36" s="79">
        <v>0</v>
      </c>
      <c r="N36" s="79">
        <v>76</v>
      </c>
      <c r="O36" s="88">
        <v>6</v>
      </c>
      <c r="P36" s="89">
        <v>0</v>
      </c>
      <c r="Q36" s="90">
        <f>O36+P36</f>
        <v>6</v>
      </c>
      <c r="R36" s="80">
        <f>IFERROR(Q36/N36,"-")</f>
        <v>0.078947368421053</v>
      </c>
      <c r="S36" s="79">
        <v>0</v>
      </c>
      <c r="T36" s="79">
        <v>1</v>
      </c>
      <c r="U36" s="80">
        <f>IFERROR(T36/(Q36),"-")</f>
        <v>0.16666666666667</v>
      </c>
      <c r="V36" s="81">
        <f>IFERROR(K36/SUM(Q36:Q37),"-")</f>
        <v>7500</v>
      </c>
      <c r="W36" s="82">
        <v>2</v>
      </c>
      <c r="X36" s="80">
        <f>IF(Q36=0,"-",W36/Q36)</f>
        <v>0.33333333333333</v>
      </c>
      <c r="Y36" s="181">
        <v>6000</v>
      </c>
      <c r="Z36" s="182">
        <f>IFERROR(Y36/Q36,"-")</f>
        <v>1000</v>
      </c>
      <c r="AA36" s="182">
        <f>IFERROR(Y36/W36,"-")</f>
        <v>3000</v>
      </c>
      <c r="AB36" s="176">
        <f>SUM(Y36:Y37)-SUM(K36:K37)</f>
        <v>54000</v>
      </c>
      <c r="AC36" s="83">
        <f>SUM(Y36:Y37)/SUM(K36:K37)</f>
        <v>1.45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0.33333333333333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3</v>
      </c>
      <c r="BP36" s="117">
        <f>IF(Q36=0,"",IF(BO36=0,"",(BO36/Q36)))</f>
        <v>0.5</v>
      </c>
      <c r="BQ36" s="118">
        <v>2</v>
      </c>
      <c r="BR36" s="119">
        <f>IFERROR(BQ36/BO36,"-")</f>
        <v>0.66666666666667</v>
      </c>
      <c r="BS36" s="120">
        <v>6000</v>
      </c>
      <c r="BT36" s="121">
        <f>IFERROR(BS36/BO36,"-")</f>
        <v>2000</v>
      </c>
      <c r="BU36" s="122">
        <v>2</v>
      </c>
      <c r="BV36" s="122"/>
      <c r="BW36" s="122"/>
      <c r="BX36" s="123">
        <v>1</v>
      </c>
      <c r="BY36" s="124">
        <f>IF(Q36=0,"",IF(BX36=0,"",(BX36/Q36)))</f>
        <v>0.16666666666667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2</v>
      </c>
      <c r="CQ36" s="138">
        <v>6000</v>
      </c>
      <c r="CR36" s="138">
        <v>3000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132</v>
      </c>
      <c r="C37" s="184" t="s">
        <v>58</v>
      </c>
      <c r="D37" s="184"/>
      <c r="E37" s="184" t="s">
        <v>87</v>
      </c>
      <c r="F37" s="184" t="s">
        <v>88</v>
      </c>
      <c r="G37" s="184" t="s">
        <v>73</v>
      </c>
      <c r="H37" s="87"/>
      <c r="I37" s="87"/>
      <c r="J37" s="87"/>
      <c r="K37" s="176"/>
      <c r="L37" s="79">
        <v>39</v>
      </c>
      <c r="M37" s="79">
        <v>30</v>
      </c>
      <c r="N37" s="79">
        <v>11</v>
      </c>
      <c r="O37" s="88">
        <v>10</v>
      </c>
      <c r="P37" s="89">
        <v>0</v>
      </c>
      <c r="Q37" s="90">
        <f>O37+P37</f>
        <v>10</v>
      </c>
      <c r="R37" s="80">
        <f>IFERROR(Q37/N37,"-")</f>
        <v>0.90909090909091</v>
      </c>
      <c r="S37" s="79">
        <v>3</v>
      </c>
      <c r="T37" s="79">
        <v>2</v>
      </c>
      <c r="U37" s="80">
        <f>IFERROR(T37/(Q37),"-")</f>
        <v>0.2</v>
      </c>
      <c r="V37" s="81"/>
      <c r="W37" s="82">
        <v>2</v>
      </c>
      <c r="X37" s="80">
        <f>IF(Q37=0,"-",W37/Q37)</f>
        <v>0.2</v>
      </c>
      <c r="Y37" s="181">
        <v>168000</v>
      </c>
      <c r="Z37" s="182">
        <f>IFERROR(Y37/Q37,"-")</f>
        <v>16800</v>
      </c>
      <c r="AA37" s="182">
        <f>IFERROR(Y37/W37,"-")</f>
        <v>84000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4</v>
      </c>
      <c r="BG37" s="110">
        <f>IF(Q37=0,"",IF(BF37=0,"",(BF37/Q37)))</f>
        <v>0.4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2</v>
      </c>
      <c r="BP37" s="117">
        <f>IF(Q37=0,"",IF(BO37=0,"",(BO37/Q37)))</f>
        <v>0.2</v>
      </c>
      <c r="BQ37" s="118">
        <v>1</v>
      </c>
      <c r="BR37" s="119">
        <f>IFERROR(BQ37/BO37,"-")</f>
        <v>0.5</v>
      </c>
      <c r="BS37" s="120">
        <v>150000</v>
      </c>
      <c r="BT37" s="121">
        <f>IFERROR(BS37/BO37,"-")</f>
        <v>75000</v>
      </c>
      <c r="BU37" s="122"/>
      <c r="BV37" s="122"/>
      <c r="BW37" s="122">
        <v>1</v>
      </c>
      <c r="BX37" s="123">
        <v>4</v>
      </c>
      <c r="BY37" s="124">
        <f>IF(Q37=0,"",IF(BX37=0,"",(BX37/Q37)))</f>
        <v>0.4</v>
      </c>
      <c r="BZ37" s="125">
        <v>1</v>
      </c>
      <c r="CA37" s="126">
        <f>IFERROR(BZ37/BX37,"-")</f>
        <v>0.25</v>
      </c>
      <c r="CB37" s="127">
        <v>18000</v>
      </c>
      <c r="CC37" s="128">
        <f>IFERROR(CB37/BX37,"-")</f>
        <v>4500</v>
      </c>
      <c r="CD37" s="129"/>
      <c r="CE37" s="129"/>
      <c r="CF37" s="129">
        <v>1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2</v>
      </c>
      <c r="CQ37" s="138">
        <v>168000</v>
      </c>
      <c r="CR37" s="138">
        <v>150000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78">
        <f>AC38</f>
        <v>3.6266666666667</v>
      </c>
      <c r="B38" s="184" t="s">
        <v>133</v>
      </c>
      <c r="C38" s="184" t="s">
        <v>58</v>
      </c>
      <c r="D38" s="184"/>
      <c r="E38" s="184" t="s">
        <v>87</v>
      </c>
      <c r="F38" s="184" t="s">
        <v>77</v>
      </c>
      <c r="G38" s="184" t="s">
        <v>61</v>
      </c>
      <c r="H38" s="87" t="s">
        <v>134</v>
      </c>
      <c r="I38" s="87" t="s">
        <v>83</v>
      </c>
      <c r="J38" s="185" t="s">
        <v>135</v>
      </c>
      <c r="K38" s="176">
        <v>300000</v>
      </c>
      <c r="L38" s="79">
        <v>26</v>
      </c>
      <c r="M38" s="79">
        <v>0</v>
      </c>
      <c r="N38" s="79">
        <v>92</v>
      </c>
      <c r="O38" s="88">
        <v>14</v>
      </c>
      <c r="P38" s="89">
        <v>0</v>
      </c>
      <c r="Q38" s="90">
        <f>O38+P38</f>
        <v>14</v>
      </c>
      <c r="R38" s="80">
        <f>IFERROR(Q38/N38,"-")</f>
        <v>0.15217391304348</v>
      </c>
      <c r="S38" s="79">
        <v>2</v>
      </c>
      <c r="T38" s="79">
        <v>5</v>
      </c>
      <c r="U38" s="80">
        <f>IFERROR(T38/(Q38),"-")</f>
        <v>0.35714285714286</v>
      </c>
      <c r="V38" s="81">
        <f>IFERROR(K38/SUM(Q38:Q39),"-")</f>
        <v>12000</v>
      </c>
      <c r="W38" s="82">
        <v>5</v>
      </c>
      <c r="X38" s="80">
        <f>IF(Q38=0,"-",W38/Q38)</f>
        <v>0.35714285714286</v>
      </c>
      <c r="Y38" s="181">
        <v>48000</v>
      </c>
      <c r="Z38" s="182">
        <f>IFERROR(Y38/Q38,"-")</f>
        <v>3428.5714285714</v>
      </c>
      <c r="AA38" s="182">
        <f>IFERROR(Y38/W38,"-")</f>
        <v>9600</v>
      </c>
      <c r="AB38" s="176">
        <f>SUM(Y38:Y39)-SUM(K38:K39)</f>
        <v>788000</v>
      </c>
      <c r="AC38" s="83">
        <f>SUM(Y38:Y39)/SUM(K38:K39)</f>
        <v>3.6266666666667</v>
      </c>
      <c r="AD38" s="77"/>
      <c r="AE38" s="91">
        <v>1</v>
      </c>
      <c r="AF38" s="92">
        <f>IF(Q38=0,"",IF(AE38=0,"",(AE38/Q38)))</f>
        <v>0.071428571428571</v>
      </c>
      <c r="AG38" s="91"/>
      <c r="AH38" s="93">
        <f>IFERROR(AG38/AE38,"-")</f>
        <v>0</v>
      </c>
      <c r="AI38" s="94"/>
      <c r="AJ38" s="95">
        <f>IFERROR(AI38/AE38,"-")</f>
        <v>0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4</v>
      </c>
      <c r="BG38" s="110">
        <f>IF(Q38=0,"",IF(BF38=0,"",(BF38/Q38)))</f>
        <v>0.28571428571429</v>
      </c>
      <c r="BH38" s="109">
        <v>2</v>
      </c>
      <c r="BI38" s="111">
        <f>IFERROR(BH38/BF38,"-")</f>
        <v>0.5</v>
      </c>
      <c r="BJ38" s="112">
        <v>6000</v>
      </c>
      <c r="BK38" s="113">
        <f>IFERROR(BJ38/BF38,"-")</f>
        <v>1500</v>
      </c>
      <c r="BL38" s="114">
        <v>2</v>
      </c>
      <c r="BM38" s="114"/>
      <c r="BN38" s="114"/>
      <c r="BO38" s="116">
        <v>9</v>
      </c>
      <c r="BP38" s="117">
        <f>IF(Q38=0,"",IF(BO38=0,"",(BO38/Q38)))</f>
        <v>0.64285714285714</v>
      </c>
      <c r="BQ38" s="118">
        <v>3</v>
      </c>
      <c r="BR38" s="119">
        <f>IFERROR(BQ38/BO38,"-")</f>
        <v>0.33333333333333</v>
      </c>
      <c r="BS38" s="120">
        <v>42000</v>
      </c>
      <c r="BT38" s="121">
        <f>IFERROR(BS38/BO38,"-")</f>
        <v>4666.6666666667</v>
      </c>
      <c r="BU38" s="122">
        <v>1</v>
      </c>
      <c r="BV38" s="122"/>
      <c r="BW38" s="122">
        <v>2</v>
      </c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5</v>
      </c>
      <c r="CQ38" s="138">
        <v>48000</v>
      </c>
      <c r="CR38" s="138">
        <v>21000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136</v>
      </c>
      <c r="C39" s="184" t="s">
        <v>58</v>
      </c>
      <c r="D39" s="184"/>
      <c r="E39" s="184" t="s">
        <v>87</v>
      </c>
      <c r="F39" s="184" t="s">
        <v>77</v>
      </c>
      <c r="G39" s="184" t="s">
        <v>73</v>
      </c>
      <c r="H39" s="87"/>
      <c r="I39" s="87"/>
      <c r="J39" s="87"/>
      <c r="K39" s="176"/>
      <c r="L39" s="79">
        <v>109</v>
      </c>
      <c r="M39" s="79">
        <v>55</v>
      </c>
      <c r="N39" s="79">
        <v>32</v>
      </c>
      <c r="O39" s="88">
        <v>11</v>
      </c>
      <c r="P39" s="89">
        <v>0</v>
      </c>
      <c r="Q39" s="90">
        <f>O39+P39</f>
        <v>11</v>
      </c>
      <c r="R39" s="80">
        <f>IFERROR(Q39/N39,"-")</f>
        <v>0.34375</v>
      </c>
      <c r="S39" s="79">
        <v>1</v>
      </c>
      <c r="T39" s="79">
        <v>1</v>
      </c>
      <c r="U39" s="80">
        <f>IFERROR(T39/(Q39),"-")</f>
        <v>0.090909090909091</v>
      </c>
      <c r="V39" s="81"/>
      <c r="W39" s="82">
        <v>5</v>
      </c>
      <c r="X39" s="80">
        <f>IF(Q39=0,"-",W39/Q39)</f>
        <v>0.45454545454545</v>
      </c>
      <c r="Y39" s="181">
        <v>1040000</v>
      </c>
      <c r="Z39" s="182">
        <f>IFERROR(Y39/Q39,"-")</f>
        <v>94545.454545455</v>
      </c>
      <c r="AA39" s="182">
        <f>IFERROR(Y39/W39,"-")</f>
        <v>208000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4</v>
      </c>
      <c r="BG39" s="110">
        <f>IF(Q39=0,"",IF(BF39=0,"",(BF39/Q39)))</f>
        <v>0.36363636363636</v>
      </c>
      <c r="BH39" s="109">
        <v>1</v>
      </c>
      <c r="BI39" s="111">
        <f>IFERROR(BH39/BF39,"-")</f>
        <v>0.25</v>
      </c>
      <c r="BJ39" s="112">
        <v>21000</v>
      </c>
      <c r="BK39" s="113">
        <f>IFERROR(BJ39/BF39,"-")</f>
        <v>5250</v>
      </c>
      <c r="BL39" s="114"/>
      <c r="BM39" s="114"/>
      <c r="BN39" s="114">
        <v>1</v>
      </c>
      <c r="BO39" s="116">
        <v>5</v>
      </c>
      <c r="BP39" s="117">
        <f>IF(Q39=0,"",IF(BO39=0,"",(BO39/Q39)))</f>
        <v>0.45454545454545</v>
      </c>
      <c r="BQ39" s="118">
        <v>3</v>
      </c>
      <c r="BR39" s="119">
        <f>IFERROR(BQ39/BO39,"-")</f>
        <v>0.6</v>
      </c>
      <c r="BS39" s="120">
        <v>33000</v>
      </c>
      <c r="BT39" s="121">
        <f>IFERROR(BS39/BO39,"-")</f>
        <v>6600</v>
      </c>
      <c r="BU39" s="122">
        <v>3</v>
      </c>
      <c r="BV39" s="122"/>
      <c r="BW39" s="122"/>
      <c r="BX39" s="123">
        <v>2</v>
      </c>
      <c r="BY39" s="124">
        <f>IF(Q39=0,"",IF(BX39=0,"",(BX39/Q39)))</f>
        <v>0.18181818181818</v>
      </c>
      <c r="BZ39" s="125">
        <v>1</v>
      </c>
      <c r="CA39" s="126">
        <f>IFERROR(BZ39/BX39,"-")</f>
        <v>0.5</v>
      </c>
      <c r="CB39" s="127">
        <v>986000</v>
      </c>
      <c r="CC39" s="128">
        <f>IFERROR(CB39/BX39,"-")</f>
        <v>493000</v>
      </c>
      <c r="CD39" s="129"/>
      <c r="CE39" s="129"/>
      <c r="CF39" s="129">
        <v>1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5</v>
      </c>
      <c r="CQ39" s="138">
        <v>1040000</v>
      </c>
      <c r="CR39" s="138">
        <v>986000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>
        <f>AC40</f>
        <v>0.93333333333333</v>
      </c>
      <c r="B40" s="184" t="s">
        <v>137</v>
      </c>
      <c r="C40" s="184" t="s">
        <v>58</v>
      </c>
      <c r="D40" s="184"/>
      <c r="E40" s="184" t="s">
        <v>76</v>
      </c>
      <c r="F40" s="184" t="s">
        <v>77</v>
      </c>
      <c r="G40" s="184" t="s">
        <v>61</v>
      </c>
      <c r="H40" s="87" t="s">
        <v>115</v>
      </c>
      <c r="I40" s="87" t="s">
        <v>63</v>
      </c>
      <c r="J40" s="186" t="s">
        <v>138</v>
      </c>
      <c r="K40" s="176">
        <v>120000</v>
      </c>
      <c r="L40" s="79">
        <v>27</v>
      </c>
      <c r="M40" s="79">
        <v>0</v>
      </c>
      <c r="N40" s="79">
        <v>70</v>
      </c>
      <c r="O40" s="88">
        <v>9</v>
      </c>
      <c r="P40" s="89">
        <v>0</v>
      </c>
      <c r="Q40" s="90">
        <f>O40+P40</f>
        <v>9</v>
      </c>
      <c r="R40" s="80">
        <f>IFERROR(Q40/N40,"-")</f>
        <v>0.12857142857143</v>
      </c>
      <c r="S40" s="79">
        <v>2</v>
      </c>
      <c r="T40" s="79">
        <v>2</v>
      </c>
      <c r="U40" s="80">
        <f>IFERROR(T40/(Q40),"-")</f>
        <v>0.22222222222222</v>
      </c>
      <c r="V40" s="81">
        <f>IFERROR(K40/SUM(Q40:Q41),"-")</f>
        <v>7500</v>
      </c>
      <c r="W40" s="82">
        <v>3</v>
      </c>
      <c r="X40" s="80">
        <f>IF(Q40=0,"-",W40/Q40)</f>
        <v>0.33333333333333</v>
      </c>
      <c r="Y40" s="181">
        <v>21000</v>
      </c>
      <c r="Z40" s="182">
        <f>IFERROR(Y40/Q40,"-")</f>
        <v>2333.3333333333</v>
      </c>
      <c r="AA40" s="182">
        <f>IFERROR(Y40/W40,"-")</f>
        <v>7000</v>
      </c>
      <c r="AB40" s="176">
        <f>SUM(Y40:Y41)-SUM(K40:K41)</f>
        <v>-8000</v>
      </c>
      <c r="AC40" s="83">
        <f>SUM(Y40:Y41)/SUM(K40:K41)</f>
        <v>0.93333333333333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2</v>
      </c>
      <c r="AX40" s="104">
        <f>IF(Q40=0,"",IF(AW40=0,"",(AW40/Q40)))</f>
        <v>0.22222222222222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>
        <v>1</v>
      </c>
      <c r="BG40" s="110">
        <f>IF(Q40=0,"",IF(BF40=0,"",(BF40/Q40)))</f>
        <v>0.11111111111111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5</v>
      </c>
      <c r="BP40" s="117">
        <f>IF(Q40=0,"",IF(BO40=0,"",(BO40/Q40)))</f>
        <v>0.55555555555556</v>
      </c>
      <c r="BQ40" s="118">
        <v>2</v>
      </c>
      <c r="BR40" s="119">
        <f>IFERROR(BQ40/BO40,"-")</f>
        <v>0.4</v>
      </c>
      <c r="BS40" s="120">
        <v>16000</v>
      </c>
      <c r="BT40" s="121">
        <f>IFERROR(BS40/BO40,"-")</f>
        <v>3200</v>
      </c>
      <c r="BU40" s="122">
        <v>1</v>
      </c>
      <c r="BV40" s="122">
        <v>1</v>
      </c>
      <c r="BW40" s="122"/>
      <c r="BX40" s="123">
        <v>1</v>
      </c>
      <c r="BY40" s="124">
        <f>IF(Q40=0,"",IF(BX40=0,"",(BX40/Q40)))</f>
        <v>0.11111111111111</v>
      </c>
      <c r="BZ40" s="125">
        <v>1</v>
      </c>
      <c r="CA40" s="126">
        <f>IFERROR(BZ40/BX40,"-")</f>
        <v>1</v>
      </c>
      <c r="CB40" s="127">
        <v>5000</v>
      </c>
      <c r="CC40" s="128">
        <f>IFERROR(CB40/BX40,"-")</f>
        <v>5000</v>
      </c>
      <c r="CD40" s="129">
        <v>1</v>
      </c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3</v>
      </c>
      <c r="CQ40" s="138">
        <v>21000</v>
      </c>
      <c r="CR40" s="138">
        <v>13000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139</v>
      </c>
      <c r="C41" s="184" t="s">
        <v>58</v>
      </c>
      <c r="D41" s="184"/>
      <c r="E41" s="184" t="s">
        <v>76</v>
      </c>
      <c r="F41" s="184" t="s">
        <v>77</v>
      </c>
      <c r="G41" s="184" t="s">
        <v>73</v>
      </c>
      <c r="H41" s="87"/>
      <c r="I41" s="87"/>
      <c r="J41" s="87"/>
      <c r="K41" s="176"/>
      <c r="L41" s="79">
        <v>30</v>
      </c>
      <c r="M41" s="79">
        <v>22</v>
      </c>
      <c r="N41" s="79">
        <v>10</v>
      </c>
      <c r="O41" s="88">
        <v>7</v>
      </c>
      <c r="P41" s="89">
        <v>0</v>
      </c>
      <c r="Q41" s="90">
        <f>O41+P41</f>
        <v>7</v>
      </c>
      <c r="R41" s="80">
        <f>IFERROR(Q41/N41,"-")</f>
        <v>0.7</v>
      </c>
      <c r="S41" s="79">
        <v>4</v>
      </c>
      <c r="T41" s="79">
        <v>0</v>
      </c>
      <c r="U41" s="80">
        <f>IFERROR(T41/(Q41),"-")</f>
        <v>0</v>
      </c>
      <c r="V41" s="81"/>
      <c r="W41" s="82">
        <v>3</v>
      </c>
      <c r="X41" s="80">
        <f>IF(Q41=0,"-",W41/Q41)</f>
        <v>0.42857142857143</v>
      </c>
      <c r="Y41" s="181">
        <v>91000</v>
      </c>
      <c r="Z41" s="182">
        <f>IFERROR(Y41/Q41,"-")</f>
        <v>13000</v>
      </c>
      <c r="AA41" s="182">
        <f>IFERROR(Y41/W41,"-")</f>
        <v>30333.333333333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6</v>
      </c>
      <c r="BP41" s="117">
        <f>IF(Q41=0,"",IF(BO41=0,"",(BO41/Q41)))</f>
        <v>0.85714285714286</v>
      </c>
      <c r="BQ41" s="118">
        <v>3</v>
      </c>
      <c r="BR41" s="119">
        <f>IFERROR(BQ41/BO41,"-")</f>
        <v>0.5</v>
      </c>
      <c r="BS41" s="120">
        <v>91000</v>
      </c>
      <c r="BT41" s="121">
        <f>IFERROR(BS41/BO41,"-")</f>
        <v>15166.666666667</v>
      </c>
      <c r="BU41" s="122">
        <v>1</v>
      </c>
      <c r="BV41" s="122"/>
      <c r="BW41" s="122">
        <v>2</v>
      </c>
      <c r="BX41" s="123">
        <v>1</v>
      </c>
      <c r="BY41" s="124">
        <f>IF(Q41=0,"",IF(BX41=0,"",(BX41/Q41)))</f>
        <v>0.14285714285714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3</v>
      </c>
      <c r="CQ41" s="138">
        <v>91000</v>
      </c>
      <c r="CR41" s="138">
        <v>70000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0.925</v>
      </c>
      <c r="B42" s="184" t="s">
        <v>140</v>
      </c>
      <c r="C42" s="184" t="s">
        <v>58</v>
      </c>
      <c r="D42" s="184"/>
      <c r="E42" s="184"/>
      <c r="F42" s="184"/>
      <c r="G42" s="184" t="s">
        <v>61</v>
      </c>
      <c r="H42" s="87" t="s">
        <v>141</v>
      </c>
      <c r="I42" s="87" t="s">
        <v>142</v>
      </c>
      <c r="J42" s="87" t="s">
        <v>143</v>
      </c>
      <c r="K42" s="176">
        <v>80000</v>
      </c>
      <c r="L42" s="79">
        <v>23</v>
      </c>
      <c r="M42" s="79">
        <v>0</v>
      </c>
      <c r="N42" s="79">
        <v>103</v>
      </c>
      <c r="O42" s="88">
        <v>7</v>
      </c>
      <c r="P42" s="89">
        <v>0</v>
      </c>
      <c r="Q42" s="90">
        <f>O42+P42</f>
        <v>7</v>
      </c>
      <c r="R42" s="80">
        <f>IFERROR(Q42/N42,"-")</f>
        <v>0.067961165048544</v>
      </c>
      <c r="S42" s="79">
        <v>1</v>
      </c>
      <c r="T42" s="79">
        <v>1</v>
      </c>
      <c r="U42" s="80">
        <f>IFERROR(T42/(Q42),"-")</f>
        <v>0.14285714285714</v>
      </c>
      <c r="V42" s="81">
        <f>IFERROR(K42/SUM(Q42:Q43),"-")</f>
        <v>8888.8888888889</v>
      </c>
      <c r="W42" s="82">
        <v>2</v>
      </c>
      <c r="X42" s="80">
        <f>IF(Q42=0,"-",W42/Q42)</f>
        <v>0.28571428571429</v>
      </c>
      <c r="Y42" s="181">
        <v>43000</v>
      </c>
      <c r="Z42" s="182">
        <f>IFERROR(Y42/Q42,"-")</f>
        <v>6142.8571428571</v>
      </c>
      <c r="AA42" s="182">
        <f>IFERROR(Y42/W42,"-")</f>
        <v>21500</v>
      </c>
      <c r="AB42" s="176">
        <f>SUM(Y42:Y43)-SUM(K42:K43)</f>
        <v>-6000</v>
      </c>
      <c r="AC42" s="83">
        <f>SUM(Y42:Y43)/SUM(K42:K43)</f>
        <v>0.925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>
        <v>2</v>
      </c>
      <c r="AX42" s="104">
        <f>IF(Q42=0,"",IF(AW42=0,"",(AW42/Q42)))</f>
        <v>0.28571428571429</v>
      </c>
      <c r="AY42" s="103"/>
      <c r="AZ42" s="105">
        <f>IFERROR(AY42/AW42,"-")</f>
        <v>0</v>
      </c>
      <c r="BA42" s="106"/>
      <c r="BB42" s="107">
        <f>IFERROR(BA42/AW42,"-")</f>
        <v>0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3</v>
      </c>
      <c r="BP42" s="117">
        <f>IF(Q42=0,"",IF(BO42=0,"",(BO42/Q42)))</f>
        <v>0.42857142857143</v>
      </c>
      <c r="BQ42" s="118">
        <v>1</v>
      </c>
      <c r="BR42" s="119">
        <f>IFERROR(BQ42/BO42,"-")</f>
        <v>0.33333333333333</v>
      </c>
      <c r="BS42" s="120">
        <v>42000</v>
      </c>
      <c r="BT42" s="121">
        <f>IFERROR(BS42/BO42,"-")</f>
        <v>14000</v>
      </c>
      <c r="BU42" s="122"/>
      <c r="BV42" s="122"/>
      <c r="BW42" s="122">
        <v>1</v>
      </c>
      <c r="BX42" s="123">
        <v>2</v>
      </c>
      <c r="BY42" s="124">
        <f>IF(Q42=0,"",IF(BX42=0,"",(BX42/Q42)))</f>
        <v>0.28571428571429</v>
      </c>
      <c r="BZ42" s="125">
        <v>1</v>
      </c>
      <c r="CA42" s="126">
        <f>IFERROR(BZ42/BX42,"-")</f>
        <v>0.5</v>
      </c>
      <c r="CB42" s="127">
        <v>1000</v>
      </c>
      <c r="CC42" s="128">
        <f>IFERROR(CB42/BX42,"-")</f>
        <v>500</v>
      </c>
      <c r="CD42" s="129">
        <v>1</v>
      </c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2</v>
      </c>
      <c r="CQ42" s="138">
        <v>43000</v>
      </c>
      <c r="CR42" s="138">
        <v>42000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144</v>
      </c>
      <c r="C43" s="184" t="s">
        <v>58</v>
      </c>
      <c r="D43" s="184"/>
      <c r="E43" s="184"/>
      <c r="F43" s="184"/>
      <c r="G43" s="184" t="s">
        <v>73</v>
      </c>
      <c r="H43" s="87"/>
      <c r="I43" s="87"/>
      <c r="J43" s="87"/>
      <c r="K43" s="176"/>
      <c r="L43" s="79">
        <v>24</v>
      </c>
      <c r="M43" s="79">
        <v>19</v>
      </c>
      <c r="N43" s="79">
        <v>5</v>
      </c>
      <c r="O43" s="88">
        <v>2</v>
      </c>
      <c r="P43" s="89">
        <v>0</v>
      </c>
      <c r="Q43" s="90">
        <f>O43+P43</f>
        <v>2</v>
      </c>
      <c r="R43" s="80">
        <f>IFERROR(Q43/N43,"-")</f>
        <v>0.4</v>
      </c>
      <c r="S43" s="79">
        <v>0</v>
      </c>
      <c r="T43" s="79">
        <v>1</v>
      </c>
      <c r="U43" s="80">
        <f>IFERROR(T43/(Q43),"-")</f>
        <v>0.5</v>
      </c>
      <c r="V43" s="81"/>
      <c r="W43" s="82">
        <v>1</v>
      </c>
      <c r="X43" s="80">
        <f>IF(Q43=0,"-",W43/Q43)</f>
        <v>0.5</v>
      </c>
      <c r="Y43" s="181">
        <v>31000</v>
      </c>
      <c r="Z43" s="182">
        <f>IFERROR(Y43/Q43,"-")</f>
        <v>15500</v>
      </c>
      <c r="AA43" s="182">
        <f>IFERROR(Y43/W43,"-")</f>
        <v>31000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2</v>
      </c>
      <c r="BP43" s="117">
        <f>IF(Q43=0,"",IF(BO43=0,"",(BO43/Q43)))</f>
        <v>1</v>
      </c>
      <c r="BQ43" s="118">
        <v>1</v>
      </c>
      <c r="BR43" s="119">
        <f>IFERROR(BQ43/BO43,"-")</f>
        <v>0.5</v>
      </c>
      <c r="BS43" s="120">
        <v>31000</v>
      </c>
      <c r="BT43" s="121">
        <f>IFERROR(BS43/BO43,"-")</f>
        <v>15500</v>
      </c>
      <c r="BU43" s="122"/>
      <c r="BV43" s="122"/>
      <c r="BW43" s="122">
        <v>1</v>
      </c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31000</v>
      </c>
      <c r="CR43" s="138">
        <v>31000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5.1125</v>
      </c>
      <c r="B44" s="184" t="s">
        <v>145</v>
      </c>
      <c r="C44" s="184" t="s">
        <v>58</v>
      </c>
      <c r="D44" s="184"/>
      <c r="E44" s="184" t="s">
        <v>87</v>
      </c>
      <c r="F44" s="184" t="s">
        <v>77</v>
      </c>
      <c r="G44" s="184" t="s">
        <v>61</v>
      </c>
      <c r="H44" s="87" t="s">
        <v>146</v>
      </c>
      <c r="I44" s="87" t="s">
        <v>93</v>
      </c>
      <c r="J44" s="87"/>
      <c r="K44" s="176">
        <v>280000</v>
      </c>
      <c r="L44" s="79">
        <v>9</v>
      </c>
      <c r="M44" s="79">
        <v>0</v>
      </c>
      <c r="N44" s="79">
        <v>25</v>
      </c>
      <c r="O44" s="88">
        <v>5</v>
      </c>
      <c r="P44" s="89">
        <v>0</v>
      </c>
      <c r="Q44" s="90">
        <f>O44+P44</f>
        <v>5</v>
      </c>
      <c r="R44" s="80">
        <f>IFERROR(Q44/N44,"-")</f>
        <v>0.2</v>
      </c>
      <c r="S44" s="79">
        <v>2</v>
      </c>
      <c r="T44" s="79">
        <v>0</v>
      </c>
      <c r="U44" s="80">
        <f>IFERROR(T44/(Q44),"-")</f>
        <v>0</v>
      </c>
      <c r="V44" s="81">
        <f>IFERROR(K44/SUM(Q44:Q48),"-")</f>
        <v>9655.1724137931</v>
      </c>
      <c r="W44" s="82">
        <v>2</v>
      </c>
      <c r="X44" s="80">
        <f>IF(Q44=0,"-",W44/Q44)</f>
        <v>0.4</v>
      </c>
      <c r="Y44" s="181">
        <v>38000</v>
      </c>
      <c r="Z44" s="182">
        <f>IFERROR(Y44/Q44,"-")</f>
        <v>7600</v>
      </c>
      <c r="AA44" s="182">
        <f>IFERROR(Y44/W44,"-")</f>
        <v>19000</v>
      </c>
      <c r="AB44" s="176">
        <f>SUM(Y44:Y48)-SUM(K44:K48)</f>
        <v>1151500</v>
      </c>
      <c r="AC44" s="83">
        <f>SUM(Y44:Y48)/SUM(K44:K48)</f>
        <v>5.1125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0.2</v>
      </c>
      <c r="BH44" s="109">
        <v>1</v>
      </c>
      <c r="BI44" s="111">
        <f>IFERROR(BH44/BF44,"-")</f>
        <v>1</v>
      </c>
      <c r="BJ44" s="112">
        <v>1000</v>
      </c>
      <c r="BK44" s="113">
        <f>IFERROR(BJ44/BF44,"-")</f>
        <v>1000</v>
      </c>
      <c r="BL44" s="114">
        <v>1</v>
      </c>
      <c r="BM44" s="114"/>
      <c r="BN44" s="114"/>
      <c r="BO44" s="116">
        <v>2</v>
      </c>
      <c r="BP44" s="117">
        <f>IF(Q44=0,"",IF(BO44=0,"",(BO44/Q44)))</f>
        <v>0.4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2</v>
      </c>
      <c r="BY44" s="124">
        <f>IF(Q44=0,"",IF(BX44=0,"",(BX44/Q44)))</f>
        <v>0.4</v>
      </c>
      <c r="BZ44" s="125">
        <v>1</v>
      </c>
      <c r="CA44" s="126">
        <f>IFERROR(BZ44/BX44,"-")</f>
        <v>0.5</v>
      </c>
      <c r="CB44" s="127">
        <v>37000</v>
      </c>
      <c r="CC44" s="128">
        <f>IFERROR(CB44/BX44,"-")</f>
        <v>18500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2</v>
      </c>
      <c r="CQ44" s="138">
        <v>38000</v>
      </c>
      <c r="CR44" s="138">
        <v>37000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147</v>
      </c>
      <c r="C45" s="184" t="s">
        <v>58</v>
      </c>
      <c r="D45" s="184"/>
      <c r="E45" s="184" t="s">
        <v>76</v>
      </c>
      <c r="F45" s="184" t="s">
        <v>96</v>
      </c>
      <c r="G45" s="184" t="s">
        <v>61</v>
      </c>
      <c r="H45" s="87" t="s">
        <v>146</v>
      </c>
      <c r="I45" s="87" t="s">
        <v>93</v>
      </c>
      <c r="J45" s="87"/>
      <c r="K45" s="176"/>
      <c r="L45" s="79">
        <v>7</v>
      </c>
      <c r="M45" s="79">
        <v>0</v>
      </c>
      <c r="N45" s="79">
        <v>25</v>
      </c>
      <c r="O45" s="88">
        <v>4</v>
      </c>
      <c r="P45" s="89">
        <v>0</v>
      </c>
      <c r="Q45" s="90">
        <f>O45+P45</f>
        <v>4</v>
      </c>
      <c r="R45" s="80">
        <f>IFERROR(Q45/N45,"-")</f>
        <v>0.16</v>
      </c>
      <c r="S45" s="79">
        <v>1</v>
      </c>
      <c r="T45" s="79">
        <v>0</v>
      </c>
      <c r="U45" s="80">
        <f>IFERROR(T45/(Q45),"-")</f>
        <v>0</v>
      </c>
      <c r="V45" s="81"/>
      <c r="W45" s="82">
        <v>1</v>
      </c>
      <c r="X45" s="80">
        <f>IF(Q45=0,"-",W45/Q45)</f>
        <v>0.25</v>
      </c>
      <c r="Y45" s="181">
        <v>3000</v>
      </c>
      <c r="Z45" s="182">
        <f>IFERROR(Y45/Q45,"-")</f>
        <v>750</v>
      </c>
      <c r="AA45" s="182">
        <f>IFERROR(Y45/W45,"-")</f>
        <v>3000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0.25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0.25</v>
      </c>
      <c r="BQ45" s="118">
        <v>1</v>
      </c>
      <c r="BR45" s="119">
        <f>IFERROR(BQ45/BO45,"-")</f>
        <v>1</v>
      </c>
      <c r="BS45" s="120">
        <v>3000</v>
      </c>
      <c r="BT45" s="121">
        <f>IFERROR(BS45/BO45,"-")</f>
        <v>3000</v>
      </c>
      <c r="BU45" s="122">
        <v>1</v>
      </c>
      <c r="BV45" s="122"/>
      <c r="BW45" s="122"/>
      <c r="BX45" s="123">
        <v>2</v>
      </c>
      <c r="BY45" s="124">
        <f>IF(Q45=0,"",IF(BX45=0,"",(BX45/Q45)))</f>
        <v>0.5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3000</v>
      </c>
      <c r="CR45" s="138">
        <v>3000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148</v>
      </c>
      <c r="C46" s="184" t="s">
        <v>58</v>
      </c>
      <c r="D46" s="184"/>
      <c r="E46" s="184" t="s">
        <v>99</v>
      </c>
      <c r="F46" s="184" t="s">
        <v>100</v>
      </c>
      <c r="G46" s="184" t="s">
        <v>61</v>
      </c>
      <c r="H46" s="87" t="s">
        <v>146</v>
      </c>
      <c r="I46" s="87" t="s">
        <v>93</v>
      </c>
      <c r="J46" s="87"/>
      <c r="K46" s="176"/>
      <c r="L46" s="79">
        <v>5</v>
      </c>
      <c r="M46" s="79">
        <v>0</v>
      </c>
      <c r="N46" s="79">
        <v>21</v>
      </c>
      <c r="O46" s="88">
        <v>3</v>
      </c>
      <c r="P46" s="89">
        <v>0</v>
      </c>
      <c r="Q46" s="90">
        <f>O46+P46</f>
        <v>3</v>
      </c>
      <c r="R46" s="80">
        <f>IFERROR(Q46/N46,"-")</f>
        <v>0.14285714285714</v>
      </c>
      <c r="S46" s="79">
        <v>1</v>
      </c>
      <c r="T46" s="79">
        <v>2</v>
      </c>
      <c r="U46" s="80">
        <f>IFERROR(T46/(Q46),"-")</f>
        <v>0.66666666666667</v>
      </c>
      <c r="V46" s="81"/>
      <c r="W46" s="82">
        <v>1</v>
      </c>
      <c r="X46" s="80">
        <f>IF(Q46=0,"-",W46/Q46)</f>
        <v>0.33333333333333</v>
      </c>
      <c r="Y46" s="181">
        <v>1500</v>
      </c>
      <c r="Z46" s="182">
        <f>IFERROR(Y46/Q46,"-")</f>
        <v>500</v>
      </c>
      <c r="AA46" s="182">
        <f>IFERROR(Y46/W46,"-")</f>
        <v>1500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0.33333333333333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2</v>
      </c>
      <c r="BY46" s="124">
        <f>IF(Q46=0,"",IF(BX46=0,"",(BX46/Q46)))</f>
        <v>0.66666666666667</v>
      </c>
      <c r="BZ46" s="125">
        <v>1</v>
      </c>
      <c r="CA46" s="126">
        <f>IFERROR(BZ46/BX46,"-")</f>
        <v>0.5</v>
      </c>
      <c r="CB46" s="127">
        <v>1500</v>
      </c>
      <c r="CC46" s="128">
        <f>IFERROR(CB46/BX46,"-")</f>
        <v>750</v>
      </c>
      <c r="CD46" s="129">
        <v>1</v>
      </c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1500</v>
      </c>
      <c r="CR46" s="138">
        <v>1500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149</v>
      </c>
      <c r="C47" s="184" t="s">
        <v>58</v>
      </c>
      <c r="D47" s="184"/>
      <c r="E47" s="184" t="s">
        <v>103</v>
      </c>
      <c r="F47" s="184" t="s">
        <v>104</v>
      </c>
      <c r="G47" s="184" t="s">
        <v>61</v>
      </c>
      <c r="H47" s="87" t="s">
        <v>146</v>
      </c>
      <c r="I47" s="87" t="s">
        <v>93</v>
      </c>
      <c r="J47" s="87"/>
      <c r="K47" s="176"/>
      <c r="L47" s="79">
        <v>11</v>
      </c>
      <c r="M47" s="79">
        <v>0</v>
      </c>
      <c r="N47" s="79">
        <v>31</v>
      </c>
      <c r="O47" s="88">
        <v>5</v>
      </c>
      <c r="P47" s="89">
        <v>0</v>
      </c>
      <c r="Q47" s="90">
        <f>O47+P47</f>
        <v>5</v>
      </c>
      <c r="R47" s="80">
        <f>IFERROR(Q47/N47,"-")</f>
        <v>0.16129032258065</v>
      </c>
      <c r="S47" s="79">
        <v>0</v>
      </c>
      <c r="T47" s="79">
        <v>2</v>
      </c>
      <c r="U47" s="80">
        <f>IFERROR(T47/(Q47),"-")</f>
        <v>0.4</v>
      </c>
      <c r="V47" s="81"/>
      <c r="W47" s="82">
        <v>2</v>
      </c>
      <c r="X47" s="80">
        <f>IF(Q47=0,"-",W47/Q47)</f>
        <v>0.4</v>
      </c>
      <c r="Y47" s="181">
        <v>18000</v>
      </c>
      <c r="Z47" s="182">
        <f>IFERROR(Y47/Q47,"-")</f>
        <v>3600</v>
      </c>
      <c r="AA47" s="182">
        <f>IFERROR(Y47/W47,"-")</f>
        <v>9000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3</v>
      </c>
      <c r="BP47" s="117">
        <f>IF(Q47=0,"",IF(BO47=0,"",(BO47/Q47)))</f>
        <v>0.6</v>
      </c>
      <c r="BQ47" s="118">
        <v>2</v>
      </c>
      <c r="BR47" s="119">
        <f>IFERROR(BQ47/BO47,"-")</f>
        <v>0.66666666666667</v>
      </c>
      <c r="BS47" s="120">
        <v>18000</v>
      </c>
      <c r="BT47" s="121">
        <f>IFERROR(BS47/BO47,"-")</f>
        <v>6000</v>
      </c>
      <c r="BU47" s="122">
        <v>1</v>
      </c>
      <c r="BV47" s="122"/>
      <c r="BW47" s="122">
        <v>1</v>
      </c>
      <c r="BX47" s="123">
        <v>2</v>
      </c>
      <c r="BY47" s="124">
        <f>IF(Q47=0,"",IF(BX47=0,"",(BX47/Q47)))</f>
        <v>0.4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18000</v>
      </c>
      <c r="CR47" s="138">
        <v>13000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150</v>
      </c>
      <c r="C48" s="184" t="s">
        <v>58</v>
      </c>
      <c r="D48" s="184"/>
      <c r="E48" s="184" t="s">
        <v>72</v>
      </c>
      <c r="F48" s="184" t="s">
        <v>72</v>
      </c>
      <c r="G48" s="184" t="s">
        <v>73</v>
      </c>
      <c r="H48" s="87" t="s">
        <v>74</v>
      </c>
      <c r="I48" s="87"/>
      <c r="J48" s="87"/>
      <c r="K48" s="176"/>
      <c r="L48" s="79">
        <v>65</v>
      </c>
      <c r="M48" s="79">
        <v>45</v>
      </c>
      <c r="N48" s="79">
        <v>27</v>
      </c>
      <c r="O48" s="88">
        <v>12</v>
      </c>
      <c r="P48" s="89">
        <v>0</v>
      </c>
      <c r="Q48" s="90">
        <f>O48+P48</f>
        <v>12</v>
      </c>
      <c r="R48" s="80">
        <f>IFERROR(Q48/N48,"-")</f>
        <v>0.44444444444444</v>
      </c>
      <c r="S48" s="79">
        <v>5</v>
      </c>
      <c r="T48" s="79">
        <v>3</v>
      </c>
      <c r="U48" s="80">
        <f>IFERROR(T48/(Q48),"-")</f>
        <v>0.25</v>
      </c>
      <c r="V48" s="81"/>
      <c r="W48" s="82">
        <v>6</v>
      </c>
      <c r="X48" s="80">
        <f>IF(Q48=0,"-",W48/Q48)</f>
        <v>0.5</v>
      </c>
      <c r="Y48" s="181">
        <v>1371000</v>
      </c>
      <c r="Z48" s="182">
        <f>IFERROR(Y48/Q48,"-")</f>
        <v>114250</v>
      </c>
      <c r="AA48" s="182">
        <f>IFERROR(Y48/W48,"-")</f>
        <v>228500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4</v>
      </c>
      <c r="BG48" s="110">
        <f>IF(Q48=0,"",IF(BF48=0,"",(BF48/Q48)))</f>
        <v>0.33333333333333</v>
      </c>
      <c r="BH48" s="109">
        <v>2</v>
      </c>
      <c r="BI48" s="111">
        <f>IFERROR(BH48/BF48,"-")</f>
        <v>0.5</v>
      </c>
      <c r="BJ48" s="112">
        <v>22000</v>
      </c>
      <c r="BK48" s="113">
        <f>IFERROR(BJ48/BF48,"-")</f>
        <v>5500</v>
      </c>
      <c r="BL48" s="114">
        <v>1</v>
      </c>
      <c r="BM48" s="114"/>
      <c r="BN48" s="114">
        <v>1</v>
      </c>
      <c r="BO48" s="116">
        <v>1</v>
      </c>
      <c r="BP48" s="117">
        <f>IF(Q48=0,"",IF(BO48=0,"",(BO48/Q48)))</f>
        <v>0.083333333333333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6</v>
      </c>
      <c r="BY48" s="124">
        <f>IF(Q48=0,"",IF(BX48=0,"",(BX48/Q48)))</f>
        <v>0.5</v>
      </c>
      <c r="BZ48" s="125">
        <v>3</v>
      </c>
      <c r="CA48" s="126">
        <f>IFERROR(BZ48/BX48,"-")</f>
        <v>0.5</v>
      </c>
      <c r="CB48" s="127">
        <v>1227000</v>
      </c>
      <c r="CC48" s="128">
        <f>IFERROR(CB48/BX48,"-")</f>
        <v>204500</v>
      </c>
      <c r="CD48" s="129"/>
      <c r="CE48" s="129"/>
      <c r="CF48" s="129">
        <v>3</v>
      </c>
      <c r="CG48" s="130">
        <v>1</v>
      </c>
      <c r="CH48" s="131">
        <f>IF(Q48=0,"",IF(CG48=0,"",(CG48/Q48)))</f>
        <v>0.083333333333333</v>
      </c>
      <c r="CI48" s="132">
        <v>1</v>
      </c>
      <c r="CJ48" s="133">
        <f>IFERROR(CI48/CG48,"-")</f>
        <v>1</v>
      </c>
      <c r="CK48" s="134">
        <v>122000</v>
      </c>
      <c r="CL48" s="135">
        <f>IFERROR(CK48/CG48,"-")</f>
        <v>122000</v>
      </c>
      <c r="CM48" s="136"/>
      <c r="CN48" s="136"/>
      <c r="CO48" s="136">
        <v>1</v>
      </c>
      <c r="CP48" s="137">
        <v>6</v>
      </c>
      <c r="CQ48" s="138">
        <v>1371000</v>
      </c>
      <c r="CR48" s="138">
        <v>1142000</v>
      </c>
      <c r="CS48" s="138"/>
      <c r="CT48" s="139" t="str">
        <f>IF(AND(CR48=0,CS48=0),"",IF(AND(CR48&lt;=100000,CS48&lt;=100000),"",IF(CR48/CQ48&gt;0.7,"男高",IF(CS48/CQ48&gt;0.7,"女高",""))))</f>
        <v>男高</v>
      </c>
    </row>
    <row r="49" spans="1:99">
      <c r="A49" s="78" t="str">
        <f>AC49</f>
        <v>0</v>
      </c>
      <c r="B49" s="184" t="s">
        <v>151</v>
      </c>
      <c r="C49" s="184" t="s">
        <v>58</v>
      </c>
      <c r="D49" s="184"/>
      <c r="E49" s="184" t="s">
        <v>152</v>
      </c>
      <c r="F49" s="184" t="s">
        <v>153</v>
      </c>
      <c r="G49" s="184" t="s">
        <v>61</v>
      </c>
      <c r="H49" s="87" t="s">
        <v>82</v>
      </c>
      <c r="I49" s="87" t="s">
        <v>63</v>
      </c>
      <c r="J49" s="186" t="s">
        <v>154</v>
      </c>
      <c r="K49" s="176">
        <v>0</v>
      </c>
      <c r="L49" s="79">
        <v>44</v>
      </c>
      <c r="M49" s="79">
        <v>0</v>
      </c>
      <c r="N49" s="79">
        <v>116</v>
      </c>
      <c r="O49" s="88">
        <v>21</v>
      </c>
      <c r="P49" s="89">
        <v>0</v>
      </c>
      <c r="Q49" s="90">
        <f>O49+P49</f>
        <v>21</v>
      </c>
      <c r="R49" s="80">
        <f>IFERROR(Q49/N49,"-")</f>
        <v>0.18103448275862</v>
      </c>
      <c r="S49" s="79">
        <v>1</v>
      </c>
      <c r="T49" s="79">
        <v>7</v>
      </c>
      <c r="U49" s="80">
        <f>IFERROR(T49/(Q49),"-")</f>
        <v>0.33333333333333</v>
      </c>
      <c r="V49" s="81">
        <f>IFERROR(K49/SUM(Q49:Q50),"-")</f>
        <v>0</v>
      </c>
      <c r="W49" s="82">
        <v>4</v>
      </c>
      <c r="X49" s="80">
        <f>IF(Q49=0,"-",W49/Q49)</f>
        <v>0.19047619047619</v>
      </c>
      <c r="Y49" s="181">
        <v>18000</v>
      </c>
      <c r="Z49" s="182">
        <f>IFERROR(Y49/Q49,"-")</f>
        <v>857.14285714286</v>
      </c>
      <c r="AA49" s="182">
        <f>IFERROR(Y49/W49,"-")</f>
        <v>4500</v>
      </c>
      <c r="AB49" s="176">
        <f>SUM(Y49:Y50)-SUM(K49:K50)</f>
        <v>40000</v>
      </c>
      <c r="AC49" s="83" t="str">
        <f>SUM(Y49:Y50)/SUM(K49:K50)</f>
        <v>0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>
        <v>2</v>
      </c>
      <c r="AO49" s="98">
        <f>IF(Q49=0,"",IF(AN49=0,"",(AN49/Q49)))</f>
        <v>0.095238095238095</v>
      </c>
      <c r="AP49" s="97"/>
      <c r="AQ49" s="99">
        <f>IFERROR(AP49/AN49,"-")</f>
        <v>0</v>
      </c>
      <c r="AR49" s="100"/>
      <c r="AS49" s="101">
        <f>IFERROR(AR49/AN49,"-")</f>
        <v>0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9</v>
      </c>
      <c r="BG49" s="110">
        <f>IF(Q49=0,"",IF(BF49=0,"",(BF49/Q49)))</f>
        <v>0.42857142857143</v>
      </c>
      <c r="BH49" s="109">
        <v>1</v>
      </c>
      <c r="BI49" s="111">
        <f>IFERROR(BH49/BF49,"-")</f>
        <v>0.11111111111111</v>
      </c>
      <c r="BJ49" s="112">
        <v>10000</v>
      </c>
      <c r="BK49" s="113">
        <f>IFERROR(BJ49/BF49,"-")</f>
        <v>1111.1111111111</v>
      </c>
      <c r="BL49" s="114"/>
      <c r="BM49" s="114">
        <v>1</v>
      </c>
      <c r="BN49" s="114"/>
      <c r="BO49" s="116">
        <v>9</v>
      </c>
      <c r="BP49" s="117">
        <f>IF(Q49=0,"",IF(BO49=0,"",(BO49/Q49)))</f>
        <v>0.42857142857143</v>
      </c>
      <c r="BQ49" s="118">
        <v>3</v>
      </c>
      <c r="BR49" s="119">
        <f>IFERROR(BQ49/BO49,"-")</f>
        <v>0.33333333333333</v>
      </c>
      <c r="BS49" s="120">
        <v>8000</v>
      </c>
      <c r="BT49" s="121">
        <f>IFERROR(BS49/BO49,"-")</f>
        <v>888.88888888889</v>
      </c>
      <c r="BU49" s="122">
        <v>3</v>
      </c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>
        <v>1</v>
      </c>
      <c r="CH49" s="131">
        <f>IF(Q49=0,"",IF(CG49=0,"",(CG49/Q49)))</f>
        <v>0.047619047619048</v>
      </c>
      <c r="CI49" s="132"/>
      <c r="CJ49" s="133">
        <f>IFERROR(CI49/CG49,"-")</f>
        <v>0</v>
      </c>
      <c r="CK49" s="134"/>
      <c r="CL49" s="135">
        <f>IFERROR(CK49/CG49,"-")</f>
        <v>0</v>
      </c>
      <c r="CM49" s="136"/>
      <c r="CN49" s="136"/>
      <c r="CO49" s="136"/>
      <c r="CP49" s="137">
        <v>4</v>
      </c>
      <c r="CQ49" s="138">
        <v>18000</v>
      </c>
      <c r="CR49" s="138">
        <v>10000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155</v>
      </c>
      <c r="C50" s="184" t="s">
        <v>58</v>
      </c>
      <c r="D50" s="184"/>
      <c r="E50" s="184" t="s">
        <v>152</v>
      </c>
      <c r="F50" s="184" t="s">
        <v>153</v>
      </c>
      <c r="G50" s="184" t="s">
        <v>73</v>
      </c>
      <c r="H50" s="87"/>
      <c r="I50" s="87"/>
      <c r="J50" s="87"/>
      <c r="K50" s="176"/>
      <c r="L50" s="79">
        <v>99</v>
      </c>
      <c r="M50" s="79">
        <v>62</v>
      </c>
      <c r="N50" s="79">
        <v>29</v>
      </c>
      <c r="O50" s="88">
        <v>17</v>
      </c>
      <c r="P50" s="89">
        <v>0</v>
      </c>
      <c r="Q50" s="90">
        <f>O50+P50</f>
        <v>17</v>
      </c>
      <c r="R50" s="80">
        <f>IFERROR(Q50/N50,"-")</f>
        <v>0.58620689655172</v>
      </c>
      <c r="S50" s="79">
        <v>5</v>
      </c>
      <c r="T50" s="79">
        <v>1</v>
      </c>
      <c r="U50" s="80">
        <f>IFERROR(T50/(Q50),"-")</f>
        <v>0.058823529411765</v>
      </c>
      <c r="V50" s="81"/>
      <c r="W50" s="82">
        <v>3</v>
      </c>
      <c r="X50" s="80">
        <f>IF(Q50=0,"-",W50/Q50)</f>
        <v>0.17647058823529</v>
      </c>
      <c r="Y50" s="181">
        <v>22000</v>
      </c>
      <c r="Z50" s="182">
        <f>IFERROR(Y50/Q50,"-")</f>
        <v>1294.1176470588</v>
      </c>
      <c r="AA50" s="182">
        <f>IFERROR(Y50/W50,"-")</f>
        <v>7333.3333333333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4</v>
      </c>
      <c r="BG50" s="110">
        <f>IF(Q50=0,"",IF(BF50=0,"",(BF50/Q50)))</f>
        <v>0.23529411764706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8</v>
      </c>
      <c r="BP50" s="117">
        <f>IF(Q50=0,"",IF(BO50=0,"",(BO50/Q50)))</f>
        <v>0.47058823529412</v>
      </c>
      <c r="BQ50" s="118">
        <v>2</v>
      </c>
      <c r="BR50" s="119">
        <f>IFERROR(BQ50/BO50,"-")</f>
        <v>0.25</v>
      </c>
      <c r="BS50" s="120">
        <v>7000</v>
      </c>
      <c r="BT50" s="121">
        <f>IFERROR(BS50/BO50,"-")</f>
        <v>875</v>
      </c>
      <c r="BU50" s="122">
        <v>1</v>
      </c>
      <c r="BV50" s="122">
        <v>1</v>
      </c>
      <c r="BW50" s="122"/>
      <c r="BX50" s="123">
        <v>5</v>
      </c>
      <c r="BY50" s="124">
        <f>IF(Q50=0,"",IF(BX50=0,"",(BX50/Q50)))</f>
        <v>0.29411764705882</v>
      </c>
      <c r="BZ50" s="125">
        <v>1</v>
      </c>
      <c r="CA50" s="126">
        <f>IFERROR(BZ50/BX50,"-")</f>
        <v>0.2</v>
      </c>
      <c r="CB50" s="127">
        <v>15000</v>
      </c>
      <c r="CC50" s="128">
        <f>IFERROR(CB50/BX50,"-")</f>
        <v>3000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3</v>
      </c>
      <c r="CQ50" s="138">
        <v>22000</v>
      </c>
      <c r="CR50" s="138">
        <v>15000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 t="str">
        <f>AC51</f>
        <v>0</v>
      </c>
      <c r="B51" s="184" t="s">
        <v>156</v>
      </c>
      <c r="C51" s="184" t="s">
        <v>58</v>
      </c>
      <c r="D51" s="184"/>
      <c r="E51" s="184"/>
      <c r="F51" s="184"/>
      <c r="G51" s="184" t="s">
        <v>61</v>
      </c>
      <c r="H51" s="87" t="s">
        <v>157</v>
      </c>
      <c r="I51" s="87" t="s">
        <v>142</v>
      </c>
      <c r="J51" s="186" t="s">
        <v>84</v>
      </c>
      <c r="K51" s="176">
        <v>0</v>
      </c>
      <c r="L51" s="79">
        <v>20</v>
      </c>
      <c r="M51" s="79">
        <v>0</v>
      </c>
      <c r="N51" s="79">
        <v>55</v>
      </c>
      <c r="O51" s="88">
        <v>4</v>
      </c>
      <c r="P51" s="89">
        <v>0</v>
      </c>
      <c r="Q51" s="90">
        <f>O51+P51</f>
        <v>4</v>
      </c>
      <c r="R51" s="80">
        <f>IFERROR(Q51/N51,"-")</f>
        <v>0.072727272727273</v>
      </c>
      <c r="S51" s="79">
        <v>2</v>
      </c>
      <c r="T51" s="79">
        <v>2</v>
      </c>
      <c r="U51" s="80">
        <f>IFERROR(T51/(Q51),"-")</f>
        <v>0.5</v>
      </c>
      <c r="V51" s="81">
        <f>IFERROR(K51/SUM(Q51:Q52),"-")</f>
        <v>0</v>
      </c>
      <c r="W51" s="82">
        <v>2</v>
      </c>
      <c r="X51" s="80">
        <f>IF(Q51=0,"-",W51/Q51)</f>
        <v>0.5</v>
      </c>
      <c r="Y51" s="181">
        <v>1012000</v>
      </c>
      <c r="Z51" s="182">
        <f>IFERROR(Y51/Q51,"-")</f>
        <v>253000</v>
      </c>
      <c r="AA51" s="182">
        <f>IFERROR(Y51/W51,"-")</f>
        <v>506000</v>
      </c>
      <c r="AB51" s="176">
        <f>SUM(Y51:Y52)-SUM(K51:K52)</f>
        <v>1012000</v>
      </c>
      <c r="AC51" s="83" t="str">
        <f>SUM(Y51:Y52)/SUM(K51:K52)</f>
        <v>0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3</v>
      </c>
      <c r="BP51" s="117">
        <f>IF(Q51=0,"",IF(BO51=0,"",(BO51/Q51)))</f>
        <v>0.75</v>
      </c>
      <c r="BQ51" s="118">
        <v>1</v>
      </c>
      <c r="BR51" s="119">
        <f>IFERROR(BQ51/BO51,"-")</f>
        <v>0.33333333333333</v>
      </c>
      <c r="BS51" s="120">
        <v>750000</v>
      </c>
      <c r="BT51" s="121">
        <f>IFERROR(BS51/BO51,"-")</f>
        <v>250000</v>
      </c>
      <c r="BU51" s="122"/>
      <c r="BV51" s="122"/>
      <c r="BW51" s="122">
        <v>1</v>
      </c>
      <c r="BX51" s="123">
        <v>1</v>
      </c>
      <c r="BY51" s="124">
        <f>IF(Q51=0,"",IF(BX51=0,"",(BX51/Q51)))</f>
        <v>0.25</v>
      </c>
      <c r="BZ51" s="125">
        <v>1</v>
      </c>
      <c r="CA51" s="126">
        <f>IFERROR(BZ51/BX51,"-")</f>
        <v>1</v>
      </c>
      <c r="CB51" s="127">
        <v>262000</v>
      </c>
      <c r="CC51" s="128">
        <f>IFERROR(CB51/BX51,"-")</f>
        <v>262000</v>
      </c>
      <c r="CD51" s="129"/>
      <c r="CE51" s="129"/>
      <c r="CF51" s="129">
        <v>1</v>
      </c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2</v>
      </c>
      <c r="CQ51" s="138">
        <v>1012000</v>
      </c>
      <c r="CR51" s="138">
        <v>750000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/>
      <c r="B52" s="184" t="s">
        <v>158</v>
      </c>
      <c r="C52" s="184" t="s">
        <v>58</v>
      </c>
      <c r="D52" s="184"/>
      <c r="E52" s="184"/>
      <c r="F52" s="184"/>
      <c r="G52" s="184" t="s">
        <v>73</v>
      </c>
      <c r="H52" s="87"/>
      <c r="I52" s="87"/>
      <c r="J52" s="87"/>
      <c r="K52" s="176"/>
      <c r="L52" s="79">
        <v>1</v>
      </c>
      <c r="M52" s="79">
        <v>1</v>
      </c>
      <c r="N52" s="79">
        <v>0</v>
      </c>
      <c r="O52" s="88">
        <v>0</v>
      </c>
      <c r="P52" s="89">
        <v>0</v>
      </c>
      <c r="Q52" s="90">
        <f>O52+P52</f>
        <v>0</v>
      </c>
      <c r="R52" s="80" t="str">
        <f>IFERROR(Q52/N52,"-")</f>
        <v>-</v>
      </c>
      <c r="S52" s="79">
        <v>0</v>
      </c>
      <c r="T52" s="79">
        <v>0</v>
      </c>
      <c r="U52" s="80" t="str">
        <f>IFERROR(T52/(Q52),"-")</f>
        <v>-</v>
      </c>
      <c r="V52" s="81"/>
      <c r="W52" s="82">
        <v>0</v>
      </c>
      <c r="X52" s="80" t="str">
        <f>IF(Q52=0,"-",W52/Q52)</f>
        <v>-</v>
      </c>
      <c r="Y52" s="181">
        <v>0</v>
      </c>
      <c r="Z52" s="182" t="str">
        <f>IFERROR(Y52/Q52,"-")</f>
        <v>-</v>
      </c>
      <c r="AA52" s="182" t="str">
        <f>IFERROR(Y52/W52,"-")</f>
        <v>-</v>
      </c>
      <c r="AB52" s="176"/>
      <c r="AC52" s="83"/>
      <c r="AD52" s="77"/>
      <c r="AE52" s="91"/>
      <c r="AF52" s="92" t="str">
        <f>IF(Q52=0,"",IF(AE52=0,"",(AE52/Q52)))</f>
        <v/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 t="str">
        <f>IF(Q52=0,"",IF(AN52=0,"",(AN52/Q52)))</f>
        <v/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 t="str">
        <f>IF(Q52=0,"",IF(AW52=0,"",(AW52/Q52)))</f>
        <v/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 t="str">
        <f>IF(Q52=0,"",IF(BF52=0,"",(BF52/Q52)))</f>
        <v/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 t="str">
        <f>IF(Q52=0,"",IF(BO52=0,"",(BO52/Q52)))</f>
        <v/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 t="str">
        <f>IF(Q52=0,"",IF(BX52=0,"",(BX52/Q52)))</f>
        <v/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 t="str">
        <f>IF(Q52=0,"",IF(CG52=0,"",(CG52/Q52)))</f>
        <v/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30"/>
      <c r="B53" s="84"/>
      <c r="C53" s="84"/>
      <c r="D53" s="85"/>
      <c r="E53" s="85"/>
      <c r="F53" s="85"/>
      <c r="G53" s="86"/>
      <c r="H53" s="87"/>
      <c r="I53" s="87"/>
      <c r="J53" s="87"/>
      <c r="K53" s="177"/>
      <c r="L53" s="34"/>
      <c r="M53" s="34"/>
      <c r="N53" s="31"/>
      <c r="O53" s="23"/>
      <c r="P53" s="23"/>
      <c r="Q53" s="23"/>
      <c r="R53" s="32"/>
      <c r="S53" s="32"/>
      <c r="T53" s="23"/>
      <c r="U53" s="32"/>
      <c r="V53" s="25"/>
      <c r="W53" s="25"/>
      <c r="X53" s="25"/>
      <c r="Y53" s="183"/>
      <c r="Z53" s="183"/>
      <c r="AA53" s="183"/>
      <c r="AB53" s="183"/>
      <c r="AC53" s="33"/>
      <c r="AD53" s="57"/>
      <c r="AE53" s="61"/>
      <c r="AF53" s="62"/>
      <c r="AG53" s="61"/>
      <c r="AH53" s="65"/>
      <c r="AI53" s="66"/>
      <c r="AJ53" s="67"/>
      <c r="AK53" s="68"/>
      <c r="AL53" s="68"/>
      <c r="AM53" s="68"/>
      <c r="AN53" s="61"/>
      <c r="AO53" s="62"/>
      <c r="AP53" s="61"/>
      <c r="AQ53" s="65"/>
      <c r="AR53" s="66"/>
      <c r="AS53" s="67"/>
      <c r="AT53" s="68"/>
      <c r="AU53" s="68"/>
      <c r="AV53" s="68"/>
      <c r="AW53" s="61"/>
      <c r="AX53" s="62"/>
      <c r="AY53" s="61"/>
      <c r="AZ53" s="65"/>
      <c r="BA53" s="66"/>
      <c r="BB53" s="67"/>
      <c r="BC53" s="68"/>
      <c r="BD53" s="68"/>
      <c r="BE53" s="68"/>
      <c r="BF53" s="61"/>
      <c r="BG53" s="62"/>
      <c r="BH53" s="61"/>
      <c r="BI53" s="65"/>
      <c r="BJ53" s="66"/>
      <c r="BK53" s="67"/>
      <c r="BL53" s="68"/>
      <c r="BM53" s="68"/>
      <c r="BN53" s="68"/>
      <c r="BO53" s="63"/>
      <c r="BP53" s="64"/>
      <c r="BQ53" s="61"/>
      <c r="BR53" s="65"/>
      <c r="BS53" s="66"/>
      <c r="BT53" s="67"/>
      <c r="BU53" s="68"/>
      <c r="BV53" s="68"/>
      <c r="BW53" s="68"/>
      <c r="BX53" s="63"/>
      <c r="BY53" s="64"/>
      <c r="BZ53" s="61"/>
      <c r="CA53" s="65"/>
      <c r="CB53" s="66"/>
      <c r="CC53" s="67"/>
      <c r="CD53" s="68"/>
      <c r="CE53" s="68"/>
      <c r="CF53" s="68"/>
      <c r="CG53" s="63"/>
      <c r="CH53" s="64"/>
      <c r="CI53" s="61"/>
      <c r="CJ53" s="65"/>
      <c r="CK53" s="66"/>
      <c r="CL53" s="67"/>
      <c r="CM53" s="68"/>
      <c r="CN53" s="68"/>
      <c r="CO53" s="68"/>
      <c r="CP53" s="69"/>
      <c r="CQ53" s="66"/>
      <c r="CR53" s="66"/>
      <c r="CS53" s="66"/>
      <c r="CT53" s="70"/>
    </row>
    <row r="54" spans="1:99">
      <c r="A54" s="30"/>
      <c r="B54" s="37"/>
      <c r="C54" s="37"/>
      <c r="D54" s="21"/>
      <c r="E54" s="21"/>
      <c r="F54" s="21"/>
      <c r="G54" s="22"/>
      <c r="H54" s="36"/>
      <c r="I54" s="36"/>
      <c r="J54" s="73"/>
      <c r="K54" s="178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3"/>
      <c r="Z54" s="183"/>
      <c r="AA54" s="183"/>
      <c r="AB54" s="183"/>
      <c r="AC54" s="33"/>
      <c r="AD54" s="59"/>
      <c r="AE54" s="61"/>
      <c r="AF54" s="62"/>
      <c r="AG54" s="61"/>
      <c r="AH54" s="65"/>
      <c r="AI54" s="66"/>
      <c r="AJ54" s="67"/>
      <c r="AK54" s="68"/>
      <c r="AL54" s="68"/>
      <c r="AM54" s="68"/>
      <c r="AN54" s="61"/>
      <c r="AO54" s="62"/>
      <c r="AP54" s="61"/>
      <c r="AQ54" s="65"/>
      <c r="AR54" s="66"/>
      <c r="AS54" s="67"/>
      <c r="AT54" s="68"/>
      <c r="AU54" s="68"/>
      <c r="AV54" s="68"/>
      <c r="AW54" s="61"/>
      <c r="AX54" s="62"/>
      <c r="AY54" s="61"/>
      <c r="AZ54" s="65"/>
      <c r="BA54" s="66"/>
      <c r="BB54" s="67"/>
      <c r="BC54" s="68"/>
      <c r="BD54" s="68"/>
      <c r="BE54" s="68"/>
      <c r="BF54" s="61"/>
      <c r="BG54" s="62"/>
      <c r="BH54" s="61"/>
      <c r="BI54" s="65"/>
      <c r="BJ54" s="66"/>
      <c r="BK54" s="67"/>
      <c r="BL54" s="68"/>
      <c r="BM54" s="68"/>
      <c r="BN54" s="68"/>
      <c r="BO54" s="63"/>
      <c r="BP54" s="64"/>
      <c r="BQ54" s="61"/>
      <c r="BR54" s="65"/>
      <c r="BS54" s="66"/>
      <c r="BT54" s="67"/>
      <c r="BU54" s="68"/>
      <c r="BV54" s="68"/>
      <c r="BW54" s="68"/>
      <c r="BX54" s="63"/>
      <c r="BY54" s="64"/>
      <c r="BZ54" s="61"/>
      <c r="CA54" s="65"/>
      <c r="CB54" s="66"/>
      <c r="CC54" s="67"/>
      <c r="CD54" s="68"/>
      <c r="CE54" s="68"/>
      <c r="CF54" s="68"/>
      <c r="CG54" s="63"/>
      <c r="CH54" s="64"/>
      <c r="CI54" s="61"/>
      <c r="CJ54" s="65"/>
      <c r="CK54" s="66"/>
      <c r="CL54" s="67"/>
      <c r="CM54" s="68"/>
      <c r="CN54" s="68"/>
      <c r="CO54" s="68"/>
      <c r="CP54" s="69"/>
      <c r="CQ54" s="66"/>
      <c r="CR54" s="66"/>
      <c r="CS54" s="66"/>
      <c r="CT54" s="70"/>
    </row>
    <row r="55" spans="1:99">
      <c r="A55" s="19">
        <f>AC55</f>
        <v>3.081955922865</v>
      </c>
      <c r="B55" s="39"/>
      <c r="C55" s="39"/>
      <c r="D55" s="39"/>
      <c r="E55" s="39"/>
      <c r="F55" s="39"/>
      <c r="G55" s="39"/>
      <c r="H55" s="40" t="s">
        <v>159</v>
      </c>
      <c r="I55" s="40"/>
      <c r="J55" s="40"/>
      <c r="K55" s="179">
        <f>SUM(K6:K54)</f>
        <v>3630000</v>
      </c>
      <c r="L55" s="41">
        <f>SUM(L6:L54)</f>
        <v>2070</v>
      </c>
      <c r="M55" s="41">
        <f>SUM(M6:M54)</f>
        <v>858</v>
      </c>
      <c r="N55" s="41">
        <f>SUM(N6:N54)</f>
        <v>2688</v>
      </c>
      <c r="O55" s="41">
        <f>SUM(O6:O54)</f>
        <v>464</v>
      </c>
      <c r="P55" s="41">
        <f>SUM(P6:P54)</f>
        <v>0</v>
      </c>
      <c r="Q55" s="41">
        <f>SUM(Q6:Q54)</f>
        <v>464</v>
      </c>
      <c r="R55" s="42">
        <f>IFERROR(Q55/N55,"-")</f>
        <v>0.17261904761905</v>
      </c>
      <c r="S55" s="76">
        <f>SUM(S6:S54)</f>
        <v>107</v>
      </c>
      <c r="T55" s="76">
        <f>SUM(T6:T54)</f>
        <v>86</v>
      </c>
      <c r="U55" s="42">
        <f>IFERROR(S55/Q55,"-")</f>
        <v>0.23060344827586</v>
      </c>
      <c r="V55" s="43">
        <f>IFERROR(K55/Q55,"-")</f>
        <v>7823.275862069</v>
      </c>
      <c r="W55" s="44">
        <f>SUM(W6:W54)</f>
        <v>130</v>
      </c>
      <c r="X55" s="42">
        <f>IFERROR(W55/Q55,"-")</f>
        <v>0.2801724137931</v>
      </c>
      <c r="Y55" s="179">
        <f>SUM(Y6:Y54)</f>
        <v>11187500</v>
      </c>
      <c r="Z55" s="179">
        <f>IFERROR(Y55/Q55,"-")</f>
        <v>24110.99137931</v>
      </c>
      <c r="AA55" s="179">
        <f>IFERROR(Y55/W55,"-")</f>
        <v>86057.692307692</v>
      </c>
      <c r="AB55" s="179">
        <f>Y55-K55</f>
        <v>7557500</v>
      </c>
      <c r="AC55" s="45">
        <f>Y55/K55</f>
        <v>3.081955922865</v>
      </c>
      <c r="AD55" s="58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30"/>
    <mergeCell ref="K26:K30"/>
    <mergeCell ref="V26:V30"/>
    <mergeCell ref="AB26:AB30"/>
    <mergeCell ref="AC26:AC30"/>
    <mergeCell ref="A31:A35"/>
    <mergeCell ref="K31:K35"/>
    <mergeCell ref="V31:V35"/>
    <mergeCell ref="AB31:AB35"/>
    <mergeCell ref="AC31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8"/>
    <mergeCell ref="K44:K48"/>
    <mergeCell ref="V44:V48"/>
    <mergeCell ref="AB44:AB48"/>
    <mergeCell ref="AC44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0.87352941176471</v>
      </c>
      <c r="B6" s="184" t="s">
        <v>161</v>
      </c>
      <c r="C6" s="184" t="s">
        <v>58</v>
      </c>
      <c r="D6" s="184" t="s">
        <v>162</v>
      </c>
      <c r="E6" s="184" t="s">
        <v>163</v>
      </c>
      <c r="F6" s="184" t="s">
        <v>77</v>
      </c>
      <c r="G6" s="184" t="s">
        <v>61</v>
      </c>
      <c r="H6" s="87" t="s">
        <v>164</v>
      </c>
      <c r="I6" s="87" t="s">
        <v>165</v>
      </c>
      <c r="J6" s="87"/>
      <c r="K6" s="176">
        <v>340000</v>
      </c>
      <c r="L6" s="79">
        <v>27</v>
      </c>
      <c r="M6" s="79">
        <v>0</v>
      </c>
      <c r="N6" s="79">
        <v>96</v>
      </c>
      <c r="O6" s="88">
        <v>13</v>
      </c>
      <c r="P6" s="89">
        <v>0</v>
      </c>
      <c r="Q6" s="90">
        <f>O6+P6</f>
        <v>13</v>
      </c>
      <c r="R6" s="80">
        <f>IFERROR(Q6/N6,"-")</f>
        <v>0.13541666666667</v>
      </c>
      <c r="S6" s="79">
        <v>4</v>
      </c>
      <c r="T6" s="79">
        <v>3</v>
      </c>
      <c r="U6" s="80">
        <f>IFERROR(T6/(Q6),"-")</f>
        <v>0.23076923076923</v>
      </c>
      <c r="V6" s="81">
        <f>IFERROR(K6/SUM(Q6:Q7),"-")</f>
        <v>11333.333333333</v>
      </c>
      <c r="W6" s="82">
        <v>1</v>
      </c>
      <c r="X6" s="80">
        <f>IF(Q6=0,"-",W6/Q6)</f>
        <v>0.076923076923077</v>
      </c>
      <c r="Y6" s="181">
        <v>2000</v>
      </c>
      <c r="Z6" s="182">
        <f>IFERROR(Y6/Q6,"-")</f>
        <v>153.84615384615</v>
      </c>
      <c r="AA6" s="182">
        <f>IFERROR(Y6/W6,"-")</f>
        <v>2000</v>
      </c>
      <c r="AB6" s="176">
        <f>SUM(Y6:Y7)-SUM(K6:K7)</f>
        <v>-43000</v>
      </c>
      <c r="AC6" s="83">
        <f>SUM(Y6:Y7)/SUM(K6:K7)</f>
        <v>0.87352941176471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3</v>
      </c>
      <c r="AX6" s="104">
        <f>IF(Q6=0,"",IF(AW6=0,"",(AW6/Q6)))</f>
        <v>0.23076923076923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0.30769230769231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0.30769230769231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0.15384615384615</v>
      </c>
      <c r="BZ6" s="125">
        <v>1</v>
      </c>
      <c r="CA6" s="126">
        <f>IFERROR(BZ6/BX6,"-")</f>
        <v>0.5</v>
      </c>
      <c r="CB6" s="127">
        <v>2000</v>
      </c>
      <c r="CC6" s="128">
        <f>IFERROR(CB6/BX6,"-")</f>
        <v>1000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2000</v>
      </c>
      <c r="CR6" s="138">
        <v>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166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99</v>
      </c>
      <c r="M7" s="79">
        <v>52</v>
      </c>
      <c r="N7" s="79">
        <v>29</v>
      </c>
      <c r="O7" s="88">
        <v>16</v>
      </c>
      <c r="P7" s="89">
        <v>1</v>
      </c>
      <c r="Q7" s="90">
        <f>O7+P7</f>
        <v>17</v>
      </c>
      <c r="R7" s="80">
        <f>IFERROR(Q7/N7,"-")</f>
        <v>0.58620689655172</v>
      </c>
      <c r="S7" s="79">
        <v>6</v>
      </c>
      <c r="T7" s="79">
        <v>2</v>
      </c>
      <c r="U7" s="80">
        <f>IFERROR(T7/(Q7),"-")</f>
        <v>0.11764705882353</v>
      </c>
      <c r="V7" s="81"/>
      <c r="W7" s="82">
        <v>4</v>
      </c>
      <c r="X7" s="80">
        <f>IF(Q7=0,"-",W7/Q7)</f>
        <v>0.23529411764706</v>
      </c>
      <c r="Y7" s="181">
        <v>295000</v>
      </c>
      <c r="Z7" s="182">
        <f>IFERROR(Y7/Q7,"-")</f>
        <v>17352.941176471</v>
      </c>
      <c r="AA7" s="182">
        <f>IFERROR(Y7/W7,"-")</f>
        <v>73750</v>
      </c>
      <c r="AB7" s="176"/>
      <c r="AC7" s="83"/>
      <c r="AD7" s="77"/>
      <c r="AE7" s="91">
        <v>1</v>
      </c>
      <c r="AF7" s="92">
        <f>IF(Q7=0,"",IF(AE7=0,"",(AE7/Q7)))</f>
        <v>0.058823529411765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</v>
      </c>
      <c r="AO7" s="98">
        <f>IF(Q7=0,"",IF(AN7=0,"",(AN7/Q7)))</f>
        <v>0.058823529411765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6</v>
      </c>
      <c r="BG7" s="110">
        <f>IF(Q7=0,"",IF(BF7=0,"",(BF7/Q7)))</f>
        <v>0.35294117647059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0.29411764705882</v>
      </c>
      <c r="BQ7" s="118">
        <v>2</v>
      </c>
      <c r="BR7" s="119">
        <f>IFERROR(BQ7/BO7,"-")</f>
        <v>0.4</v>
      </c>
      <c r="BS7" s="120">
        <v>260000</v>
      </c>
      <c r="BT7" s="121">
        <f>IFERROR(BS7/BO7,"-")</f>
        <v>52000</v>
      </c>
      <c r="BU7" s="122"/>
      <c r="BV7" s="122"/>
      <c r="BW7" s="122">
        <v>2</v>
      </c>
      <c r="BX7" s="123">
        <v>3</v>
      </c>
      <c r="BY7" s="124">
        <f>IF(Q7=0,"",IF(BX7=0,"",(BX7/Q7)))</f>
        <v>0.17647058823529</v>
      </c>
      <c r="BZ7" s="125">
        <v>1</v>
      </c>
      <c r="CA7" s="126">
        <f>IFERROR(BZ7/BX7,"-")</f>
        <v>0.33333333333333</v>
      </c>
      <c r="CB7" s="127">
        <v>22000</v>
      </c>
      <c r="CC7" s="128">
        <f>IFERROR(CB7/BX7,"-")</f>
        <v>7333.3333333333</v>
      </c>
      <c r="CD7" s="129"/>
      <c r="CE7" s="129"/>
      <c r="CF7" s="129">
        <v>1</v>
      </c>
      <c r="CG7" s="130">
        <v>1</v>
      </c>
      <c r="CH7" s="131">
        <f>IF(Q7=0,"",IF(CG7=0,"",(CG7/Q7)))</f>
        <v>0.058823529411765</v>
      </c>
      <c r="CI7" s="132">
        <v>1</v>
      </c>
      <c r="CJ7" s="133">
        <f>IFERROR(CI7/CG7,"-")</f>
        <v>1</v>
      </c>
      <c r="CK7" s="134">
        <v>13000</v>
      </c>
      <c r="CL7" s="135">
        <f>IFERROR(CK7/CG7,"-")</f>
        <v>13000</v>
      </c>
      <c r="CM7" s="136"/>
      <c r="CN7" s="136"/>
      <c r="CO7" s="136">
        <v>1</v>
      </c>
      <c r="CP7" s="137">
        <v>4</v>
      </c>
      <c r="CQ7" s="138">
        <v>295000</v>
      </c>
      <c r="CR7" s="138">
        <v>205000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0.3875</v>
      </c>
      <c r="B8" s="184" t="s">
        <v>167</v>
      </c>
      <c r="C8" s="184" t="s">
        <v>58</v>
      </c>
      <c r="D8" s="184" t="s">
        <v>168</v>
      </c>
      <c r="E8" s="184" t="s">
        <v>163</v>
      </c>
      <c r="F8" s="184" t="s">
        <v>77</v>
      </c>
      <c r="G8" s="184" t="s">
        <v>61</v>
      </c>
      <c r="H8" s="87" t="s">
        <v>169</v>
      </c>
      <c r="I8" s="87" t="s">
        <v>170</v>
      </c>
      <c r="J8" s="87"/>
      <c r="K8" s="176">
        <v>80000</v>
      </c>
      <c r="L8" s="79">
        <v>8</v>
      </c>
      <c r="M8" s="79">
        <v>0</v>
      </c>
      <c r="N8" s="79">
        <v>47</v>
      </c>
      <c r="O8" s="88">
        <v>5</v>
      </c>
      <c r="P8" s="89">
        <v>0</v>
      </c>
      <c r="Q8" s="90">
        <f>O8+P8</f>
        <v>5</v>
      </c>
      <c r="R8" s="80">
        <f>IFERROR(Q8/N8,"-")</f>
        <v>0.1063829787234</v>
      </c>
      <c r="S8" s="79">
        <v>0</v>
      </c>
      <c r="T8" s="79">
        <v>2</v>
      </c>
      <c r="U8" s="80">
        <f>IFERROR(T8/(Q8),"-")</f>
        <v>0.4</v>
      </c>
      <c r="V8" s="81">
        <f>IFERROR(K8/SUM(Q8:Q9),"-")</f>
        <v>8888.8888888889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-49000</v>
      </c>
      <c r="AC8" s="83">
        <f>SUM(Y8:Y9)/SUM(K8:K9)</f>
        <v>0.3875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171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35</v>
      </c>
      <c r="M9" s="79">
        <v>22</v>
      </c>
      <c r="N9" s="79">
        <v>11</v>
      </c>
      <c r="O9" s="88">
        <v>4</v>
      </c>
      <c r="P9" s="89">
        <v>0</v>
      </c>
      <c r="Q9" s="90">
        <f>O9+P9</f>
        <v>4</v>
      </c>
      <c r="R9" s="80">
        <f>IFERROR(Q9/N9,"-")</f>
        <v>0.36363636363636</v>
      </c>
      <c r="S9" s="79">
        <v>1</v>
      </c>
      <c r="T9" s="79">
        <v>1</v>
      </c>
      <c r="U9" s="80">
        <f>IFERROR(T9/(Q9),"-")</f>
        <v>0.25</v>
      </c>
      <c r="V9" s="81"/>
      <c r="W9" s="82">
        <v>2</v>
      </c>
      <c r="X9" s="80">
        <f>IF(Q9=0,"-",W9/Q9)</f>
        <v>0.5</v>
      </c>
      <c r="Y9" s="181">
        <v>31000</v>
      </c>
      <c r="Z9" s="182">
        <f>IFERROR(Y9/Q9,"-")</f>
        <v>7750</v>
      </c>
      <c r="AA9" s="182">
        <f>IFERROR(Y9/W9,"-")</f>
        <v>15500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>
        <v>2</v>
      </c>
      <c r="BR9" s="119">
        <f>IFERROR(BQ9/BO9,"-")</f>
        <v>1</v>
      </c>
      <c r="BS9" s="120">
        <v>31000</v>
      </c>
      <c r="BT9" s="121">
        <f>IFERROR(BS9/BO9,"-")</f>
        <v>15500</v>
      </c>
      <c r="BU9" s="122">
        <v>1</v>
      </c>
      <c r="BV9" s="122"/>
      <c r="BW9" s="122">
        <v>1</v>
      </c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0.25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2</v>
      </c>
      <c r="CQ9" s="138">
        <v>31000</v>
      </c>
      <c r="CR9" s="138">
        <v>26000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23.138461538462</v>
      </c>
      <c r="B10" s="184" t="s">
        <v>172</v>
      </c>
      <c r="C10" s="184" t="s">
        <v>173</v>
      </c>
      <c r="D10" s="184" t="s">
        <v>174</v>
      </c>
      <c r="E10" s="184" t="s">
        <v>175</v>
      </c>
      <c r="F10" s="184"/>
      <c r="G10" s="184" t="s">
        <v>61</v>
      </c>
      <c r="H10" s="87" t="s">
        <v>176</v>
      </c>
      <c r="I10" s="87" t="s">
        <v>177</v>
      </c>
      <c r="J10" s="87" t="s">
        <v>178</v>
      </c>
      <c r="K10" s="176">
        <v>65000</v>
      </c>
      <c r="L10" s="79">
        <v>23</v>
      </c>
      <c r="M10" s="79">
        <v>0</v>
      </c>
      <c r="N10" s="79">
        <v>69</v>
      </c>
      <c r="O10" s="88">
        <v>7</v>
      </c>
      <c r="P10" s="89">
        <v>0</v>
      </c>
      <c r="Q10" s="90">
        <f>O10+P10</f>
        <v>7</v>
      </c>
      <c r="R10" s="80">
        <f>IFERROR(Q10/N10,"-")</f>
        <v>0.10144927536232</v>
      </c>
      <c r="S10" s="79">
        <v>3</v>
      </c>
      <c r="T10" s="79">
        <v>1</v>
      </c>
      <c r="U10" s="80">
        <f>IFERROR(T10/(Q10),"-")</f>
        <v>0.14285714285714</v>
      </c>
      <c r="V10" s="81">
        <f>IFERROR(K10/SUM(Q10:Q11),"-")</f>
        <v>1511.6279069767</v>
      </c>
      <c r="W10" s="82">
        <v>2</v>
      </c>
      <c r="X10" s="80">
        <f>IF(Q10=0,"-",W10/Q10)</f>
        <v>0.28571428571429</v>
      </c>
      <c r="Y10" s="181">
        <v>20000</v>
      </c>
      <c r="Z10" s="182">
        <f>IFERROR(Y10/Q10,"-")</f>
        <v>2857.1428571429</v>
      </c>
      <c r="AA10" s="182">
        <f>IFERROR(Y10/W10,"-")</f>
        <v>10000</v>
      </c>
      <c r="AB10" s="176">
        <f>SUM(Y10:Y11)-SUM(K10:K11)</f>
        <v>1439000</v>
      </c>
      <c r="AC10" s="83">
        <f>SUM(Y10:Y11)/SUM(K10:K11)</f>
        <v>23.138461538462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2</v>
      </c>
      <c r="AX10" s="104">
        <f>IF(Q10=0,"",IF(AW10=0,"",(AW10/Q10)))</f>
        <v>0.28571428571429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0.28571428571429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0.28571428571429</v>
      </c>
      <c r="BQ10" s="118">
        <v>1</v>
      </c>
      <c r="BR10" s="119">
        <f>IFERROR(BQ10/BO10,"-")</f>
        <v>0.5</v>
      </c>
      <c r="BS10" s="120">
        <v>14000</v>
      </c>
      <c r="BT10" s="121">
        <f>IFERROR(BS10/BO10,"-")</f>
        <v>7000</v>
      </c>
      <c r="BU10" s="122"/>
      <c r="BV10" s="122"/>
      <c r="BW10" s="122">
        <v>1</v>
      </c>
      <c r="BX10" s="123">
        <v>1</v>
      </c>
      <c r="BY10" s="124">
        <f>IF(Q10=0,"",IF(BX10=0,"",(BX10/Q10)))</f>
        <v>0.14285714285714</v>
      </c>
      <c r="BZ10" s="125">
        <v>1</v>
      </c>
      <c r="CA10" s="126">
        <f>IFERROR(BZ10/BX10,"-")</f>
        <v>1</v>
      </c>
      <c r="CB10" s="127">
        <v>6000</v>
      </c>
      <c r="CC10" s="128">
        <f>IFERROR(CB10/BX10,"-")</f>
        <v>6000</v>
      </c>
      <c r="CD10" s="129"/>
      <c r="CE10" s="129">
        <v>1</v>
      </c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20000</v>
      </c>
      <c r="CR10" s="138">
        <v>14000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179</v>
      </c>
      <c r="C11" s="184" t="s">
        <v>173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416</v>
      </c>
      <c r="M11" s="79">
        <v>202</v>
      </c>
      <c r="N11" s="79">
        <v>123</v>
      </c>
      <c r="O11" s="88">
        <v>36</v>
      </c>
      <c r="P11" s="89">
        <v>0</v>
      </c>
      <c r="Q11" s="90">
        <f>O11+P11</f>
        <v>36</v>
      </c>
      <c r="R11" s="80">
        <f>IFERROR(Q11/N11,"-")</f>
        <v>0.29268292682927</v>
      </c>
      <c r="S11" s="79">
        <v>10</v>
      </c>
      <c r="T11" s="79">
        <v>4</v>
      </c>
      <c r="U11" s="80">
        <f>IFERROR(T11/(Q11),"-")</f>
        <v>0.11111111111111</v>
      </c>
      <c r="V11" s="81"/>
      <c r="W11" s="82">
        <v>3</v>
      </c>
      <c r="X11" s="80">
        <f>IF(Q11=0,"-",W11/Q11)</f>
        <v>0.083333333333333</v>
      </c>
      <c r="Y11" s="181">
        <v>1484000</v>
      </c>
      <c r="Z11" s="182">
        <f>IFERROR(Y11/Q11,"-")</f>
        <v>41222.222222222</v>
      </c>
      <c r="AA11" s="182">
        <f>IFERROR(Y11/W11,"-")</f>
        <v>494666.66666667</v>
      </c>
      <c r="AB11" s="176"/>
      <c r="AC11" s="83"/>
      <c r="AD11" s="77"/>
      <c r="AE11" s="91">
        <v>3</v>
      </c>
      <c r="AF11" s="92">
        <f>IF(Q11=0,"",IF(AE11=0,"",(AE11/Q11)))</f>
        <v>0.083333333333333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6</v>
      </c>
      <c r="AO11" s="98">
        <f>IF(Q11=0,"",IF(AN11=0,"",(AN11/Q11)))</f>
        <v>0.16666666666667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4</v>
      </c>
      <c r="AX11" s="104">
        <f>IF(Q11=0,"",IF(AW11=0,"",(AW11/Q11)))</f>
        <v>0.11111111111111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4</v>
      </c>
      <c r="BG11" s="110">
        <f>IF(Q11=0,"",IF(BF11=0,"",(BF11/Q11)))</f>
        <v>0.11111111111111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13</v>
      </c>
      <c r="BP11" s="117">
        <f>IF(Q11=0,"",IF(BO11=0,"",(BO11/Q11)))</f>
        <v>0.36111111111111</v>
      </c>
      <c r="BQ11" s="118">
        <v>1</v>
      </c>
      <c r="BR11" s="119">
        <f>IFERROR(BQ11/BO11,"-")</f>
        <v>0.076923076923077</v>
      </c>
      <c r="BS11" s="120">
        <v>11000</v>
      </c>
      <c r="BT11" s="121">
        <f>IFERROR(BS11/BO11,"-")</f>
        <v>846.15384615385</v>
      </c>
      <c r="BU11" s="122"/>
      <c r="BV11" s="122"/>
      <c r="BW11" s="122">
        <v>1</v>
      </c>
      <c r="BX11" s="123">
        <v>6</v>
      </c>
      <c r="BY11" s="124">
        <f>IF(Q11=0,"",IF(BX11=0,"",(BX11/Q11)))</f>
        <v>0.16666666666667</v>
      </c>
      <c r="BZ11" s="125">
        <v>2</v>
      </c>
      <c r="CA11" s="126">
        <f>IFERROR(BZ11/BX11,"-")</f>
        <v>0.33333333333333</v>
      </c>
      <c r="CB11" s="127">
        <v>1473000</v>
      </c>
      <c r="CC11" s="128">
        <f>IFERROR(CB11/BX11,"-")</f>
        <v>245500</v>
      </c>
      <c r="CD11" s="129"/>
      <c r="CE11" s="129"/>
      <c r="CF11" s="129">
        <v>2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1484000</v>
      </c>
      <c r="CR11" s="138">
        <v>1455000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0.3</v>
      </c>
      <c r="B12" s="184" t="s">
        <v>180</v>
      </c>
      <c r="C12" s="184" t="s">
        <v>173</v>
      </c>
      <c r="D12" s="184" t="s">
        <v>174</v>
      </c>
      <c r="E12" s="184" t="s">
        <v>181</v>
      </c>
      <c r="F12" s="184"/>
      <c r="G12" s="184" t="s">
        <v>73</v>
      </c>
      <c r="H12" s="87" t="s">
        <v>182</v>
      </c>
      <c r="I12" s="87" t="s">
        <v>177</v>
      </c>
      <c r="J12" s="87" t="s">
        <v>183</v>
      </c>
      <c r="K12" s="176">
        <v>70000</v>
      </c>
      <c r="L12" s="79">
        <v>96</v>
      </c>
      <c r="M12" s="79">
        <v>72</v>
      </c>
      <c r="N12" s="79">
        <v>54</v>
      </c>
      <c r="O12" s="88">
        <v>21</v>
      </c>
      <c r="P12" s="89">
        <v>0</v>
      </c>
      <c r="Q12" s="90">
        <f>O12+P12</f>
        <v>21</v>
      </c>
      <c r="R12" s="80">
        <f>IFERROR(Q12/N12,"-")</f>
        <v>0.38888888888889</v>
      </c>
      <c r="S12" s="79">
        <v>8</v>
      </c>
      <c r="T12" s="79">
        <v>2</v>
      </c>
      <c r="U12" s="80">
        <f>IFERROR(T12/(Q12),"-")</f>
        <v>0.095238095238095</v>
      </c>
      <c r="V12" s="81">
        <f>IFERROR(K12/SUM(Q12:Q12),"-")</f>
        <v>3333.3333333333</v>
      </c>
      <c r="W12" s="82">
        <v>4</v>
      </c>
      <c r="X12" s="80">
        <f>IF(Q12=0,"-",W12/Q12)</f>
        <v>0.19047619047619</v>
      </c>
      <c r="Y12" s="181">
        <v>21000</v>
      </c>
      <c r="Z12" s="182">
        <f>IFERROR(Y12/Q12,"-")</f>
        <v>1000</v>
      </c>
      <c r="AA12" s="182">
        <f>IFERROR(Y12/W12,"-")</f>
        <v>5250</v>
      </c>
      <c r="AB12" s="176">
        <f>SUM(Y12:Y12)-SUM(K12:K12)</f>
        <v>-49000</v>
      </c>
      <c r="AC12" s="83">
        <f>SUM(Y12:Y12)/SUM(K12:K12)</f>
        <v>0.3</v>
      </c>
      <c r="AD12" s="77"/>
      <c r="AE12" s="91">
        <v>1</v>
      </c>
      <c r="AF12" s="92">
        <f>IF(Q12=0,"",IF(AE12=0,"",(AE12/Q12)))</f>
        <v>0.047619047619048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4</v>
      </c>
      <c r="AO12" s="98">
        <f>IF(Q12=0,"",IF(AN12=0,"",(AN12/Q12)))</f>
        <v>0.19047619047619</v>
      </c>
      <c r="AP12" s="97">
        <v>1</v>
      </c>
      <c r="AQ12" s="99">
        <f>IFERROR(AP12/AN12,"-")</f>
        <v>0.25</v>
      </c>
      <c r="AR12" s="100">
        <v>3000</v>
      </c>
      <c r="AS12" s="101">
        <f>IFERROR(AR12/AN12,"-")</f>
        <v>750</v>
      </c>
      <c r="AT12" s="102">
        <v>1</v>
      </c>
      <c r="AU12" s="102"/>
      <c r="AV12" s="102"/>
      <c r="AW12" s="103">
        <v>1</v>
      </c>
      <c r="AX12" s="104">
        <f>IF(Q12=0,"",IF(AW12=0,"",(AW12/Q12)))</f>
        <v>0.047619047619048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5</v>
      </c>
      <c r="BG12" s="110">
        <f>IF(Q12=0,"",IF(BF12=0,"",(BF12/Q12)))</f>
        <v>0.23809523809524</v>
      </c>
      <c r="BH12" s="109">
        <v>1</v>
      </c>
      <c r="BI12" s="111">
        <f>IFERROR(BH12/BF12,"-")</f>
        <v>0.2</v>
      </c>
      <c r="BJ12" s="112">
        <v>3000</v>
      </c>
      <c r="BK12" s="113">
        <f>IFERROR(BJ12/BF12,"-")</f>
        <v>600</v>
      </c>
      <c r="BL12" s="114">
        <v>1</v>
      </c>
      <c r="BM12" s="114"/>
      <c r="BN12" s="114"/>
      <c r="BO12" s="116">
        <v>9</v>
      </c>
      <c r="BP12" s="117">
        <f>IF(Q12=0,"",IF(BO12=0,"",(BO12/Q12)))</f>
        <v>0.42857142857143</v>
      </c>
      <c r="BQ12" s="118">
        <v>1</v>
      </c>
      <c r="BR12" s="119">
        <f>IFERROR(BQ12/BO12,"-")</f>
        <v>0.11111111111111</v>
      </c>
      <c r="BS12" s="120">
        <v>1000</v>
      </c>
      <c r="BT12" s="121">
        <f>IFERROR(BS12/BO12,"-")</f>
        <v>111.11111111111</v>
      </c>
      <c r="BU12" s="122">
        <v>1</v>
      </c>
      <c r="BV12" s="122"/>
      <c r="BW12" s="122"/>
      <c r="BX12" s="123">
        <v>1</v>
      </c>
      <c r="BY12" s="124">
        <f>IF(Q12=0,"",IF(BX12=0,"",(BX12/Q12)))</f>
        <v>0.047619047619048</v>
      </c>
      <c r="BZ12" s="125">
        <v>1</v>
      </c>
      <c r="CA12" s="126">
        <f>IFERROR(BZ12/BX12,"-")</f>
        <v>1</v>
      </c>
      <c r="CB12" s="127">
        <v>14000</v>
      </c>
      <c r="CC12" s="128">
        <f>IFERROR(CB12/BX12,"-")</f>
        <v>14000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4</v>
      </c>
      <c r="CQ12" s="138">
        <v>21000</v>
      </c>
      <c r="CR12" s="138">
        <v>14000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1.0923076923077</v>
      </c>
      <c r="B13" s="184" t="s">
        <v>184</v>
      </c>
      <c r="C13" s="184" t="s">
        <v>173</v>
      </c>
      <c r="D13" s="184" t="s">
        <v>185</v>
      </c>
      <c r="E13" s="184" t="s">
        <v>186</v>
      </c>
      <c r="F13" s="184"/>
      <c r="G13" s="184" t="s">
        <v>61</v>
      </c>
      <c r="H13" s="87" t="s">
        <v>187</v>
      </c>
      <c r="I13" s="87" t="s">
        <v>188</v>
      </c>
      <c r="J13" s="185" t="s">
        <v>135</v>
      </c>
      <c r="K13" s="176">
        <v>65000</v>
      </c>
      <c r="L13" s="79">
        <v>11</v>
      </c>
      <c r="M13" s="79">
        <v>0</v>
      </c>
      <c r="N13" s="79">
        <v>21</v>
      </c>
      <c r="O13" s="88">
        <v>4</v>
      </c>
      <c r="P13" s="89">
        <v>0</v>
      </c>
      <c r="Q13" s="90">
        <f>O13+P13</f>
        <v>4</v>
      </c>
      <c r="R13" s="80">
        <f>IFERROR(Q13/N13,"-")</f>
        <v>0.19047619047619</v>
      </c>
      <c r="S13" s="79">
        <v>0</v>
      </c>
      <c r="T13" s="79">
        <v>1</v>
      </c>
      <c r="U13" s="80">
        <f>IFERROR(T13/(Q13),"-")</f>
        <v>0.25</v>
      </c>
      <c r="V13" s="81">
        <f>IFERROR(K13/SUM(Q13:Q14),"-")</f>
        <v>6500</v>
      </c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>
        <f>SUM(Y13:Y14)-SUM(K13:K14)</f>
        <v>6000</v>
      </c>
      <c r="AC13" s="83">
        <f>SUM(Y13:Y14)/SUM(K13:K14)</f>
        <v>1.0923076923077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189</v>
      </c>
      <c r="C14" s="184" t="s">
        <v>173</v>
      </c>
      <c r="D14" s="184"/>
      <c r="E14" s="184"/>
      <c r="F14" s="184"/>
      <c r="G14" s="184" t="s">
        <v>73</v>
      </c>
      <c r="H14" s="87"/>
      <c r="I14" s="87"/>
      <c r="J14" s="87"/>
      <c r="K14" s="176"/>
      <c r="L14" s="79">
        <v>48</v>
      </c>
      <c r="M14" s="79">
        <v>35</v>
      </c>
      <c r="N14" s="79">
        <v>16</v>
      </c>
      <c r="O14" s="88">
        <v>6</v>
      </c>
      <c r="P14" s="89">
        <v>0</v>
      </c>
      <c r="Q14" s="90">
        <f>O14+P14</f>
        <v>6</v>
      </c>
      <c r="R14" s="80">
        <f>IFERROR(Q14/N14,"-")</f>
        <v>0.375</v>
      </c>
      <c r="S14" s="79">
        <v>1</v>
      </c>
      <c r="T14" s="79">
        <v>0</v>
      </c>
      <c r="U14" s="80">
        <f>IFERROR(T14/(Q14),"-")</f>
        <v>0</v>
      </c>
      <c r="V14" s="81"/>
      <c r="W14" s="82">
        <v>3</v>
      </c>
      <c r="X14" s="80">
        <f>IF(Q14=0,"-",W14/Q14)</f>
        <v>0.5</v>
      </c>
      <c r="Y14" s="181">
        <v>71000</v>
      </c>
      <c r="Z14" s="182">
        <f>IFERROR(Y14/Q14,"-")</f>
        <v>11833.333333333</v>
      </c>
      <c r="AA14" s="182">
        <f>IFERROR(Y14/W14,"-")</f>
        <v>23666.666666667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0.16666666666667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0.16666666666667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0.5</v>
      </c>
      <c r="BQ14" s="118">
        <v>2</v>
      </c>
      <c r="BR14" s="119">
        <f>IFERROR(BQ14/BO14,"-")</f>
        <v>0.66666666666667</v>
      </c>
      <c r="BS14" s="120">
        <v>66000</v>
      </c>
      <c r="BT14" s="121">
        <f>IFERROR(BS14/BO14,"-")</f>
        <v>22000</v>
      </c>
      <c r="BU14" s="122"/>
      <c r="BV14" s="122"/>
      <c r="BW14" s="122">
        <v>2</v>
      </c>
      <c r="BX14" s="123">
        <v>1</v>
      </c>
      <c r="BY14" s="124">
        <f>IF(Q14=0,"",IF(BX14=0,"",(BX14/Q14)))</f>
        <v>0.16666666666667</v>
      </c>
      <c r="BZ14" s="125">
        <v>1</v>
      </c>
      <c r="CA14" s="126">
        <f>IFERROR(BZ14/BX14,"-")</f>
        <v>1</v>
      </c>
      <c r="CB14" s="127">
        <v>5000</v>
      </c>
      <c r="CC14" s="128">
        <f>IFERROR(CB14/BX14,"-")</f>
        <v>5000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71000</v>
      </c>
      <c r="CR14" s="138">
        <v>53000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0</v>
      </c>
      <c r="B15" s="184" t="s">
        <v>190</v>
      </c>
      <c r="C15" s="184" t="s">
        <v>173</v>
      </c>
      <c r="D15" s="184" t="s">
        <v>191</v>
      </c>
      <c r="E15" s="184" t="s">
        <v>186</v>
      </c>
      <c r="F15" s="184"/>
      <c r="G15" s="184" t="s">
        <v>61</v>
      </c>
      <c r="H15" s="87" t="s">
        <v>192</v>
      </c>
      <c r="I15" s="87" t="s">
        <v>188</v>
      </c>
      <c r="J15" s="87" t="s">
        <v>193</v>
      </c>
      <c r="K15" s="176">
        <v>75000</v>
      </c>
      <c r="L15" s="79">
        <v>1</v>
      </c>
      <c r="M15" s="79">
        <v>0</v>
      </c>
      <c r="N15" s="79">
        <v>6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>
        <f>IFERROR(K15/SUM(Q15:Q16),"-")</f>
        <v>37500</v>
      </c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>
        <f>SUM(Y15:Y16)-SUM(K15:K16)</f>
        <v>-75000</v>
      </c>
      <c r="AC15" s="83">
        <f>SUM(Y15:Y16)/SUM(K15:K16)</f>
        <v>0</v>
      </c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194</v>
      </c>
      <c r="C16" s="184" t="s">
        <v>173</v>
      </c>
      <c r="D16" s="184"/>
      <c r="E16" s="184"/>
      <c r="F16" s="184"/>
      <c r="G16" s="184" t="s">
        <v>73</v>
      </c>
      <c r="H16" s="87"/>
      <c r="I16" s="87"/>
      <c r="J16" s="87"/>
      <c r="K16" s="176"/>
      <c r="L16" s="79">
        <v>20</v>
      </c>
      <c r="M16" s="79">
        <v>13</v>
      </c>
      <c r="N16" s="79">
        <v>5</v>
      </c>
      <c r="O16" s="88">
        <v>2</v>
      </c>
      <c r="P16" s="89">
        <v>0</v>
      </c>
      <c r="Q16" s="90">
        <f>O16+P16</f>
        <v>2</v>
      </c>
      <c r="R16" s="80">
        <f>IFERROR(Q16/N16,"-")</f>
        <v>0.4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0.42222222222222</v>
      </c>
      <c r="B17" s="184" t="s">
        <v>195</v>
      </c>
      <c r="C17" s="184" t="s">
        <v>173</v>
      </c>
      <c r="D17" s="184" t="s">
        <v>191</v>
      </c>
      <c r="E17" s="184" t="s">
        <v>196</v>
      </c>
      <c r="F17" s="184"/>
      <c r="G17" s="184" t="s">
        <v>61</v>
      </c>
      <c r="H17" s="87" t="s">
        <v>197</v>
      </c>
      <c r="I17" s="87" t="s">
        <v>198</v>
      </c>
      <c r="J17" s="87" t="s">
        <v>199</v>
      </c>
      <c r="K17" s="176">
        <v>45000</v>
      </c>
      <c r="L17" s="79">
        <v>4</v>
      </c>
      <c r="M17" s="79">
        <v>0</v>
      </c>
      <c r="N17" s="79">
        <v>20</v>
      </c>
      <c r="O17" s="88">
        <v>2</v>
      </c>
      <c r="P17" s="89">
        <v>0</v>
      </c>
      <c r="Q17" s="90">
        <f>O17+P17</f>
        <v>2</v>
      </c>
      <c r="R17" s="80">
        <f>IFERROR(Q17/N17,"-")</f>
        <v>0.1</v>
      </c>
      <c r="S17" s="79">
        <v>0</v>
      </c>
      <c r="T17" s="79">
        <v>0</v>
      </c>
      <c r="U17" s="80">
        <f>IFERROR(T17/(Q17),"-")</f>
        <v>0</v>
      </c>
      <c r="V17" s="81">
        <f>IFERROR(K17/SUM(Q17:Q18),"-")</f>
        <v>5000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SUM(Y17:Y18)-SUM(K17:K18)</f>
        <v>-26000</v>
      </c>
      <c r="AC17" s="83">
        <f>SUM(Y17:Y18)/SUM(K17:K18)</f>
        <v>0.42222222222222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200</v>
      </c>
      <c r="C18" s="184" t="s">
        <v>173</v>
      </c>
      <c r="D18" s="184"/>
      <c r="E18" s="184"/>
      <c r="F18" s="184"/>
      <c r="G18" s="184" t="s">
        <v>73</v>
      </c>
      <c r="H18" s="87"/>
      <c r="I18" s="87"/>
      <c r="J18" s="87"/>
      <c r="K18" s="176"/>
      <c r="L18" s="79">
        <v>27</v>
      </c>
      <c r="M18" s="79">
        <v>20</v>
      </c>
      <c r="N18" s="79">
        <v>13</v>
      </c>
      <c r="O18" s="88">
        <v>7</v>
      </c>
      <c r="P18" s="89">
        <v>0</v>
      </c>
      <c r="Q18" s="90">
        <f>O18+P18</f>
        <v>7</v>
      </c>
      <c r="R18" s="80">
        <f>IFERROR(Q18/N18,"-")</f>
        <v>0.53846153846154</v>
      </c>
      <c r="S18" s="79">
        <v>1</v>
      </c>
      <c r="T18" s="79">
        <v>0</v>
      </c>
      <c r="U18" s="80">
        <f>IFERROR(T18/(Q18),"-")</f>
        <v>0</v>
      </c>
      <c r="V18" s="81"/>
      <c r="W18" s="82">
        <v>2</v>
      </c>
      <c r="X18" s="80">
        <f>IF(Q18=0,"-",W18/Q18)</f>
        <v>0.28571428571429</v>
      </c>
      <c r="Y18" s="181">
        <v>19000</v>
      </c>
      <c r="Z18" s="182">
        <f>IFERROR(Y18/Q18,"-")</f>
        <v>2714.2857142857</v>
      </c>
      <c r="AA18" s="182">
        <f>IFERROR(Y18/W18,"-")</f>
        <v>9500</v>
      </c>
      <c r="AB18" s="176"/>
      <c r="AC18" s="83"/>
      <c r="AD18" s="77"/>
      <c r="AE18" s="91">
        <v>1</v>
      </c>
      <c r="AF18" s="92">
        <f>IF(Q18=0,"",IF(AE18=0,"",(AE18/Q18)))</f>
        <v>0.14285714285714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0.14285714285714</v>
      </c>
      <c r="AY18" s="103">
        <v>1</v>
      </c>
      <c r="AZ18" s="105">
        <f>IFERROR(AY18/AW18,"-")</f>
        <v>1</v>
      </c>
      <c r="BA18" s="106">
        <v>3000</v>
      </c>
      <c r="BB18" s="107">
        <f>IFERROR(BA18/AW18,"-")</f>
        <v>3000</v>
      </c>
      <c r="BC18" s="108">
        <v>1</v>
      </c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4</v>
      </c>
      <c r="BP18" s="117">
        <f>IF(Q18=0,"",IF(BO18=0,"",(BO18/Q18)))</f>
        <v>0.57142857142857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0.14285714285714</v>
      </c>
      <c r="BZ18" s="125">
        <v>1</v>
      </c>
      <c r="CA18" s="126">
        <f>IFERROR(BZ18/BX18,"-")</f>
        <v>1</v>
      </c>
      <c r="CB18" s="127">
        <v>16000</v>
      </c>
      <c r="CC18" s="128">
        <f>IFERROR(CB18/BX18,"-")</f>
        <v>16000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19000</v>
      </c>
      <c r="CR18" s="138">
        <v>16000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4.1076923076923</v>
      </c>
      <c r="B19" s="184" t="s">
        <v>201</v>
      </c>
      <c r="C19" s="184" t="s">
        <v>173</v>
      </c>
      <c r="D19" s="184" t="s">
        <v>185</v>
      </c>
      <c r="E19" s="184" t="s">
        <v>186</v>
      </c>
      <c r="F19" s="184"/>
      <c r="G19" s="184" t="s">
        <v>61</v>
      </c>
      <c r="H19" s="87" t="s">
        <v>202</v>
      </c>
      <c r="I19" s="87" t="s">
        <v>188</v>
      </c>
      <c r="J19" s="185" t="s">
        <v>203</v>
      </c>
      <c r="K19" s="176">
        <v>65000</v>
      </c>
      <c r="L19" s="79">
        <v>4</v>
      </c>
      <c r="M19" s="79">
        <v>0</v>
      </c>
      <c r="N19" s="79">
        <v>8</v>
      </c>
      <c r="O19" s="88">
        <v>2</v>
      </c>
      <c r="P19" s="89">
        <v>0</v>
      </c>
      <c r="Q19" s="90">
        <f>O19+P19</f>
        <v>2</v>
      </c>
      <c r="R19" s="80">
        <f>IFERROR(Q19/N19,"-")</f>
        <v>0.25</v>
      </c>
      <c r="S19" s="79">
        <v>0</v>
      </c>
      <c r="T19" s="79">
        <v>1</v>
      </c>
      <c r="U19" s="80">
        <f>IFERROR(T19/(Q19),"-")</f>
        <v>0.5</v>
      </c>
      <c r="V19" s="81">
        <f>IFERROR(K19/SUM(Q19:Q20),"-")</f>
        <v>8125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SUM(Y19:Y20)-SUM(K19:K20)</f>
        <v>202000</v>
      </c>
      <c r="AC19" s="83">
        <f>SUM(Y19:Y20)/SUM(K19:K20)</f>
        <v>4.1076923076923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204</v>
      </c>
      <c r="C20" s="184" t="s">
        <v>173</v>
      </c>
      <c r="D20" s="184"/>
      <c r="E20" s="184"/>
      <c r="F20" s="184"/>
      <c r="G20" s="184" t="s">
        <v>73</v>
      </c>
      <c r="H20" s="87"/>
      <c r="I20" s="87"/>
      <c r="J20" s="87"/>
      <c r="K20" s="176"/>
      <c r="L20" s="79">
        <v>37</v>
      </c>
      <c r="M20" s="79">
        <v>29</v>
      </c>
      <c r="N20" s="79">
        <v>20</v>
      </c>
      <c r="O20" s="88">
        <v>6</v>
      </c>
      <c r="P20" s="89">
        <v>0</v>
      </c>
      <c r="Q20" s="90">
        <f>O20+P20</f>
        <v>6</v>
      </c>
      <c r="R20" s="80">
        <f>IFERROR(Q20/N20,"-")</f>
        <v>0.3</v>
      </c>
      <c r="S20" s="79">
        <v>1</v>
      </c>
      <c r="T20" s="79">
        <v>2</v>
      </c>
      <c r="U20" s="80">
        <f>IFERROR(T20/(Q20),"-")</f>
        <v>0.33333333333333</v>
      </c>
      <c r="V20" s="81"/>
      <c r="W20" s="82">
        <v>2</v>
      </c>
      <c r="X20" s="80">
        <f>IF(Q20=0,"-",W20/Q20)</f>
        <v>0.33333333333333</v>
      </c>
      <c r="Y20" s="181">
        <v>267000</v>
      </c>
      <c r="Z20" s="182">
        <f>IFERROR(Y20/Q20,"-")</f>
        <v>44500</v>
      </c>
      <c r="AA20" s="182">
        <f>IFERROR(Y20/W20,"-")</f>
        <v>133500</v>
      </c>
      <c r="AB20" s="176"/>
      <c r="AC20" s="83"/>
      <c r="AD20" s="77"/>
      <c r="AE20" s="91">
        <v>1</v>
      </c>
      <c r="AF20" s="92">
        <f>IF(Q20=0,"",IF(AE20=0,"",(AE20/Q20)))</f>
        <v>0.16666666666667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1</v>
      </c>
      <c r="AO20" s="98">
        <f>IF(Q20=0,"",IF(AN20=0,"",(AN20/Q20)))</f>
        <v>0.16666666666667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0.16666666666667</v>
      </c>
      <c r="BH20" s="109">
        <v>1</v>
      </c>
      <c r="BI20" s="111">
        <f>IFERROR(BH20/BF20,"-")</f>
        <v>1</v>
      </c>
      <c r="BJ20" s="112">
        <v>266000</v>
      </c>
      <c r="BK20" s="113">
        <f>IFERROR(BJ20/BF20,"-")</f>
        <v>266000</v>
      </c>
      <c r="BL20" s="114"/>
      <c r="BM20" s="114"/>
      <c r="BN20" s="114">
        <v>1</v>
      </c>
      <c r="BO20" s="116">
        <v>2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0.16666666666667</v>
      </c>
      <c r="BZ20" s="125">
        <v>1</v>
      </c>
      <c r="CA20" s="126">
        <f>IFERROR(BZ20/BX20,"-")</f>
        <v>1</v>
      </c>
      <c r="CB20" s="127">
        <v>1000</v>
      </c>
      <c r="CC20" s="128">
        <f>IFERROR(CB20/BX20,"-")</f>
        <v>1000</v>
      </c>
      <c r="CD20" s="129">
        <v>1</v>
      </c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267000</v>
      </c>
      <c r="CR20" s="138">
        <v>266000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0.13846153846154</v>
      </c>
      <c r="B21" s="184" t="s">
        <v>205</v>
      </c>
      <c r="C21" s="184" t="s">
        <v>173</v>
      </c>
      <c r="D21" s="184" t="s">
        <v>206</v>
      </c>
      <c r="E21" s="184" t="s">
        <v>207</v>
      </c>
      <c r="F21" s="184"/>
      <c r="G21" s="184" t="s">
        <v>61</v>
      </c>
      <c r="H21" s="87" t="s">
        <v>208</v>
      </c>
      <c r="I21" s="87" t="s">
        <v>209</v>
      </c>
      <c r="J21" s="87" t="s">
        <v>210</v>
      </c>
      <c r="K21" s="176">
        <v>65000</v>
      </c>
      <c r="L21" s="79">
        <v>6</v>
      </c>
      <c r="M21" s="79">
        <v>0</v>
      </c>
      <c r="N21" s="79">
        <v>11</v>
      </c>
      <c r="O21" s="88">
        <v>2</v>
      </c>
      <c r="P21" s="89">
        <v>0</v>
      </c>
      <c r="Q21" s="90">
        <f>O21+P21</f>
        <v>2</v>
      </c>
      <c r="R21" s="80">
        <f>IFERROR(Q21/N21,"-")</f>
        <v>0.18181818181818</v>
      </c>
      <c r="S21" s="79">
        <v>0</v>
      </c>
      <c r="T21" s="79">
        <v>0</v>
      </c>
      <c r="U21" s="80">
        <f>IFERROR(T21/(Q21),"-")</f>
        <v>0</v>
      </c>
      <c r="V21" s="81">
        <f>IFERROR(K21/SUM(Q21:Q22),"-")</f>
        <v>8125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SUM(Y21:Y22)-SUM(K21:K22)</f>
        <v>-56000</v>
      </c>
      <c r="AC21" s="83">
        <f>SUM(Y21:Y22)/SUM(K21:K22)</f>
        <v>0.13846153846154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2</v>
      </c>
      <c r="AX21" s="104">
        <f>IF(Q21=0,"",IF(AW21=0,"",(AW21/Q21)))</f>
        <v>1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211</v>
      </c>
      <c r="C22" s="184" t="s">
        <v>173</v>
      </c>
      <c r="D22" s="184"/>
      <c r="E22" s="184"/>
      <c r="F22" s="184"/>
      <c r="G22" s="184" t="s">
        <v>73</v>
      </c>
      <c r="H22" s="87"/>
      <c r="I22" s="87"/>
      <c r="J22" s="87"/>
      <c r="K22" s="176"/>
      <c r="L22" s="79">
        <v>22</v>
      </c>
      <c r="M22" s="79">
        <v>15</v>
      </c>
      <c r="N22" s="79">
        <v>16</v>
      </c>
      <c r="O22" s="88">
        <v>6</v>
      </c>
      <c r="P22" s="89">
        <v>0</v>
      </c>
      <c r="Q22" s="90">
        <f>O22+P22</f>
        <v>6</v>
      </c>
      <c r="R22" s="80">
        <f>IFERROR(Q22/N22,"-")</f>
        <v>0.375</v>
      </c>
      <c r="S22" s="79">
        <v>2</v>
      </c>
      <c r="T22" s="79">
        <v>0</v>
      </c>
      <c r="U22" s="80">
        <f>IFERROR(T22/(Q22),"-")</f>
        <v>0</v>
      </c>
      <c r="V22" s="81"/>
      <c r="W22" s="82">
        <v>2</v>
      </c>
      <c r="X22" s="80">
        <f>IF(Q22=0,"-",W22/Q22)</f>
        <v>0.33333333333333</v>
      </c>
      <c r="Y22" s="181">
        <v>9000</v>
      </c>
      <c r="Z22" s="182">
        <f>IFERROR(Y22/Q22,"-")</f>
        <v>1500</v>
      </c>
      <c r="AA22" s="182">
        <f>IFERROR(Y22/W22,"-")</f>
        <v>4500</v>
      </c>
      <c r="AB22" s="176"/>
      <c r="AC22" s="83"/>
      <c r="AD22" s="77"/>
      <c r="AE22" s="91">
        <v>1</v>
      </c>
      <c r="AF22" s="92">
        <f>IF(Q22=0,"",IF(AE22=0,"",(AE22/Q22)))</f>
        <v>0.16666666666667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0.33333333333333</v>
      </c>
      <c r="BH22" s="109">
        <v>1</v>
      </c>
      <c r="BI22" s="111">
        <f>IFERROR(BH22/BF22,"-")</f>
        <v>0.5</v>
      </c>
      <c r="BJ22" s="112">
        <v>3000</v>
      </c>
      <c r="BK22" s="113">
        <f>IFERROR(BJ22/BF22,"-")</f>
        <v>1500</v>
      </c>
      <c r="BL22" s="114">
        <v>1</v>
      </c>
      <c r="BM22" s="114"/>
      <c r="BN22" s="114"/>
      <c r="BO22" s="116">
        <v>3</v>
      </c>
      <c r="BP22" s="117">
        <f>IF(Q22=0,"",IF(BO22=0,"",(BO22/Q22)))</f>
        <v>0.5</v>
      </c>
      <c r="BQ22" s="118">
        <v>1</v>
      </c>
      <c r="BR22" s="119">
        <f>IFERROR(BQ22/BO22,"-")</f>
        <v>0.33333333333333</v>
      </c>
      <c r="BS22" s="120">
        <v>6000</v>
      </c>
      <c r="BT22" s="121">
        <f>IFERROR(BS22/BO22,"-")</f>
        <v>2000</v>
      </c>
      <c r="BU22" s="122"/>
      <c r="BV22" s="122">
        <v>1</v>
      </c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9000</v>
      </c>
      <c r="CR22" s="138">
        <v>6000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0.17777777777778</v>
      </c>
      <c r="B23" s="184" t="s">
        <v>212</v>
      </c>
      <c r="C23" s="184" t="s">
        <v>173</v>
      </c>
      <c r="D23" s="184" t="s">
        <v>191</v>
      </c>
      <c r="E23" s="184" t="s">
        <v>213</v>
      </c>
      <c r="F23" s="184"/>
      <c r="G23" s="184" t="s">
        <v>61</v>
      </c>
      <c r="H23" s="87" t="s">
        <v>214</v>
      </c>
      <c r="I23" s="87" t="s">
        <v>165</v>
      </c>
      <c r="J23" s="185" t="s">
        <v>215</v>
      </c>
      <c r="K23" s="176">
        <v>45000</v>
      </c>
      <c r="L23" s="79">
        <v>8</v>
      </c>
      <c r="M23" s="79">
        <v>0</v>
      </c>
      <c r="N23" s="79">
        <v>13</v>
      </c>
      <c r="O23" s="88">
        <v>2</v>
      </c>
      <c r="P23" s="89">
        <v>0</v>
      </c>
      <c r="Q23" s="90">
        <f>O23+P23</f>
        <v>2</v>
      </c>
      <c r="R23" s="80">
        <f>IFERROR(Q23/N23,"-")</f>
        <v>0.15384615384615</v>
      </c>
      <c r="S23" s="79">
        <v>1</v>
      </c>
      <c r="T23" s="79">
        <v>1</v>
      </c>
      <c r="U23" s="80">
        <f>IFERROR(T23/(Q23),"-")</f>
        <v>0.5</v>
      </c>
      <c r="V23" s="81">
        <f>IFERROR(K23/SUM(Q23:Q24),"-")</f>
        <v>9000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-37000</v>
      </c>
      <c r="AC23" s="83">
        <f>SUM(Y23:Y24)/SUM(K23:K24)</f>
        <v>0.17777777777778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216</v>
      </c>
      <c r="C24" s="184" t="s">
        <v>173</v>
      </c>
      <c r="D24" s="184"/>
      <c r="E24" s="184"/>
      <c r="F24" s="184"/>
      <c r="G24" s="184" t="s">
        <v>73</v>
      </c>
      <c r="H24" s="87"/>
      <c r="I24" s="87"/>
      <c r="J24" s="87"/>
      <c r="K24" s="176"/>
      <c r="L24" s="79">
        <v>13</v>
      </c>
      <c r="M24" s="79">
        <v>10</v>
      </c>
      <c r="N24" s="79">
        <v>4</v>
      </c>
      <c r="O24" s="88">
        <v>3</v>
      </c>
      <c r="P24" s="89">
        <v>0</v>
      </c>
      <c r="Q24" s="90">
        <f>O24+P24</f>
        <v>3</v>
      </c>
      <c r="R24" s="80">
        <f>IFERROR(Q24/N24,"-")</f>
        <v>0.75</v>
      </c>
      <c r="S24" s="79">
        <v>1</v>
      </c>
      <c r="T24" s="79">
        <v>0</v>
      </c>
      <c r="U24" s="80">
        <f>IFERROR(T24/(Q24),"-")</f>
        <v>0</v>
      </c>
      <c r="V24" s="81"/>
      <c r="W24" s="82">
        <v>1</v>
      </c>
      <c r="X24" s="80">
        <f>IF(Q24=0,"-",W24/Q24)</f>
        <v>0.33333333333333</v>
      </c>
      <c r="Y24" s="181">
        <v>8000</v>
      </c>
      <c r="Z24" s="182">
        <f>IFERROR(Y24/Q24,"-")</f>
        <v>2666.6666666667</v>
      </c>
      <c r="AA24" s="182">
        <f>IFERROR(Y24/W24,"-")</f>
        <v>8000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0.33333333333333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0.33333333333333</v>
      </c>
      <c r="BZ24" s="125">
        <v>1</v>
      </c>
      <c r="CA24" s="126">
        <f>IFERROR(BZ24/BX24,"-")</f>
        <v>1</v>
      </c>
      <c r="CB24" s="127">
        <v>8000</v>
      </c>
      <c r="CC24" s="128">
        <f>IFERROR(CB24/BX24,"-")</f>
        <v>8000</v>
      </c>
      <c r="CD24" s="129"/>
      <c r="CE24" s="129">
        <v>1</v>
      </c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8000</v>
      </c>
      <c r="CR24" s="138">
        <v>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7.875</v>
      </c>
      <c r="B25" s="184" t="s">
        <v>217</v>
      </c>
      <c r="C25" s="184" t="s">
        <v>173</v>
      </c>
      <c r="D25" s="184" t="s">
        <v>218</v>
      </c>
      <c r="E25" s="184" t="s">
        <v>196</v>
      </c>
      <c r="F25" s="184"/>
      <c r="G25" s="184" t="s">
        <v>61</v>
      </c>
      <c r="H25" s="87" t="s">
        <v>219</v>
      </c>
      <c r="I25" s="87" t="s">
        <v>198</v>
      </c>
      <c r="J25" s="87" t="s">
        <v>105</v>
      </c>
      <c r="K25" s="176">
        <v>40000</v>
      </c>
      <c r="L25" s="79">
        <v>18</v>
      </c>
      <c r="M25" s="79">
        <v>0</v>
      </c>
      <c r="N25" s="79">
        <v>44</v>
      </c>
      <c r="O25" s="88">
        <v>9</v>
      </c>
      <c r="P25" s="89">
        <v>0</v>
      </c>
      <c r="Q25" s="90">
        <f>O25+P25</f>
        <v>9</v>
      </c>
      <c r="R25" s="80">
        <f>IFERROR(Q25/N25,"-")</f>
        <v>0.20454545454545</v>
      </c>
      <c r="S25" s="79">
        <v>3</v>
      </c>
      <c r="T25" s="79">
        <v>1</v>
      </c>
      <c r="U25" s="80">
        <f>IFERROR(T25/(Q25),"-")</f>
        <v>0.11111111111111</v>
      </c>
      <c r="V25" s="81">
        <f>IFERROR(K25/SUM(Q25:Q26),"-")</f>
        <v>1379.3103448276</v>
      </c>
      <c r="W25" s="82">
        <v>2</v>
      </c>
      <c r="X25" s="80">
        <f>IF(Q25=0,"-",W25/Q25)</f>
        <v>0.22222222222222</v>
      </c>
      <c r="Y25" s="181">
        <v>11000</v>
      </c>
      <c r="Z25" s="182">
        <f>IFERROR(Y25/Q25,"-")</f>
        <v>1222.2222222222</v>
      </c>
      <c r="AA25" s="182">
        <f>IFERROR(Y25/W25,"-")</f>
        <v>5500</v>
      </c>
      <c r="AB25" s="176">
        <f>SUM(Y25:Y26)-SUM(K25:K26)</f>
        <v>275000</v>
      </c>
      <c r="AC25" s="83">
        <f>SUM(Y25:Y26)/SUM(K25:K26)</f>
        <v>7.875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0.11111111111111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4</v>
      </c>
      <c r="BG25" s="110">
        <f>IF(Q25=0,"",IF(BF25=0,"",(BF25/Q25)))</f>
        <v>0.44444444444444</v>
      </c>
      <c r="BH25" s="109">
        <v>2</v>
      </c>
      <c r="BI25" s="111">
        <f>IFERROR(BH25/BF25,"-")</f>
        <v>0.5</v>
      </c>
      <c r="BJ25" s="112">
        <v>11000</v>
      </c>
      <c r="BK25" s="113">
        <f>IFERROR(BJ25/BF25,"-")</f>
        <v>2750</v>
      </c>
      <c r="BL25" s="114">
        <v>1</v>
      </c>
      <c r="BM25" s="114">
        <v>1</v>
      </c>
      <c r="BN25" s="114"/>
      <c r="BO25" s="116">
        <v>4</v>
      </c>
      <c r="BP25" s="117">
        <f>IF(Q25=0,"",IF(BO25=0,"",(BO25/Q25)))</f>
        <v>0.44444444444444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11000</v>
      </c>
      <c r="CR25" s="138">
        <v>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220</v>
      </c>
      <c r="C26" s="184" t="s">
        <v>173</v>
      </c>
      <c r="D26" s="184"/>
      <c r="E26" s="184"/>
      <c r="F26" s="184"/>
      <c r="G26" s="184" t="s">
        <v>73</v>
      </c>
      <c r="H26" s="87"/>
      <c r="I26" s="87"/>
      <c r="J26" s="87"/>
      <c r="K26" s="176"/>
      <c r="L26" s="79">
        <v>114</v>
      </c>
      <c r="M26" s="79">
        <v>70</v>
      </c>
      <c r="N26" s="79">
        <v>59</v>
      </c>
      <c r="O26" s="88">
        <v>20</v>
      </c>
      <c r="P26" s="89">
        <v>0</v>
      </c>
      <c r="Q26" s="90">
        <f>O26+P26</f>
        <v>20</v>
      </c>
      <c r="R26" s="80">
        <f>IFERROR(Q26/N26,"-")</f>
        <v>0.33898305084746</v>
      </c>
      <c r="S26" s="79">
        <v>5</v>
      </c>
      <c r="T26" s="79">
        <v>0</v>
      </c>
      <c r="U26" s="80">
        <f>IFERROR(T26/(Q26),"-")</f>
        <v>0</v>
      </c>
      <c r="V26" s="81"/>
      <c r="W26" s="82">
        <v>5</v>
      </c>
      <c r="X26" s="80">
        <f>IF(Q26=0,"-",W26/Q26)</f>
        <v>0.25</v>
      </c>
      <c r="Y26" s="181">
        <v>304000</v>
      </c>
      <c r="Z26" s="182">
        <f>IFERROR(Y26/Q26,"-")</f>
        <v>15200</v>
      </c>
      <c r="AA26" s="182">
        <f>IFERROR(Y26/W26,"-")</f>
        <v>60800</v>
      </c>
      <c r="AB26" s="176"/>
      <c r="AC26" s="83"/>
      <c r="AD26" s="77"/>
      <c r="AE26" s="91">
        <v>1</v>
      </c>
      <c r="AF26" s="92">
        <f>IF(Q26=0,"",IF(AE26=0,"",(AE26/Q26)))</f>
        <v>0.05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3</v>
      </c>
      <c r="AX26" s="104">
        <f>IF(Q26=0,"",IF(AW26=0,"",(AW26/Q26)))</f>
        <v>0.15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5</v>
      </c>
      <c r="BG26" s="110">
        <f>IF(Q26=0,"",IF(BF26=0,"",(BF26/Q26)))</f>
        <v>0.25</v>
      </c>
      <c r="BH26" s="109">
        <v>2</v>
      </c>
      <c r="BI26" s="111">
        <f>IFERROR(BH26/BF26,"-")</f>
        <v>0.4</v>
      </c>
      <c r="BJ26" s="112">
        <v>288000</v>
      </c>
      <c r="BK26" s="113">
        <f>IFERROR(BJ26/BF26,"-")</f>
        <v>57600</v>
      </c>
      <c r="BL26" s="114"/>
      <c r="BM26" s="114"/>
      <c r="BN26" s="114">
        <v>2</v>
      </c>
      <c r="BO26" s="116">
        <v>9</v>
      </c>
      <c r="BP26" s="117">
        <f>IF(Q26=0,"",IF(BO26=0,"",(BO26/Q26)))</f>
        <v>0.45</v>
      </c>
      <c r="BQ26" s="118">
        <v>3</v>
      </c>
      <c r="BR26" s="119">
        <f>IFERROR(BQ26/BO26,"-")</f>
        <v>0.33333333333333</v>
      </c>
      <c r="BS26" s="120">
        <v>16000</v>
      </c>
      <c r="BT26" s="121">
        <f>IFERROR(BS26/BO26,"-")</f>
        <v>1777.7777777778</v>
      </c>
      <c r="BU26" s="122">
        <v>2</v>
      </c>
      <c r="BV26" s="122">
        <v>1</v>
      </c>
      <c r="BW26" s="122"/>
      <c r="BX26" s="123">
        <v>1</v>
      </c>
      <c r="BY26" s="124">
        <f>IF(Q26=0,"",IF(BX26=0,"",(BX26/Q26)))</f>
        <v>0.05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0.05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5</v>
      </c>
      <c r="CQ26" s="138">
        <v>304000</v>
      </c>
      <c r="CR26" s="138">
        <v>275000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>
        <f>AC27</f>
        <v>0.17142857142857</v>
      </c>
      <c r="B27" s="184" t="s">
        <v>221</v>
      </c>
      <c r="C27" s="184" t="s">
        <v>173</v>
      </c>
      <c r="D27" s="184" t="s">
        <v>218</v>
      </c>
      <c r="E27" s="184" t="s">
        <v>196</v>
      </c>
      <c r="F27" s="184"/>
      <c r="G27" s="184" t="s">
        <v>61</v>
      </c>
      <c r="H27" s="87" t="s">
        <v>222</v>
      </c>
      <c r="I27" s="87" t="s">
        <v>198</v>
      </c>
      <c r="J27" s="87" t="s">
        <v>223</v>
      </c>
      <c r="K27" s="176">
        <v>35000</v>
      </c>
      <c r="L27" s="79">
        <v>8</v>
      </c>
      <c r="M27" s="79">
        <v>0</v>
      </c>
      <c r="N27" s="79">
        <v>23</v>
      </c>
      <c r="O27" s="88">
        <v>5</v>
      </c>
      <c r="P27" s="89">
        <v>0</v>
      </c>
      <c r="Q27" s="90">
        <f>O27+P27</f>
        <v>5</v>
      </c>
      <c r="R27" s="80">
        <f>IFERROR(Q27/N27,"-")</f>
        <v>0.21739130434783</v>
      </c>
      <c r="S27" s="79">
        <v>1</v>
      </c>
      <c r="T27" s="79">
        <v>1</v>
      </c>
      <c r="U27" s="80">
        <f>IFERROR(T27/(Q27),"-")</f>
        <v>0.2</v>
      </c>
      <c r="V27" s="81">
        <f>IFERROR(K27/SUM(Q27:Q28),"-")</f>
        <v>2916.6666666667</v>
      </c>
      <c r="W27" s="82">
        <v>1</v>
      </c>
      <c r="X27" s="80">
        <f>IF(Q27=0,"-",W27/Q27)</f>
        <v>0.2</v>
      </c>
      <c r="Y27" s="181">
        <v>6000</v>
      </c>
      <c r="Z27" s="182">
        <f>IFERROR(Y27/Q27,"-")</f>
        <v>1200</v>
      </c>
      <c r="AA27" s="182">
        <f>IFERROR(Y27/W27,"-")</f>
        <v>6000</v>
      </c>
      <c r="AB27" s="176">
        <f>SUM(Y27:Y28)-SUM(K27:K28)</f>
        <v>-29000</v>
      </c>
      <c r="AC27" s="83">
        <f>SUM(Y27:Y28)/SUM(K27:K28)</f>
        <v>0.17142857142857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0.2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3</v>
      </c>
      <c r="BG27" s="110">
        <f>IF(Q27=0,"",IF(BF27=0,"",(BF27/Q27)))</f>
        <v>0.6</v>
      </c>
      <c r="BH27" s="109">
        <v>1</v>
      </c>
      <c r="BI27" s="111">
        <f>IFERROR(BH27/BF27,"-")</f>
        <v>0.33333333333333</v>
      </c>
      <c r="BJ27" s="112">
        <v>6000</v>
      </c>
      <c r="BK27" s="113">
        <f>IFERROR(BJ27/BF27,"-")</f>
        <v>2000</v>
      </c>
      <c r="BL27" s="114"/>
      <c r="BM27" s="114">
        <v>1</v>
      </c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1</v>
      </c>
      <c r="BY27" s="124">
        <f>IF(Q27=0,"",IF(BX27=0,"",(BX27/Q27)))</f>
        <v>0.2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6000</v>
      </c>
      <c r="CR27" s="138">
        <v>6000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224</v>
      </c>
      <c r="C28" s="184" t="s">
        <v>173</v>
      </c>
      <c r="D28" s="184"/>
      <c r="E28" s="184"/>
      <c r="F28" s="184"/>
      <c r="G28" s="184" t="s">
        <v>73</v>
      </c>
      <c r="H28" s="87"/>
      <c r="I28" s="87"/>
      <c r="J28" s="87"/>
      <c r="K28" s="176"/>
      <c r="L28" s="79">
        <v>48</v>
      </c>
      <c r="M28" s="79">
        <v>28</v>
      </c>
      <c r="N28" s="79">
        <v>12</v>
      </c>
      <c r="O28" s="88">
        <v>7</v>
      </c>
      <c r="P28" s="89">
        <v>0</v>
      </c>
      <c r="Q28" s="90">
        <f>O28+P28</f>
        <v>7</v>
      </c>
      <c r="R28" s="80">
        <f>IFERROR(Q28/N28,"-")</f>
        <v>0.58333333333333</v>
      </c>
      <c r="S28" s="79">
        <v>1</v>
      </c>
      <c r="T28" s="79">
        <v>1</v>
      </c>
      <c r="U28" s="80">
        <f>IFERROR(T28/(Q28),"-")</f>
        <v>0.14285714285714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2</v>
      </c>
      <c r="AO28" s="98">
        <f>IF(Q28=0,"",IF(AN28=0,"",(AN28/Q28)))</f>
        <v>0.28571428571429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>
        <v>1</v>
      </c>
      <c r="AX28" s="104">
        <f>IF(Q28=0,"",IF(AW28=0,"",(AW28/Q28)))</f>
        <v>0.14285714285714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1</v>
      </c>
      <c r="BG28" s="110">
        <f>IF(Q28=0,"",IF(BF28=0,"",(BF28/Q28)))</f>
        <v>0.14285714285714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3</v>
      </c>
      <c r="BP28" s="117">
        <f>IF(Q28=0,"",IF(BO28=0,"",(BO28/Q28)))</f>
        <v>0.42857142857143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1.12</v>
      </c>
      <c r="B29" s="184" t="s">
        <v>225</v>
      </c>
      <c r="C29" s="184" t="s">
        <v>173</v>
      </c>
      <c r="D29" s="184" t="s">
        <v>218</v>
      </c>
      <c r="E29" s="184" t="s">
        <v>226</v>
      </c>
      <c r="F29" s="184"/>
      <c r="G29" s="184" t="s">
        <v>61</v>
      </c>
      <c r="H29" s="87" t="s">
        <v>227</v>
      </c>
      <c r="I29" s="87" t="s">
        <v>198</v>
      </c>
      <c r="J29" s="87" t="s">
        <v>143</v>
      </c>
      <c r="K29" s="176">
        <v>50000</v>
      </c>
      <c r="L29" s="79">
        <v>3</v>
      </c>
      <c r="M29" s="79">
        <v>0</v>
      </c>
      <c r="N29" s="79">
        <v>15</v>
      </c>
      <c r="O29" s="88">
        <v>0</v>
      </c>
      <c r="P29" s="89">
        <v>0</v>
      </c>
      <c r="Q29" s="90">
        <f>O29+P29</f>
        <v>0</v>
      </c>
      <c r="R29" s="80">
        <f>IFERROR(Q29/N29,"-")</f>
        <v>0</v>
      </c>
      <c r="S29" s="79">
        <v>0</v>
      </c>
      <c r="T29" s="79">
        <v>0</v>
      </c>
      <c r="U29" s="80" t="str">
        <f>IFERROR(T29/(Q29),"-")</f>
        <v>-</v>
      </c>
      <c r="V29" s="81">
        <f>IFERROR(K29/SUM(Q29:Q30),"-")</f>
        <v>7142.8571428571</v>
      </c>
      <c r="W29" s="82">
        <v>0</v>
      </c>
      <c r="X29" s="80" t="str">
        <f>IF(Q29=0,"-",W29/Q29)</f>
        <v>-</v>
      </c>
      <c r="Y29" s="181">
        <v>0</v>
      </c>
      <c r="Z29" s="182" t="str">
        <f>IFERROR(Y29/Q29,"-")</f>
        <v>-</v>
      </c>
      <c r="AA29" s="182" t="str">
        <f>IFERROR(Y29/W29,"-")</f>
        <v>-</v>
      </c>
      <c r="AB29" s="176">
        <f>SUM(Y29:Y30)-SUM(K29:K30)</f>
        <v>6000</v>
      </c>
      <c r="AC29" s="83">
        <f>SUM(Y29:Y30)/SUM(K29:K30)</f>
        <v>1.12</v>
      </c>
      <c r="AD29" s="77"/>
      <c r="AE29" s="91"/>
      <c r="AF29" s="92" t="str">
        <f>IF(Q29=0,"",IF(AE29=0,"",(AE29/Q29)))</f>
        <v/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 t="str">
        <f>IF(Q29=0,"",IF(AN29=0,"",(AN29/Q29)))</f>
        <v/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 t="str">
        <f>IF(Q29=0,"",IF(AW29=0,"",(AW29/Q29)))</f>
        <v/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 t="str">
        <f>IF(Q29=0,"",IF(BF29=0,"",(BF29/Q29)))</f>
        <v/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 t="str">
        <f>IF(Q29=0,"",IF(BO29=0,"",(BO29/Q29)))</f>
        <v/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 t="str">
        <f>IF(Q29=0,"",IF(BX29=0,"",(BX29/Q29)))</f>
        <v/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 t="str">
        <f>IF(Q29=0,"",IF(CG29=0,"",(CG29/Q29)))</f>
        <v/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228</v>
      </c>
      <c r="C30" s="184" t="s">
        <v>173</v>
      </c>
      <c r="D30" s="184"/>
      <c r="E30" s="184"/>
      <c r="F30" s="184"/>
      <c r="G30" s="184" t="s">
        <v>73</v>
      </c>
      <c r="H30" s="87"/>
      <c r="I30" s="87"/>
      <c r="J30" s="87"/>
      <c r="K30" s="176"/>
      <c r="L30" s="79">
        <v>26</v>
      </c>
      <c r="M30" s="79">
        <v>19</v>
      </c>
      <c r="N30" s="79">
        <v>12</v>
      </c>
      <c r="O30" s="88">
        <v>7</v>
      </c>
      <c r="P30" s="89">
        <v>0</v>
      </c>
      <c r="Q30" s="90">
        <f>O30+P30</f>
        <v>7</v>
      </c>
      <c r="R30" s="80">
        <f>IFERROR(Q30/N30,"-")</f>
        <v>0.58333333333333</v>
      </c>
      <c r="S30" s="79">
        <v>1</v>
      </c>
      <c r="T30" s="79">
        <v>1</v>
      </c>
      <c r="U30" s="80">
        <f>IFERROR(T30/(Q30),"-")</f>
        <v>0.14285714285714</v>
      </c>
      <c r="V30" s="81"/>
      <c r="W30" s="82">
        <v>4</v>
      </c>
      <c r="X30" s="80">
        <f>IF(Q30=0,"-",W30/Q30)</f>
        <v>0.57142857142857</v>
      </c>
      <c r="Y30" s="181">
        <v>56000</v>
      </c>
      <c r="Z30" s="182">
        <f>IFERROR(Y30/Q30,"-")</f>
        <v>8000</v>
      </c>
      <c r="AA30" s="182">
        <f>IFERROR(Y30/W30,"-")</f>
        <v>14000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0.14285714285714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6</v>
      </c>
      <c r="BP30" s="117">
        <f>IF(Q30=0,"",IF(BO30=0,"",(BO30/Q30)))</f>
        <v>0.85714285714286</v>
      </c>
      <c r="BQ30" s="118">
        <v>4</v>
      </c>
      <c r="BR30" s="119">
        <f>IFERROR(BQ30/BO30,"-")</f>
        <v>0.66666666666667</v>
      </c>
      <c r="BS30" s="120">
        <v>56000</v>
      </c>
      <c r="BT30" s="121">
        <f>IFERROR(BS30/BO30,"-")</f>
        <v>9333.3333333333</v>
      </c>
      <c r="BU30" s="122"/>
      <c r="BV30" s="122">
        <v>1</v>
      </c>
      <c r="BW30" s="122">
        <v>3</v>
      </c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4</v>
      </c>
      <c r="CQ30" s="138">
        <v>56000</v>
      </c>
      <c r="CR30" s="138">
        <v>25000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30"/>
      <c r="B31" s="84"/>
      <c r="C31" s="84"/>
      <c r="D31" s="85"/>
      <c r="E31" s="85"/>
      <c r="F31" s="85"/>
      <c r="G31" s="86"/>
      <c r="H31" s="87"/>
      <c r="I31" s="87"/>
      <c r="J31" s="87"/>
      <c r="K31" s="177"/>
      <c r="L31" s="34"/>
      <c r="M31" s="34"/>
      <c r="N31" s="31"/>
      <c r="O31" s="23"/>
      <c r="P31" s="23"/>
      <c r="Q31" s="23"/>
      <c r="R31" s="32"/>
      <c r="S31" s="32"/>
      <c r="T31" s="23"/>
      <c r="U31" s="32"/>
      <c r="V31" s="25"/>
      <c r="W31" s="25"/>
      <c r="X31" s="25"/>
      <c r="Y31" s="183"/>
      <c r="Z31" s="183"/>
      <c r="AA31" s="183"/>
      <c r="AB31" s="183"/>
      <c r="AC31" s="33"/>
      <c r="AD31" s="57"/>
      <c r="AE31" s="61"/>
      <c r="AF31" s="62"/>
      <c r="AG31" s="61"/>
      <c r="AH31" s="65"/>
      <c r="AI31" s="66"/>
      <c r="AJ31" s="67"/>
      <c r="AK31" s="68"/>
      <c r="AL31" s="68"/>
      <c r="AM31" s="68"/>
      <c r="AN31" s="61"/>
      <c r="AO31" s="62"/>
      <c r="AP31" s="61"/>
      <c r="AQ31" s="65"/>
      <c r="AR31" s="66"/>
      <c r="AS31" s="67"/>
      <c r="AT31" s="68"/>
      <c r="AU31" s="68"/>
      <c r="AV31" s="68"/>
      <c r="AW31" s="61"/>
      <c r="AX31" s="62"/>
      <c r="AY31" s="61"/>
      <c r="AZ31" s="65"/>
      <c r="BA31" s="66"/>
      <c r="BB31" s="67"/>
      <c r="BC31" s="68"/>
      <c r="BD31" s="68"/>
      <c r="BE31" s="68"/>
      <c r="BF31" s="61"/>
      <c r="BG31" s="62"/>
      <c r="BH31" s="61"/>
      <c r="BI31" s="65"/>
      <c r="BJ31" s="66"/>
      <c r="BK31" s="67"/>
      <c r="BL31" s="68"/>
      <c r="BM31" s="68"/>
      <c r="BN31" s="68"/>
      <c r="BO31" s="63"/>
      <c r="BP31" s="64"/>
      <c r="BQ31" s="61"/>
      <c r="BR31" s="65"/>
      <c r="BS31" s="66"/>
      <c r="BT31" s="67"/>
      <c r="BU31" s="68"/>
      <c r="BV31" s="68"/>
      <c r="BW31" s="68"/>
      <c r="BX31" s="63"/>
      <c r="BY31" s="64"/>
      <c r="BZ31" s="61"/>
      <c r="CA31" s="65"/>
      <c r="CB31" s="66"/>
      <c r="CC31" s="67"/>
      <c r="CD31" s="68"/>
      <c r="CE31" s="68"/>
      <c r="CF31" s="68"/>
      <c r="CG31" s="63"/>
      <c r="CH31" s="64"/>
      <c r="CI31" s="61"/>
      <c r="CJ31" s="65"/>
      <c r="CK31" s="66"/>
      <c r="CL31" s="67"/>
      <c r="CM31" s="68"/>
      <c r="CN31" s="68"/>
      <c r="CO31" s="68"/>
      <c r="CP31" s="69"/>
      <c r="CQ31" s="66"/>
      <c r="CR31" s="66"/>
      <c r="CS31" s="66"/>
      <c r="CT31" s="70"/>
    </row>
    <row r="32" spans="1:99">
      <c r="A32" s="30"/>
      <c r="B32" s="37"/>
      <c r="C32" s="37"/>
      <c r="D32" s="21"/>
      <c r="E32" s="21"/>
      <c r="F32" s="21"/>
      <c r="G32" s="22"/>
      <c r="H32" s="36"/>
      <c r="I32" s="36"/>
      <c r="J32" s="73"/>
      <c r="K32" s="178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3"/>
      <c r="Z32" s="183"/>
      <c r="AA32" s="183"/>
      <c r="AB32" s="183"/>
      <c r="AC32" s="33"/>
      <c r="AD32" s="59"/>
      <c r="AE32" s="61"/>
      <c r="AF32" s="62"/>
      <c r="AG32" s="61"/>
      <c r="AH32" s="65"/>
      <c r="AI32" s="66"/>
      <c r="AJ32" s="67"/>
      <c r="AK32" s="68"/>
      <c r="AL32" s="68"/>
      <c r="AM32" s="68"/>
      <c r="AN32" s="61"/>
      <c r="AO32" s="62"/>
      <c r="AP32" s="61"/>
      <c r="AQ32" s="65"/>
      <c r="AR32" s="66"/>
      <c r="AS32" s="67"/>
      <c r="AT32" s="68"/>
      <c r="AU32" s="68"/>
      <c r="AV32" s="68"/>
      <c r="AW32" s="61"/>
      <c r="AX32" s="62"/>
      <c r="AY32" s="61"/>
      <c r="AZ32" s="65"/>
      <c r="BA32" s="66"/>
      <c r="BB32" s="67"/>
      <c r="BC32" s="68"/>
      <c r="BD32" s="68"/>
      <c r="BE32" s="68"/>
      <c r="BF32" s="61"/>
      <c r="BG32" s="62"/>
      <c r="BH32" s="61"/>
      <c r="BI32" s="65"/>
      <c r="BJ32" s="66"/>
      <c r="BK32" s="67"/>
      <c r="BL32" s="68"/>
      <c r="BM32" s="68"/>
      <c r="BN32" s="68"/>
      <c r="BO32" s="63"/>
      <c r="BP32" s="64"/>
      <c r="BQ32" s="61"/>
      <c r="BR32" s="65"/>
      <c r="BS32" s="66"/>
      <c r="BT32" s="67"/>
      <c r="BU32" s="68"/>
      <c r="BV32" s="68"/>
      <c r="BW32" s="68"/>
      <c r="BX32" s="63"/>
      <c r="BY32" s="64"/>
      <c r="BZ32" s="61"/>
      <c r="CA32" s="65"/>
      <c r="CB32" s="66"/>
      <c r="CC32" s="67"/>
      <c r="CD32" s="68"/>
      <c r="CE32" s="68"/>
      <c r="CF32" s="68"/>
      <c r="CG32" s="63"/>
      <c r="CH32" s="64"/>
      <c r="CI32" s="61"/>
      <c r="CJ32" s="65"/>
      <c r="CK32" s="66"/>
      <c r="CL32" s="67"/>
      <c r="CM32" s="68"/>
      <c r="CN32" s="68"/>
      <c r="CO32" s="68"/>
      <c r="CP32" s="69"/>
      <c r="CQ32" s="66"/>
      <c r="CR32" s="66"/>
      <c r="CS32" s="66"/>
      <c r="CT32" s="70"/>
    </row>
    <row r="33" spans="1:99">
      <c r="A33" s="19">
        <f>AC33</f>
        <v>2.5038461538462</v>
      </c>
      <c r="B33" s="39"/>
      <c r="C33" s="39"/>
      <c r="D33" s="39"/>
      <c r="E33" s="39"/>
      <c r="F33" s="39"/>
      <c r="G33" s="39"/>
      <c r="H33" s="40" t="s">
        <v>229</v>
      </c>
      <c r="I33" s="40"/>
      <c r="J33" s="40"/>
      <c r="K33" s="179">
        <f>SUM(K6:K32)</f>
        <v>1040000</v>
      </c>
      <c r="L33" s="41">
        <f>SUM(L6:L32)</f>
        <v>1122</v>
      </c>
      <c r="M33" s="41">
        <f>SUM(M6:M32)</f>
        <v>587</v>
      </c>
      <c r="N33" s="41">
        <f>SUM(N6:N32)</f>
        <v>747</v>
      </c>
      <c r="O33" s="41">
        <f>SUM(O6:O32)</f>
        <v>192</v>
      </c>
      <c r="P33" s="41">
        <f>SUM(P6:P32)</f>
        <v>1</v>
      </c>
      <c r="Q33" s="41">
        <f>SUM(Q6:Q32)</f>
        <v>193</v>
      </c>
      <c r="R33" s="42">
        <f>IFERROR(Q33/N33,"-")</f>
        <v>0.25836680053548</v>
      </c>
      <c r="S33" s="76">
        <f>SUM(S6:S32)</f>
        <v>50</v>
      </c>
      <c r="T33" s="76">
        <f>SUM(T6:T32)</f>
        <v>24</v>
      </c>
      <c r="U33" s="42">
        <f>IFERROR(S33/Q33,"-")</f>
        <v>0.25906735751295</v>
      </c>
      <c r="V33" s="43">
        <f>IFERROR(K33/Q33,"-")</f>
        <v>5388.6010362694</v>
      </c>
      <c r="W33" s="44">
        <f>SUM(W6:W32)</f>
        <v>38</v>
      </c>
      <c r="X33" s="42">
        <f>IFERROR(W33/Q33,"-")</f>
        <v>0.19689119170984</v>
      </c>
      <c r="Y33" s="179">
        <f>SUM(Y6:Y32)</f>
        <v>2604000</v>
      </c>
      <c r="Z33" s="179">
        <f>IFERROR(Y33/Q33,"-")</f>
        <v>13492.227979275</v>
      </c>
      <c r="AA33" s="179">
        <f>IFERROR(Y33/W33,"-")</f>
        <v>68526.315789474</v>
      </c>
      <c r="AB33" s="179">
        <f>Y33-K33</f>
        <v>1564000</v>
      </c>
      <c r="AC33" s="45">
        <f>Y33/K33</f>
        <v>2.5038461538462</v>
      </c>
      <c r="AD33" s="58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2"/>
    <mergeCell ref="K12:K12"/>
    <mergeCell ref="V12:V12"/>
    <mergeCell ref="AB12:AB12"/>
    <mergeCell ref="AC12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230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7.16</v>
      </c>
      <c r="B6" s="184" t="s">
        <v>231</v>
      </c>
      <c r="C6" s="184" t="s">
        <v>173</v>
      </c>
      <c r="D6" s="184" t="s">
        <v>232</v>
      </c>
      <c r="E6" s="184" t="s">
        <v>233</v>
      </c>
      <c r="F6" s="184"/>
      <c r="G6" s="184" t="s">
        <v>61</v>
      </c>
      <c r="H6" s="87" t="s">
        <v>234</v>
      </c>
      <c r="I6" s="87" t="s">
        <v>235</v>
      </c>
      <c r="J6" s="185" t="s">
        <v>135</v>
      </c>
      <c r="K6" s="176">
        <v>75000</v>
      </c>
      <c r="L6" s="79">
        <v>30</v>
      </c>
      <c r="M6" s="79">
        <v>0</v>
      </c>
      <c r="N6" s="79">
        <v>113</v>
      </c>
      <c r="O6" s="88">
        <v>10</v>
      </c>
      <c r="P6" s="89">
        <v>0</v>
      </c>
      <c r="Q6" s="90">
        <f>O6+P6</f>
        <v>10</v>
      </c>
      <c r="R6" s="80">
        <f>IFERROR(Q6/N6,"-")</f>
        <v>0.088495575221239</v>
      </c>
      <c r="S6" s="79">
        <v>0</v>
      </c>
      <c r="T6" s="79">
        <v>2</v>
      </c>
      <c r="U6" s="80">
        <f>IFERROR(T6/(Q6),"-")</f>
        <v>0.2</v>
      </c>
      <c r="V6" s="81">
        <f>IFERROR(K6/SUM(Q6:Q7),"-")</f>
        <v>750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462000</v>
      </c>
      <c r="AC6" s="83">
        <f>SUM(Y6:Y7)/SUM(K6:K7)</f>
        <v>7.16</v>
      </c>
      <c r="AD6" s="77"/>
      <c r="AE6" s="91">
        <v>1</v>
      </c>
      <c r="AF6" s="92">
        <f>IF(Q6=0,"",IF(AE6=0,"",(AE6/Q6)))</f>
        <v>0.1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</v>
      </c>
      <c r="AO6" s="98">
        <f>IF(Q6=0,"",IF(AN6=0,"",(AN6/Q6)))</f>
        <v>0.1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0.1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236</v>
      </c>
      <c r="C7" s="184" t="s">
        <v>173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384</v>
      </c>
      <c r="M7" s="79">
        <v>235</v>
      </c>
      <c r="N7" s="79">
        <v>146</v>
      </c>
      <c r="O7" s="88">
        <v>89</v>
      </c>
      <c r="P7" s="89">
        <v>1</v>
      </c>
      <c r="Q7" s="90">
        <f>O7+P7</f>
        <v>90</v>
      </c>
      <c r="R7" s="80">
        <f>IFERROR(Q7/N7,"-")</f>
        <v>0.61643835616438</v>
      </c>
      <c r="S7" s="79">
        <v>4</v>
      </c>
      <c r="T7" s="79">
        <v>22</v>
      </c>
      <c r="U7" s="80">
        <f>IFERROR(T7/(Q7),"-")</f>
        <v>0.24444444444444</v>
      </c>
      <c r="V7" s="81"/>
      <c r="W7" s="82">
        <v>3</v>
      </c>
      <c r="X7" s="80">
        <f>IF(Q7=0,"-",W7/Q7)</f>
        <v>0.033333333333333</v>
      </c>
      <c r="Y7" s="181">
        <v>537000</v>
      </c>
      <c r="Z7" s="182">
        <f>IFERROR(Y7/Q7,"-")</f>
        <v>5966.6666666667</v>
      </c>
      <c r="AA7" s="182">
        <f>IFERROR(Y7/W7,"-")</f>
        <v>179000</v>
      </c>
      <c r="AB7" s="176"/>
      <c r="AC7" s="83"/>
      <c r="AD7" s="77"/>
      <c r="AE7" s="91">
        <v>15</v>
      </c>
      <c r="AF7" s="92">
        <f>IF(Q7=0,"",IF(AE7=0,"",(AE7/Q7)))</f>
        <v>0.16666666666667</v>
      </c>
      <c r="AG7" s="91">
        <v>1</v>
      </c>
      <c r="AH7" s="93">
        <f>IFERROR(AG7/AE7,"-")</f>
        <v>0.066666666666667</v>
      </c>
      <c r="AI7" s="94">
        <v>36000</v>
      </c>
      <c r="AJ7" s="95">
        <f>IFERROR(AI7/AE7,"-")</f>
        <v>2400</v>
      </c>
      <c r="AK7" s="96"/>
      <c r="AL7" s="96"/>
      <c r="AM7" s="96">
        <v>1</v>
      </c>
      <c r="AN7" s="97">
        <v>14</v>
      </c>
      <c r="AO7" s="98">
        <f>IF(Q7=0,"",IF(AN7=0,"",(AN7/Q7)))</f>
        <v>0.15555555555556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13</v>
      </c>
      <c r="AX7" s="104">
        <f>IF(Q7=0,"",IF(AW7=0,"",(AW7/Q7)))</f>
        <v>0.14444444444444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13</v>
      </c>
      <c r="BG7" s="110">
        <f>IF(Q7=0,"",IF(BF7=0,"",(BF7/Q7)))</f>
        <v>0.14444444444444</v>
      </c>
      <c r="BH7" s="109">
        <v>1</v>
      </c>
      <c r="BI7" s="111">
        <f>IFERROR(BH7/BF7,"-")</f>
        <v>0.076923076923077</v>
      </c>
      <c r="BJ7" s="112">
        <v>13000</v>
      </c>
      <c r="BK7" s="113">
        <f>IFERROR(BJ7/BF7,"-")</f>
        <v>1000</v>
      </c>
      <c r="BL7" s="114"/>
      <c r="BM7" s="114"/>
      <c r="BN7" s="114">
        <v>1</v>
      </c>
      <c r="BO7" s="116">
        <v>20</v>
      </c>
      <c r="BP7" s="117">
        <f>IF(Q7=0,"",IF(BO7=0,"",(BO7/Q7)))</f>
        <v>0.22222222222222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13</v>
      </c>
      <c r="BY7" s="124">
        <f>IF(Q7=0,"",IF(BX7=0,"",(BX7/Q7)))</f>
        <v>0.14444444444444</v>
      </c>
      <c r="BZ7" s="125">
        <v>1</v>
      </c>
      <c r="CA7" s="126">
        <f>IFERROR(BZ7/BX7,"-")</f>
        <v>0.076923076923077</v>
      </c>
      <c r="CB7" s="127">
        <v>488000</v>
      </c>
      <c r="CC7" s="128">
        <f>IFERROR(CB7/BX7,"-")</f>
        <v>37538.461538462</v>
      </c>
      <c r="CD7" s="129"/>
      <c r="CE7" s="129"/>
      <c r="CF7" s="129">
        <v>1</v>
      </c>
      <c r="CG7" s="130">
        <v>2</v>
      </c>
      <c r="CH7" s="131">
        <f>IF(Q7=0,"",IF(CG7=0,"",(CG7/Q7)))</f>
        <v>0.022222222222222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537000</v>
      </c>
      <c r="CR7" s="138">
        <v>488000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0.97727272727273</v>
      </c>
      <c r="B8" s="184" t="s">
        <v>237</v>
      </c>
      <c r="C8" s="184" t="s">
        <v>173</v>
      </c>
      <c r="D8" s="184" t="s">
        <v>238</v>
      </c>
      <c r="E8" s="184" t="s">
        <v>239</v>
      </c>
      <c r="F8" s="184" t="s">
        <v>240</v>
      </c>
      <c r="G8" s="184" t="s">
        <v>61</v>
      </c>
      <c r="H8" s="87" t="s">
        <v>241</v>
      </c>
      <c r="I8" s="87" t="s">
        <v>235</v>
      </c>
      <c r="J8" s="87" t="s">
        <v>193</v>
      </c>
      <c r="K8" s="176">
        <v>110000</v>
      </c>
      <c r="L8" s="79">
        <v>29</v>
      </c>
      <c r="M8" s="79">
        <v>0</v>
      </c>
      <c r="N8" s="79">
        <v>123</v>
      </c>
      <c r="O8" s="88">
        <v>14</v>
      </c>
      <c r="P8" s="89">
        <v>0</v>
      </c>
      <c r="Q8" s="90">
        <f>O8+P8</f>
        <v>14</v>
      </c>
      <c r="R8" s="80">
        <f>IFERROR(Q8/N8,"-")</f>
        <v>0.11382113821138</v>
      </c>
      <c r="S8" s="79">
        <v>0</v>
      </c>
      <c r="T8" s="79">
        <v>3</v>
      </c>
      <c r="U8" s="80">
        <f>IFERROR(T8/(Q8),"-")</f>
        <v>0.21428571428571</v>
      </c>
      <c r="V8" s="81">
        <f>IFERROR(K8/SUM(Q8:Q9),"-")</f>
        <v>1222.2222222222</v>
      </c>
      <c r="W8" s="82">
        <v>3</v>
      </c>
      <c r="X8" s="80">
        <f>IF(Q8=0,"-",W8/Q8)</f>
        <v>0.21428571428571</v>
      </c>
      <c r="Y8" s="181">
        <v>48500</v>
      </c>
      <c r="Z8" s="182">
        <f>IFERROR(Y8/Q8,"-")</f>
        <v>3464.2857142857</v>
      </c>
      <c r="AA8" s="182">
        <f>IFERROR(Y8/W8,"-")</f>
        <v>16166.666666667</v>
      </c>
      <c r="AB8" s="176">
        <f>SUM(Y8:Y9)-SUM(K8:K9)</f>
        <v>-2500</v>
      </c>
      <c r="AC8" s="83">
        <f>SUM(Y8:Y9)/SUM(K8:K9)</f>
        <v>0.97727272727273</v>
      </c>
      <c r="AD8" s="77"/>
      <c r="AE8" s="91">
        <v>1</v>
      </c>
      <c r="AF8" s="92">
        <f>IF(Q8=0,"",IF(AE8=0,"",(AE8/Q8)))</f>
        <v>0.071428571428571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3</v>
      </c>
      <c r="AO8" s="98">
        <f>IF(Q8=0,"",IF(AN8=0,"",(AN8/Q8)))</f>
        <v>0.21428571428571</v>
      </c>
      <c r="AP8" s="97">
        <v>1</v>
      </c>
      <c r="AQ8" s="99">
        <f>IFERROR(AP8/AN8,"-")</f>
        <v>0.33333333333333</v>
      </c>
      <c r="AR8" s="100">
        <v>7000</v>
      </c>
      <c r="AS8" s="101">
        <f>IFERROR(AR8/AN8,"-")</f>
        <v>2333.3333333333</v>
      </c>
      <c r="AT8" s="102"/>
      <c r="AU8" s="102">
        <v>1</v>
      </c>
      <c r="AV8" s="102"/>
      <c r="AW8" s="103">
        <v>4</v>
      </c>
      <c r="AX8" s="104">
        <f>IF(Q8=0,"",IF(AW8=0,"",(AW8/Q8)))</f>
        <v>0.28571428571429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3</v>
      </c>
      <c r="BG8" s="110">
        <f>IF(Q8=0,"",IF(BF8=0,"",(BF8/Q8)))</f>
        <v>0.21428571428571</v>
      </c>
      <c r="BH8" s="109">
        <v>1</v>
      </c>
      <c r="BI8" s="111">
        <f>IFERROR(BH8/BF8,"-")</f>
        <v>0.33333333333333</v>
      </c>
      <c r="BJ8" s="112">
        <v>3000</v>
      </c>
      <c r="BK8" s="113">
        <f>IFERROR(BJ8/BF8,"-")</f>
        <v>1000</v>
      </c>
      <c r="BL8" s="114">
        <v>1</v>
      </c>
      <c r="BM8" s="114"/>
      <c r="BN8" s="114"/>
      <c r="BO8" s="116">
        <v>1</v>
      </c>
      <c r="BP8" s="117">
        <f>IF(Q8=0,"",IF(BO8=0,"",(BO8/Q8)))</f>
        <v>0.071428571428571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0.071428571428571</v>
      </c>
      <c r="BZ8" s="125">
        <v>1</v>
      </c>
      <c r="CA8" s="126">
        <f>IFERROR(BZ8/BX8,"-")</f>
        <v>1</v>
      </c>
      <c r="CB8" s="127">
        <v>38500</v>
      </c>
      <c r="CC8" s="128">
        <f>IFERROR(CB8/BX8,"-")</f>
        <v>38500</v>
      </c>
      <c r="CD8" s="129"/>
      <c r="CE8" s="129"/>
      <c r="CF8" s="129">
        <v>1</v>
      </c>
      <c r="CG8" s="130">
        <v>1</v>
      </c>
      <c r="CH8" s="131">
        <f>IF(Q8=0,"",IF(CG8=0,"",(CG8/Q8)))</f>
        <v>0.071428571428571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3</v>
      </c>
      <c r="CQ8" s="138">
        <v>48500</v>
      </c>
      <c r="CR8" s="138">
        <v>38500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242</v>
      </c>
      <c r="C9" s="184" t="s">
        <v>173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235</v>
      </c>
      <c r="M9" s="79">
        <v>195</v>
      </c>
      <c r="N9" s="79">
        <v>120</v>
      </c>
      <c r="O9" s="88">
        <v>68</v>
      </c>
      <c r="P9" s="89">
        <v>8</v>
      </c>
      <c r="Q9" s="90">
        <f>O9+P9</f>
        <v>76</v>
      </c>
      <c r="R9" s="80">
        <f>IFERROR(Q9/N9,"-")</f>
        <v>0.63333333333333</v>
      </c>
      <c r="S9" s="79">
        <v>8</v>
      </c>
      <c r="T9" s="79">
        <v>15</v>
      </c>
      <c r="U9" s="80">
        <f>IFERROR(T9/(Q9),"-")</f>
        <v>0.19736842105263</v>
      </c>
      <c r="V9" s="81"/>
      <c r="W9" s="82">
        <v>6</v>
      </c>
      <c r="X9" s="80">
        <f>IF(Q9=0,"-",W9/Q9)</f>
        <v>0.078947368421053</v>
      </c>
      <c r="Y9" s="181">
        <v>59000</v>
      </c>
      <c r="Z9" s="182">
        <f>IFERROR(Y9/Q9,"-")</f>
        <v>776.31578947368</v>
      </c>
      <c r="AA9" s="182">
        <f>IFERROR(Y9/W9,"-")</f>
        <v>9833.3333333333</v>
      </c>
      <c r="AB9" s="176"/>
      <c r="AC9" s="83"/>
      <c r="AD9" s="77"/>
      <c r="AE9" s="91">
        <v>17</v>
      </c>
      <c r="AF9" s="92">
        <f>IF(Q9=0,"",IF(AE9=0,"",(AE9/Q9)))</f>
        <v>0.22368421052632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17</v>
      </c>
      <c r="AO9" s="98">
        <f>IF(Q9=0,"",IF(AN9=0,"",(AN9/Q9)))</f>
        <v>0.22368421052632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8</v>
      </c>
      <c r="AX9" s="104">
        <f>IF(Q9=0,"",IF(AW9=0,"",(AW9/Q9)))</f>
        <v>0.10526315789474</v>
      </c>
      <c r="AY9" s="103">
        <v>1</v>
      </c>
      <c r="AZ9" s="105">
        <f>IFERROR(AY9/AW9,"-")</f>
        <v>0.125</v>
      </c>
      <c r="BA9" s="106">
        <v>6000</v>
      </c>
      <c r="BB9" s="107">
        <f>IFERROR(BA9/AW9,"-")</f>
        <v>750</v>
      </c>
      <c r="BC9" s="108"/>
      <c r="BD9" s="108">
        <v>1</v>
      </c>
      <c r="BE9" s="108"/>
      <c r="BF9" s="109">
        <v>17</v>
      </c>
      <c r="BG9" s="110">
        <f>IF(Q9=0,"",IF(BF9=0,"",(BF9/Q9)))</f>
        <v>0.22368421052632</v>
      </c>
      <c r="BH9" s="109">
        <v>1</v>
      </c>
      <c r="BI9" s="111">
        <f>IFERROR(BH9/BF9,"-")</f>
        <v>0.058823529411765</v>
      </c>
      <c r="BJ9" s="112">
        <v>3000</v>
      </c>
      <c r="BK9" s="113">
        <f>IFERROR(BJ9/BF9,"-")</f>
        <v>176.47058823529</v>
      </c>
      <c r="BL9" s="114">
        <v>1</v>
      </c>
      <c r="BM9" s="114"/>
      <c r="BN9" s="114"/>
      <c r="BO9" s="116">
        <v>13</v>
      </c>
      <c r="BP9" s="117">
        <f>IF(Q9=0,"",IF(BO9=0,"",(BO9/Q9)))</f>
        <v>0.17105263157895</v>
      </c>
      <c r="BQ9" s="118">
        <v>2</v>
      </c>
      <c r="BR9" s="119">
        <f>IFERROR(BQ9/BO9,"-")</f>
        <v>0.15384615384615</v>
      </c>
      <c r="BS9" s="120">
        <v>22000</v>
      </c>
      <c r="BT9" s="121">
        <f>IFERROR(BS9/BO9,"-")</f>
        <v>1692.3076923077</v>
      </c>
      <c r="BU9" s="122"/>
      <c r="BV9" s="122"/>
      <c r="BW9" s="122">
        <v>2</v>
      </c>
      <c r="BX9" s="123">
        <v>3</v>
      </c>
      <c r="BY9" s="124">
        <f>IF(Q9=0,"",IF(BX9=0,"",(BX9/Q9)))</f>
        <v>0.039473684210526</v>
      </c>
      <c r="BZ9" s="125">
        <v>2</v>
      </c>
      <c r="CA9" s="126">
        <f>IFERROR(BZ9/BX9,"-")</f>
        <v>0.66666666666667</v>
      </c>
      <c r="CB9" s="127">
        <v>28000</v>
      </c>
      <c r="CC9" s="128">
        <f>IFERROR(CB9/BX9,"-")</f>
        <v>9333.3333333333</v>
      </c>
      <c r="CD9" s="129"/>
      <c r="CE9" s="129">
        <v>1</v>
      </c>
      <c r="CF9" s="129">
        <v>1</v>
      </c>
      <c r="CG9" s="130">
        <v>1</v>
      </c>
      <c r="CH9" s="131">
        <f>IF(Q9=0,"",IF(CG9=0,"",(CG9/Q9)))</f>
        <v>0.013157894736842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6</v>
      </c>
      <c r="CQ9" s="138">
        <v>59000</v>
      </c>
      <c r="CR9" s="138">
        <v>20000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</v>
      </c>
      <c r="B10" s="184" t="s">
        <v>243</v>
      </c>
      <c r="C10" s="184" t="s">
        <v>173</v>
      </c>
      <c r="D10" s="184" t="s">
        <v>238</v>
      </c>
      <c r="E10" s="184" t="s">
        <v>233</v>
      </c>
      <c r="F10" s="184" t="s">
        <v>244</v>
      </c>
      <c r="G10" s="184" t="s">
        <v>61</v>
      </c>
      <c r="H10" s="87" t="s">
        <v>245</v>
      </c>
      <c r="I10" s="87" t="s">
        <v>246</v>
      </c>
      <c r="J10" s="87" t="s">
        <v>247</v>
      </c>
      <c r="K10" s="176">
        <v>110000</v>
      </c>
      <c r="L10" s="79">
        <v>5</v>
      </c>
      <c r="M10" s="79">
        <v>0</v>
      </c>
      <c r="N10" s="79">
        <v>47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3928.5714285714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-110000</v>
      </c>
      <c r="AC10" s="83">
        <f>SUM(Y10:Y11)/SUM(K10:K11)</f>
        <v>0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248</v>
      </c>
      <c r="C11" s="184" t="s">
        <v>173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140</v>
      </c>
      <c r="M11" s="79">
        <v>113</v>
      </c>
      <c r="N11" s="79">
        <v>74</v>
      </c>
      <c r="O11" s="88">
        <v>28</v>
      </c>
      <c r="P11" s="89">
        <v>0</v>
      </c>
      <c r="Q11" s="90">
        <f>O11+P11</f>
        <v>28</v>
      </c>
      <c r="R11" s="80">
        <f>IFERROR(Q11/N11,"-")</f>
        <v>0.37837837837838</v>
      </c>
      <c r="S11" s="79">
        <v>1</v>
      </c>
      <c r="T11" s="79">
        <v>8</v>
      </c>
      <c r="U11" s="80">
        <f>IFERROR(T11/(Q11),"-")</f>
        <v>0.28571428571429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>
        <v>2</v>
      </c>
      <c r="AF11" s="92">
        <f>IF(Q11=0,"",IF(AE11=0,"",(AE11/Q11)))</f>
        <v>0.071428571428571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8</v>
      </c>
      <c r="AO11" s="98">
        <f>IF(Q11=0,"",IF(AN11=0,"",(AN11/Q11)))</f>
        <v>0.28571428571429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4</v>
      </c>
      <c r="AX11" s="104">
        <f>IF(Q11=0,"",IF(AW11=0,"",(AW11/Q11)))</f>
        <v>0.14285714285714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4</v>
      </c>
      <c r="BG11" s="110">
        <f>IF(Q11=0,"",IF(BF11=0,"",(BF11/Q11)))</f>
        <v>0.14285714285714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0.10714285714286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6</v>
      </c>
      <c r="BY11" s="124">
        <f>IF(Q11=0,"",IF(BX11=0,"",(BX11/Q11)))</f>
        <v>0.21428571428571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0.035714285714286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0.46363636363636</v>
      </c>
      <c r="B12" s="184" t="s">
        <v>249</v>
      </c>
      <c r="C12" s="184" t="s">
        <v>173</v>
      </c>
      <c r="D12" s="184" t="s">
        <v>238</v>
      </c>
      <c r="E12" s="184" t="s">
        <v>239</v>
      </c>
      <c r="F12" s="184" t="s">
        <v>250</v>
      </c>
      <c r="G12" s="184" t="s">
        <v>61</v>
      </c>
      <c r="H12" s="87" t="s">
        <v>251</v>
      </c>
      <c r="I12" s="87" t="s">
        <v>246</v>
      </c>
      <c r="J12" s="87" t="s">
        <v>247</v>
      </c>
      <c r="K12" s="176">
        <v>110000</v>
      </c>
      <c r="L12" s="79">
        <v>13</v>
      </c>
      <c r="M12" s="79">
        <v>0</v>
      </c>
      <c r="N12" s="79">
        <v>47</v>
      </c>
      <c r="O12" s="88">
        <v>8</v>
      </c>
      <c r="P12" s="89">
        <v>1</v>
      </c>
      <c r="Q12" s="90">
        <f>O12+P12</f>
        <v>9</v>
      </c>
      <c r="R12" s="80">
        <f>IFERROR(Q12/N12,"-")</f>
        <v>0.19148936170213</v>
      </c>
      <c r="S12" s="79">
        <v>1</v>
      </c>
      <c r="T12" s="79">
        <v>2</v>
      </c>
      <c r="U12" s="80">
        <f>IFERROR(T12/(Q12),"-")</f>
        <v>0.22222222222222</v>
      </c>
      <c r="V12" s="81">
        <f>IFERROR(K12/SUM(Q12:Q13),"-")</f>
        <v>1447.3684210526</v>
      </c>
      <c r="W12" s="82">
        <v>1</v>
      </c>
      <c r="X12" s="80">
        <f>IF(Q12=0,"-",W12/Q12)</f>
        <v>0.11111111111111</v>
      </c>
      <c r="Y12" s="181">
        <v>1000</v>
      </c>
      <c r="Z12" s="182">
        <f>IFERROR(Y12/Q12,"-")</f>
        <v>111.11111111111</v>
      </c>
      <c r="AA12" s="182">
        <f>IFERROR(Y12/W12,"-")</f>
        <v>1000</v>
      </c>
      <c r="AB12" s="176">
        <f>SUM(Y12:Y13)-SUM(K12:K13)</f>
        <v>-59000</v>
      </c>
      <c r="AC12" s="83">
        <f>SUM(Y12:Y13)/SUM(K12:K13)</f>
        <v>0.46363636363636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0.22222222222222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2</v>
      </c>
      <c r="AX12" s="104">
        <f>IF(Q12=0,"",IF(AW12=0,"",(AW12/Q12)))</f>
        <v>0.22222222222222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3</v>
      </c>
      <c r="BG12" s="110">
        <f>IF(Q12=0,"",IF(BF12=0,"",(BF12/Q12)))</f>
        <v>0.33333333333333</v>
      </c>
      <c r="BH12" s="109">
        <v>1</v>
      </c>
      <c r="BI12" s="111">
        <f>IFERROR(BH12/BF12,"-")</f>
        <v>0.33333333333333</v>
      </c>
      <c r="BJ12" s="112">
        <v>1000</v>
      </c>
      <c r="BK12" s="113">
        <f>IFERROR(BJ12/BF12,"-")</f>
        <v>333.33333333333</v>
      </c>
      <c r="BL12" s="114">
        <v>1</v>
      </c>
      <c r="BM12" s="114"/>
      <c r="BN12" s="114"/>
      <c r="BO12" s="116">
        <v>2</v>
      </c>
      <c r="BP12" s="117">
        <f>IF(Q12=0,"",IF(BO12=0,"",(BO12/Q12)))</f>
        <v>0.22222222222222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1000</v>
      </c>
      <c r="CR12" s="138">
        <v>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252</v>
      </c>
      <c r="C13" s="184" t="s">
        <v>173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207</v>
      </c>
      <c r="M13" s="79">
        <v>160</v>
      </c>
      <c r="N13" s="79">
        <v>114</v>
      </c>
      <c r="O13" s="88">
        <v>65</v>
      </c>
      <c r="P13" s="89">
        <v>2</v>
      </c>
      <c r="Q13" s="90">
        <f>O13+P13</f>
        <v>67</v>
      </c>
      <c r="R13" s="80">
        <f>IFERROR(Q13/N13,"-")</f>
        <v>0.58771929824561</v>
      </c>
      <c r="S13" s="79">
        <v>6</v>
      </c>
      <c r="T13" s="79">
        <v>14</v>
      </c>
      <c r="U13" s="80">
        <f>IFERROR(T13/(Q13),"-")</f>
        <v>0.2089552238806</v>
      </c>
      <c r="V13" s="81"/>
      <c r="W13" s="82">
        <v>1</v>
      </c>
      <c r="X13" s="80">
        <f>IF(Q13=0,"-",W13/Q13)</f>
        <v>0.014925373134328</v>
      </c>
      <c r="Y13" s="181">
        <v>50000</v>
      </c>
      <c r="Z13" s="182">
        <f>IFERROR(Y13/Q13,"-")</f>
        <v>746.26865671642</v>
      </c>
      <c r="AA13" s="182">
        <f>IFERROR(Y13/W13,"-")</f>
        <v>50000</v>
      </c>
      <c r="AB13" s="176"/>
      <c r="AC13" s="83"/>
      <c r="AD13" s="77"/>
      <c r="AE13" s="91">
        <v>12</v>
      </c>
      <c r="AF13" s="92">
        <f>IF(Q13=0,"",IF(AE13=0,"",(AE13/Q13)))</f>
        <v>0.17910447761194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12</v>
      </c>
      <c r="AO13" s="98">
        <f>IF(Q13=0,"",IF(AN13=0,"",(AN13/Q13)))</f>
        <v>0.17910447761194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11</v>
      </c>
      <c r="AX13" s="104">
        <f>IF(Q13=0,"",IF(AW13=0,"",(AW13/Q13)))</f>
        <v>0.16417910447761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14</v>
      </c>
      <c r="BG13" s="110">
        <f>IF(Q13=0,"",IF(BF13=0,"",(BF13/Q13)))</f>
        <v>0.2089552238806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12</v>
      </c>
      <c r="BP13" s="117">
        <f>IF(Q13=0,"",IF(BO13=0,"",(BO13/Q13)))</f>
        <v>0.17910447761194</v>
      </c>
      <c r="BQ13" s="118">
        <v>1</v>
      </c>
      <c r="BR13" s="119">
        <f>IFERROR(BQ13/BO13,"-")</f>
        <v>0.083333333333333</v>
      </c>
      <c r="BS13" s="120">
        <v>50000</v>
      </c>
      <c r="BT13" s="121">
        <f>IFERROR(BS13/BO13,"-")</f>
        <v>4166.6666666667</v>
      </c>
      <c r="BU13" s="122"/>
      <c r="BV13" s="122"/>
      <c r="BW13" s="122">
        <v>1</v>
      </c>
      <c r="BX13" s="123">
        <v>4</v>
      </c>
      <c r="BY13" s="124">
        <f>IF(Q13=0,"",IF(BX13=0,"",(BX13/Q13)))</f>
        <v>0.059701492537313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0.029850746268657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50000</v>
      </c>
      <c r="CR13" s="138">
        <v>50000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1.4513513513514</v>
      </c>
      <c r="B14" s="184" t="s">
        <v>253</v>
      </c>
      <c r="C14" s="184" t="s">
        <v>173</v>
      </c>
      <c r="D14" s="184" t="s">
        <v>254</v>
      </c>
      <c r="E14" s="184" t="s">
        <v>233</v>
      </c>
      <c r="F14" s="184"/>
      <c r="G14" s="184" t="s">
        <v>61</v>
      </c>
      <c r="H14" s="87" t="s">
        <v>255</v>
      </c>
      <c r="I14" s="87" t="s">
        <v>256</v>
      </c>
      <c r="J14" s="87" t="s">
        <v>257</v>
      </c>
      <c r="K14" s="176">
        <v>185000</v>
      </c>
      <c r="L14" s="79">
        <v>25</v>
      </c>
      <c r="M14" s="79">
        <v>0</v>
      </c>
      <c r="N14" s="79">
        <v>231</v>
      </c>
      <c r="O14" s="88">
        <v>8</v>
      </c>
      <c r="P14" s="89">
        <v>0</v>
      </c>
      <c r="Q14" s="90">
        <f>O14+P14</f>
        <v>8</v>
      </c>
      <c r="R14" s="80">
        <f>IFERROR(Q14/N14,"-")</f>
        <v>0.034632034632035</v>
      </c>
      <c r="S14" s="79">
        <v>0</v>
      </c>
      <c r="T14" s="79">
        <v>4</v>
      </c>
      <c r="U14" s="80">
        <f>IFERROR(T14/(Q14),"-")</f>
        <v>0.5</v>
      </c>
      <c r="V14" s="81">
        <f>IFERROR(K14/SUM(Q14:Q15),"-")</f>
        <v>2256.0975609756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83500</v>
      </c>
      <c r="AC14" s="83">
        <f>SUM(Y14:Y15)/SUM(K14:K15)</f>
        <v>1.4513513513514</v>
      </c>
      <c r="AD14" s="77"/>
      <c r="AE14" s="91">
        <v>1</v>
      </c>
      <c r="AF14" s="92">
        <f>IF(Q14=0,"",IF(AE14=0,"",(AE14/Q14)))</f>
        <v>0.125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4</v>
      </c>
      <c r="AO14" s="98">
        <f>IF(Q14=0,"",IF(AN14=0,"",(AN14/Q14)))</f>
        <v>0.5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0.125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0.125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0.125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258</v>
      </c>
      <c r="C15" s="184" t="s">
        <v>173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233</v>
      </c>
      <c r="M15" s="79">
        <v>183</v>
      </c>
      <c r="N15" s="79">
        <v>140</v>
      </c>
      <c r="O15" s="88">
        <v>70</v>
      </c>
      <c r="P15" s="89">
        <v>4</v>
      </c>
      <c r="Q15" s="90">
        <f>O15+P15</f>
        <v>74</v>
      </c>
      <c r="R15" s="80">
        <f>IFERROR(Q15/N15,"-")</f>
        <v>0.52857142857143</v>
      </c>
      <c r="S15" s="79">
        <v>1</v>
      </c>
      <c r="T15" s="79">
        <v>14</v>
      </c>
      <c r="U15" s="80">
        <f>IFERROR(T15/(Q15),"-")</f>
        <v>0.18918918918919</v>
      </c>
      <c r="V15" s="81"/>
      <c r="W15" s="82">
        <v>5</v>
      </c>
      <c r="X15" s="80">
        <f>IF(Q15=0,"-",W15/Q15)</f>
        <v>0.067567567567568</v>
      </c>
      <c r="Y15" s="181">
        <v>268500</v>
      </c>
      <c r="Z15" s="182">
        <f>IFERROR(Y15/Q15,"-")</f>
        <v>3628.3783783784</v>
      </c>
      <c r="AA15" s="182">
        <f>IFERROR(Y15/W15,"-")</f>
        <v>53700</v>
      </c>
      <c r="AB15" s="176"/>
      <c r="AC15" s="83"/>
      <c r="AD15" s="77"/>
      <c r="AE15" s="91">
        <v>15</v>
      </c>
      <c r="AF15" s="92">
        <f>IF(Q15=0,"",IF(AE15=0,"",(AE15/Q15)))</f>
        <v>0.2027027027027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8</v>
      </c>
      <c r="AO15" s="98">
        <f>IF(Q15=0,"",IF(AN15=0,"",(AN15/Q15)))</f>
        <v>0.10810810810811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9</v>
      </c>
      <c r="AX15" s="104">
        <f>IF(Q15=0,"",IF(AW15=0,"",(AW15/Q15)))</f>
        <v>0.12162162162162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17</v>
      </c>
      <c r="BG15" s="110">
        <f>IF(Q15=0,"",IF(BF15=0,"",(BF15/Q15)))</f>
        <v>0.22972972972973</v>
      </c>
      <c r="BH15" s="109">
        <v>2</v>
      </c>
      <c r="BI15" s="111">
        <f>IFERROR(BH15/BF15,"-")</f>
        <v>0.11764705882353</v>
      </c>
      <c r="BJ15" s="112">
        <v>56000</v>
      </c>
      <c r="BK15" s="113">
        <f>IFERROR(BJ15/BF15,"-")</f>
        <v>3294.1176470588</v>
      </c>
      <c r="BL15" s="114"/>
      <c r="BM15" s="114"/>
      <c r="BN15" s="114">
        <v>2</v>
      </c>
      <c r="BO15" s="116">
        <v>17</v>
      </c>
      <c r="BP15" s="117">
        <f>IF(Q15=0,"",IF(BO15=0,"",(BO15/Q15)))</f>
        <v>0.22972972972973</v>
      </c>
      <c r="BQ15" s="118">
        <v>2</v>
      </c>
      <c r="BR15" s="119">
        <f>IFERROR(BQ15/BO15,"-")</f>
        <v>0.11764705882353</v>
      </c>
      <c r="BS15" s="120">
        <v>207500</v>
      </c>
      <c r="BT15" s="121">
        <f>IFERROR(BS15/BO15,"-")</f>
        <v>12205.882352941</v>
      </c>
      <c r="BU15" s="122"/>
      <c r="BV15" s="122">
        <v>1</v>
      </c>
      <c r="BW15" s="122">
        <v>1</v>
      </c>
      <c r="BX15" s="123">
        <v>8</v>
      </c>
      <c r="BY15" s="124">
        <f>IF(Q15=0,"",IF(BX15=0,"",(BX15/Q15)))</f>
        <v>0.10810810810811</v>
      </c>
      <c r="BZ15" s="125">
        <v>1</v>
      </c>
      <c r="CA15" s="126">
        <f>IFERROR(BZ15/BX15,"-")</f>
        <v>0.125</v>
      </c>
      <c r="CB15" s="127">
        <v>5000</v>
      </c>
      <c r="CC15" s="128">
        <f>IFERROR(CB15/BX15,"-")</f>
        <v>625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5</v>
      </c>
      <c r="CQ15" s="138">
        <v>268500</v>
      </c>
      <c r="CR15" s="138">
        <v>203000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1.0090909090909</v>
      </c>
      <c r="B16" s="184" t="s">
        <v>259</v>
      </c>
      <c r="C16" s="184" t="s">
        <v>173</v>
      </c>
      <c r="D16" s="184" t="s">
        <v>238</v>
      </c>
      <c r="E16" s="184" t="s">
        <v>239</v>
      </c>
      <c r="F16" s="184" t="s">
        <v>260</v>
      </c>
      <c r="G16" s="184" t="s">
        <v>61</v>
      </c>
      <c r="H16" s="87" t="s">
        <v>261</v>
      </c>
      <c r="I16" s="87" t="s">
        <v>235</v>
      </c>
      <c r="J16" s="87" t="s">
        <v>199</v>
      </c>
      <c r="K16" s="176">
        <v>110000</v>
      </c>
      <c r="L16" s="79">
        <v>25</v>
      </c>
      <c r="M16" s="79">
        <v>0</v>
      </c>
      <c r="N16" s="79">
        <v>90</v>
      </c>
      <c r="O16" s="88">
        <v>8</v>
      </c>
      <c r="P16" s="89">
        <v>0</v>
      </c>
      <c r="Q16" s="90">
        <f>O16+P16</f>
        <v>8</v>
      </c>
      <c r="R16" s="80">
        <f>IFERROR(Q16/N16,"-")</f>
        <v>0.088888888888889</v>
      </c>
      <c r="S16" s="79">
        <v>0</v>
      </c>
      <c r="T16" s="79">
        <v>0</v>
      </c>
      <c r="U16" s="80">
        <f>IFERROR(T16/(Q16),"-")</f>
        <v>0</v>
      </c>
      <c r="V16" s="81">
        <f>IFERROR(K16/SUM(Q16:Q17),"-")</f>
        <v>3333.3333333333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1000</v>
      </c>
      <c r="AC16" s="83">
        <f>SUM(Y16:Y17)/SUM(K16:K17)</f>
        <v>1.0090909090909</v>
      </c>
      <c r="AD16" s="77"/>
      <c r="AE16" s="91">
        <v>1</v>
      </c>
      <c r="AF16" s="92">
        <f>IF(Q16=0,"",IF(AE16=0,"",(AE16/Q16)))</f>
        <v>0.125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2</v>
      </c>
      <c r="AO16" s="98">
        <f>IF(Q16=0,"",IF(AN16=0,"",(AN16/Q16)))</f>
        <v>0.25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0.125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262</v>
      </c>
      <c r="C17" s="184" t="s">
        <v>173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167</v>
      </c>
      <c r="M17" s="79">
        <v>113</v>
      </c>
      <c r="N17" s="79">
        <v>70</v>
      </c>
      <c r="O17" s="88">
        <v>24</v>
      </c>
      <c r="P17" s="89">
        <v>1</v>
      </c>
      <c r="Q17" s="90">
        <f>O17+P17</f>
        <v>25</v>
      </c>
      <c r="R17" s="80">
        <f>IFERROR(Q17/N17,"-")</f>
        <v>0.35714285714286</v>
      </c>
      <c r="S17" s="79">
        <v>4</v>
      </c>
      <c r="T17" s="79">
        <v>6</v>
      </c>
      <c r="U17" s="80">
        <f>IFERROR(T17/(Q17),"-")</f>
        <v>0.24</v>
      </c>
      <c r="V17" s="81"/>
      <c r="W17" s="82">
        <v>3</v>
      </c>
      <c r="X17" s="80">
        <f>IF(Q17=0,"-",W17/Q17)</f>
        <v>0.12</v>
      </c>
      <c r="Y17" s="181">
        <v>111000</v>
      </c>
      <c r="Z17" s="182">
        <f>IFERROR(Y17/Q17,"-")</f>
        <v>4440</v>
      </c>
      <c r="AA17" s="182">
        <f>IFERROR(Y17/W17,"-")</f>
        <v>37000</v>
      </c>
      <c r="AB17" s="176"/>
      <c r="AC17" s="83"/>
      <c r="AD17" s="77"/>
      <c r="AE17" s="91">
        <v>9</v>
      </c>
      <c r="AF17" s="92">
        <f>IF(Q17=0,"",IF(AE17=0,"",(AE17/Q17)))</f>
        <v>0.36</v>
      </c>
      <c r="AG17" s="91">
        <v>1</v>
      </c>
      <c r="AH17" s="93">
        <f>IFERROR(AG17/AE17,"-")</f>
        <v>0.11111111111111</v>
      </c>
      <c r="AI17" s="94">
        <v>45000</v>
      </c>
      <c r="AJ17" s="95">
        <f>IFERROR(AI17/AE17,"-")</f>
        <v>5000</v>
      </c>
      <c r="AK17" s="96"/>
      <c r="AL17" s="96"/>
      <c r="AM17" s="96">
        <v>1</v>
      </c>
      <c r="AN17" s="97">
        <v>6</v>
      </c>
      <c r="AO17" s="98">
        <f>IF(Q17=0,"",IF(AN17=0,"",(AN17/Q17)))</f>
        <v>0.24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3</v>
      </c>
      <c r="AX17" s="104">
        <f>IF(Q17=0,"",IF(AW17=0,"",(AW17/Q17)))</f>
        <v>0.12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3</v>
      </c>
      <c r="BG17" s="110">
        <f>IF(Q17=0,"",IF(BF17=0,"",(BF17/Q17)))</f>
        <v>0.12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0.12</v>
      </c>
      <c r="BQ17" s="118">
        <v>1</v>
      </c>
      <c r="BR17" s="119">
        <f>IFERROR(BQ17/BO17,"-")</f>
        <v>0.33333333333333</v>
      </c>
      <c r="BS17" s="120">
        <v>65000</v>
      </c>
      <c r="BT17" s="121">
        <f>IFERROR(BS17/BO17,"-")</f>
        <v>21666.666666667</v>
      </c>
      <c r="BU17" s="122"/>
      <c r="BV17" s="122"/>
      <c r="BW17" s="122">
        <v>1</v>
      </c>
      <c r="BX17" s="123">
        <v>1</v>
      </c>
      <c r="BY17" s="124">
        <f>IF(Q17=0,"",IF(BX17=0,"",(BX17/Q17)))</f>
        <v>0.04</v>
      </c>
      <c r="BZ17" s="125">
        <v>1</v>
      </c>
      <c r="CA17" s="126">
        <f>IFERROR(BZ17/BX17,"-")</f>
        <v>1</v>
      </c>
      <c r="CB17" s="127">
        <v>1000</v>
      </c>
      <c r="CC17" s="128">
        <f>IFERROR(CB17/BX17,"-")</f>
        <v>1000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111000</v>
      </c>
      <c r="CR17" s="138">
        <v>65000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4.2533333333333</v>
      </c>
      <c r="B18" s="184" t="s">
        <v>263</v>
      </c>
      <c r="C18" s="184" t="s">
        <v>173</v>
      </c>
      <c r="D18" s="184" t="s">
        <v>232</v>
      </c>
      <c r="E18" s="184" t="s">
        <v>239</v>
      </c>
      <c r="F18" s="184"/>
      <c r="G18" s="184" t="s">
        <v>61</v>
      </c>
      <c r="H18" s="87" t="s">
        <v>264</v>
      </c>
      <c r="I18" s="87" t="s">
        <v>235</v>
      </c>
      <c r="J18" s="87" t="s">
        <v>101</v>
      </c>
      <c r="K18" s="176">
        <v>75000</v>
      </c>
      <c r="L18" s="79">
        <v>17</v>
      </c>
      <c r="M18" s="79">
        <v>0</v>
      </c>
      <c r="N18" s="79">
        <v>87</v>
      </c>
      <c r="O18" s="88">
        <v>5</v>
      </c>
      <c r="P18" s="89">
        <v>0</v>
      </c>
      <c r="Q18" s="90">
        <f>O18+P18</f>
        <v>5</v>
      </c>
      <c r="R18" s="80">
        <f>IFERROR(Q18/N18,"-")</f>
        <v>0.057471264367816</v>
      </c>
      <c r="S18" s="79">
        <v>1</v>
      </c>
      <c r="T18" s="79">
        <v>0</v>
      </c>
      <c r="U18" s="80">
        <f>IFERROR(T18/(Q18),"-")</f>
        <v>0</v>
      </c>
      <c r="V18" s="81">
        <f>IFERROR(K18/SUM(Q18:Q19),"-")</f>
        <v>1171.875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244000</v>
      </c>
      <c r="AC18" s="83">
        <f>SUM(Y18:Y19)/SUM(K18:K19)</f>
        <v>4.2533333333333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0.2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0.2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0.2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0.2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0.2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265</v>
      </c>
      <c r="C19" s="184" t="s">
        <v>173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242</v>
      </c>
      <c r="M19" s="79">
        <v>182</v>
      </c>
      <c r="N19" s="79">
        <v>118</v>
      </c>
      <c r="O19" s="88">
        <v>56</v>
      </c>
      <c r="P19" s="89">
        <v>3</v>
      </c>
      <c r="Q19" s="90">
        <f>O19+P19</f>
        <v>59</v>
      </c>
      <c r="R19" s="80">
        <f>IFERROR(Q19/N19,"-")</f>
        <v>0.5</v>
      </c>
      <c r="S19" s="79">
        <v>12</v>
      </c>
      <c r="T19" s="79">
        <v>6</v>
      </c>
      <c r="U19" s="80">
        <f>IFERROR(T19/(Q19),"-")</f>
        <v>0.10169491525424</v>
      </c>
      <c r="V19" s="81"/>
      <c r="W19" s="82">
        <v>8</v>
      </c>
      <c r="X19" s="80">
        <f>IF(Q19=0,"-",W19/Q19)</f>
        <v>0.13559322033898</v>
      </c>
      <c r="Y19" s="181">
        <v>319000</v>
      </c>
      <c r="Z19" s="182">
        <f>IFERROR(Y19/Q19,"-")</f>
        <v>5406.7796610169</v>
      </c>
      <c r="AA19" s="182">
        <f>IFERROR(Y19/W19,"-")</f>
        <v>39875</v>
      </c>
      <c r="AB19" s="176"/>
      <c r="AC19" s="83"/>
      <c r="AD19" s="77"/>
      <c r="AE19" s="91">
        <v>8</v>
      </c>
      <c r="AF19" s="92">
        <f>IF(Q19=0,"",IF(AE19=0,"",(AE19/Q19)))</f>
        <v>0.13559322033898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9</v>
      </c>
      <c r="AO19" s="98">
        <f>IF(Q19=0,"",IF(AN19=0,"",(AN19/Q19)))</f>
        <v>0.15254237288136</v>
      </c>
      <c r="AP19" s="97">
        <v>1</v>
      </c>
      <c r="AQ19" s="99">
        <f>IFERROR(AP19/AN19,"-")</f>
        <v>0.11111111111111</v>
      </c>
      <c r="AR19" s="100">
        <v>243000</v>
      </c>
      <c r="AS19" s="101">
        <f>IFERROR(AR19/AN19,"-")</f>
        <v>27000</v>
      </c>
      <c r="AT19" s="102"/>
      <c r="AU19" s="102"/>
      <c r="AV19" s="102">
        <v>1</v>
      </c>
      <c r="AW19" s="103">
        <v>9</v>
      </c>
      <c r="AX19" s="104">
        <f>IF(Q19=0,"",IF(AW19=0,"",(AW19/Q19)))</f>
        <v>0.15254237288136</v>
      </c>
      <c r="AY19" s="103">
        <v>1</v>
      </c>
      <c r="AZ19" s="105">
        <f>IFERROR(AY19/AW19,"-")</f>
        <v>0.11111111111111</v>
      </c>
      <c r="BA19" s="106">
        <v>2000</v>
      </c>
      <c r="BB19" s="107">
        <f>IFERROR(BA19/AW19,"-")</f>
        <v>222.22222222222</v>
      </c>
      <c r="BC19" s="108">
        <v>1</v>
      </c>
      <c r="BD19" s="108"/>
      <c r="BE19" s="108"/>
      <c r="BF19" s="109">
        <v>11</v>
      </c>
      <c r="BG19" s="110">
        <f>IF(Q19=0,"",IF(BF19=0,"",(BF19/Q19)))</f>
        <v>0.1864406779661</v>
      </c>
      <c r="BH19" s="109">
        <v>1</v>
      </c>
      <c r="BI19" s="111">
        <f>IFERROR(BH19/BF19,"-")</f>
        <v>0.090909090909091</v>
      </c>
      <c r="BJ19" s="112">
        <v>10000</v>
      </c>
      <c r="BK19" s="113">
        <f>IFERROR(BJ19/BF19,"-")</f>
        <v>909.09090909091</v>
      </c>
      <c r="BL19" s="114"/>
      <c r="BM19" s="114">
        <v>1</v>
      </c>
      <c r="BN19" s="114"/>
      <c r="BO19" s="116">
        <v>17</v>
      </c>
      <c r="BP19" s="117">
        <f>IF(Q19=0,"",IF(BO19=0,"",(BO19/Q19)))</f>
        <v>0.28813559322034</v>
      </c>
      <c r="BQ19" s="118">
        <v>3</v>
      </c>
      <c r="BR19" s="119">
        <f>IFERROR(BQ19/BO19,"-")</f>
        <v>0.17647058823529</v>
      </c>
      <c r="BS19" s="120">
        <v>51000</v>
      </c>
      <c r="BT19" s="121">
        <f>IFERROR(BS19/BO19,"-")</f>
        <v>3000</v>
      </c>
      <c r="BU19" s="122">
        <v>1</v>
      </c>
      <c r="BV19" s="122"/>
      <c r="BW19" s="122">
        <v>2</v>
      </c>
      <c r="BX19" s="123">
        <v>4</v>
      </c>
      <c r="BY19" s="124">
        <f>IF(Q19=0,"",IF(BX19=0,"",(BX19/Q19)))</f>
        <v>0.067796610169492</v>
      </c>
      <c r="BZ19" s="125">
        <v>1</v>
      </c>
      <c r="CA19" s="126">
        <f>IFERROR(BZ19/BX19,"-")</f>
        <v>0.25</v>
      </c>
      <c r="CB19" s="127">
        <v>14000</v>
      </c>
      <c r="CC19" s="128">
        <f>IFERROR(CB19/BX19,"-")</f>
        <v>3500</v>
      </c>
      <c r="CD19" s="129"/>
      <c r="CE19" s="129"/>
      <c r="CF19" s="129">
        <v>1</v>
      </c>
      <c r="CG19" s="130">
        <v>1</v>
      </c>
      <c r="CH19" s="131">
        <f>IF(Q19=0,"",IF(CG19=0,"",(CG19/Q19)))</f>
        <v>0.016949152542373</v>
      </c>
      <c r="CI19" s="132">
        <v>1</v>
      </c>
      <c r="CJ19" s="133">
        <f>IFERROR(CI19/CG19,"-")</f>
        <v>1</v>
      </c>
      <c r="CK19" s="134">
        <v>9000</v>
      </c>
      <c r="CL19" s="135">
        <f>IFERROR(CK19/CG19,"-")</f>
        <v>9000</v>
      </c>
      <c r="CM19" s="136"/>
      <c r="CN19" s="136"/>
      <c r="CO19" s="136">
        <v>1</v>
      </c>
      <c r="CP19" s="137">
        <v>8</v>
      </c>
      <c r="CQ19" s="138">
        <v>319000</v>
      </c>
      <c r="CR19" s="138">
        <v>243000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0.23333333333333</v>
      </c>
      <c r="B20" s="184" t="s">
        <v>266</v>
      </c>
      <c r="C20" s="184" t="s">
        <v>173</v>
      </c>
      <c r="D20" s="184" t="s">
        <v>232</v>
      </c>
      <c r="E20" s="184" t="s">
        <v>233</v>
      </c>
      <c r="F20" s="184"/>
      <c r="G20" s="184" t="s">
        <v>61</v>
      </c>
      <c r="H20" s="87" t="s">
        <v>267</v>
      </c>
      <c r="I20" s="87" t="s">
        <v>235</v>
      </c>
      <c r="J20" s="87" t="s">
        <v>268</v>
      </c>
      <c r="K20" s="176">
        <v>75000</v>
      </c>
      <c r="L20" s="79">
        <v>30</v>
      </c>
      <c r="M20" s="79">
        <v>0</v>
      </c>
      <c r="N20" s="79">
        <v>118</v>
      </c>
      <c r="O20" s="88">
        <v>12</v>
      </c>
      <c r="P20" s="89">
        <v>1</v>
      </c>
      <c r="Q20" s="90">
        <f>O20+P20</f>
        <v>13</v>
      </c>
      <c r="R20" s="80">
        <f>IFERROR(Q20/N20,"-")</f>
        <v>0.11016949152542</v>
      </c>
      <c r="S20" s="79">
        <v>0</v>
      </c>
      <c r="T20" s="79">
        <v>2</v>
      </c>
      <c r="U20" s="80">
        <f>IFERROR(T20/(Q20),"-")</f>
        <v>0.15384615384615</v>
      </c>
      <c r="V20" s="81">
        <f>IFERROR(K20/SUM(Q20:Q21),"-")</f>
        <v>892.85714285714</v>
      </c>
      <c r="W20" s="82">
        <v>1</v>
      </c>
      <c r="X20" s="80">
        <f>IF(Q20=0,"-",W20/Q20)</f>
        <v>0.076923076923077</v>
      </c>
      <c r="Y20" s="181">
        <v>3000</v>
      </c>
      <c r="Z20" s="182">
        <f>IFERROR(Y20/Q20,"-")</f>
        <v>230.76923076923</v>
      </c>
      <c r="AA20" s="182">
        <f>IFERROR(Y20/W20,"-")</f>
        <v>3000</v>
      </c>
      <c r="AB20" s="176">
        <f>SUM(Y20:Y21)-SUM(K20:K21)</f>
        <v>-57500</v>
      </c>
      <c r="AC20" s="83">
        <f>SUM(Y20:Y21)/SUM(K20:K21)</f>
        <v>0.23333333333333</v>
      </c>
      <c r="AD20" s="77"/>
      <c r="AE20" s="91">
        <v>3</v>
      </c>
      <c r="AF20" s="92">
        <f>IF(Q20=0,"",IF(AE20=0,"",(AE20/Q20)))</f>
        <v>0.23076923076923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5</v>
      </c>
      <c r="AO20" s="98">
        <f>IF(Q20=0,"",IF(AN20=0,"",(AN20/Q20)))</f>
        <v>0.38461538461538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0.23076923076923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0.076923076923077</v>
      </c>
      <c r="BQ20" s="118">
        <v>1</v>
      </c>
      <c r="BR20" s="119">
        <f>IFERROR(BQ20/BO20,"-")</f>
        <v>1</v>
      </c>
      <c r="BS20" s="120">
        <v>3000</v>
      </c>
      <c r="BT20" s="121">
        <f>IFERROR(BS20/BO20,"-")</f>
        <v>3000</v>
      </c>
      <c r="BU20" s="122">
        <v>1</v>
      </c>
      <c r="BV20" s="122"/>
      <c r="BW20" s="122"/>
      <c r="BX20" s="123">
        <v>1</v>
      </c>
      <c r="BY20" s="124">
        <f>IF(Q20=0,"",IF(BX20=0,"",(BX20/Q20)))</f>
        <v>0.076923076923077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269</v>
      </c>
      <c r="C21" s="184" t="s">
        <v>173</v>
      </c>
      <c r="D21" s="184"/>
      <c r="E21" s="184"/>
      <c r="F21" s="184"/>
      <c r="G21" s="184" t="s">
        <v>73</v>
      </c>
      <c r="H21" s="87"/>
      <c r="I21" s="87"/>
      <c r="J21" s="87"/>
      <c r="K21" s="176"/>
      <c r="L21" s="79">
        <v>232</v>
      </c>
      <c r="M21" s="79">
        <v>190</v>
      </c>
      <c r="N21" s="79">
        <v>125</v>
      </c>
      <c r="O21" s="88">
        <v>71</v>
      </c>
      <c r="P21" s="89">
        <v>0</v>
      </c>
      <c r="Q21" s="90">
        <f>O21+P21</f>
        <v>71</v>
      </c>
      <c r="R21" s="80">
        <f>IFERROR(Q21/N21,"-")</f>
        <v>0.568</v>
      </c>
      <c r="S21" s="79">
        <v>2</v>
      </c>
      <c r="T21" s="79">
        <v>15</v>
      </c>
      <c r="U21" s="80">
        <f>IFERROR(T21/(Q21),"-")</f>
        <v>0.2112676056338</v>
      </c>
      <c r="V21" s="81"/>
      <c r="W21" s="82">
        <v>1</v>
      </c>
      <c r="X21" s="80">
        <f>IF(Q21=0,"-",W21/Q21)</f>
        <v>0.014084507042254</v>
      </c>
      <c r="Y21" s="181">
        <v>14500</v>
      </c>
      <c r="Z21" s="182">
        <f>IFERROR(Y21/Q21,"-")</f>
        <v>204.22535211268</v>
      </c>
      <c r="AA21" s="182">
        <f>IFERROR(Y21/W21,"-")</f>
        <v>14500</v>
      </c>
      <c r="AB21" s="176"/>
      <c r="AC21" s="83"/>
      <c r="AD21" s="77"/>
      <c r="AE21" s="91">
        <v>8</v>
      </c>
      <c r="AF21" s="92">
        <f>IF(Q21=0,"",IF(AE21=0,"",(AE21/Q21)))</f>
        <v>0.11267605633803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5</v>
      </c>
      <c r="AO21" s="98">
        <f>IF(Q21=0,"",IF(AN21=0,"",(AN21/Q21)))</f>
        <v>0.070422535211268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9</v>
      </c>
      <c r="AX21" s="104">
        <f>IF(Q21=0,"",IF(AW21=0,"",(AW21/Q21)))</f>
        <v>0.12676056338028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22</v>
      </c>
      <c r="BG21" s="110">
        <f>IF(Q21=0,"",IF(BF21=0,"",(BF21/Q21)))</f>
        <v>0.30985915492958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14</v>
      </c>
      <c r="BP21" s="117">
        <f>IF(Q21=0,"",IF(BO21=0,"",(BO21/Q21)))</f>
        <v>0.19718309859155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8</v>
      </c>
      <c r="BY21" s="124">
        <f>IF(Q21=0,"",IF(BX21=0,"",(BX21/Q21)))</f>
        <v>0.11267605633803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5</v>
      </c>
      <c r="CH21" s="131">
        <f>IF(Q21=0,"",IF(CG21=0,"",(CG21/Q21)))</f>
        <v>0.070422535211268</v>
      </c>
      <c r="CI21" s="132">
        <v>1</v>
      </c>
      <c r="CJ21" s="133">
        <f>IFERROR(CI21/CG21,"-")</f>
        <v>0.2</v>
      </c>
      <c r="CK21" s="134">
        <v>14500</v>
      </c>
      <c r="CL21" s="135">
        <f>IFERROR(CK21/CG21,"-")</f>
        <v>2900</v>
      </c>
      <c r="CM21" s="136"/>
      <c r="CN21" s="136"/>
      <c r="CO21" s="136">
        <v>1</v>
      </c>
      <c r="CP21" s="137">
        <v>1</v>
      </c>
      <c r="CQ21" s="138">
        <v>14500</v>
      </c>
      <c r="CR21" s="138">
        <v>14500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0.49090909090909</v>
      </c>
      <c r="B22" s="184" t="s">
        <v>270</v>
      </c>
      <c r="C22" s="184" t="s">
        <v>173</v>
      </c>
      <c r="D22" s="184" t="s">
        <v>238</v>
      </c>
      <c r="E22" s="184" t="s">
        <v>239</v>
      </c>
      <c r="F22" s="184" t="s">
        <v>244</v>
      </c>
      <c r="G22" s="184" t="s">
        <v>61</v>
      </c>
      <c r="H22" s="87" t="s">
        <v>271</v>
      </c>
      <c r="I22" s="87" t="s">
        <v>246</v>
      </c>
      <c r="J22" s="87" t="s">
        <v>210</v>
      </c>
      <c r="K22" s="176">
        <v>110000</v>
      </c>
      <c r="L22" s="79">
        <v>17</v>
      </c>
      <c r="M22" s="79">
        <v>0</v>
      </c>
      <c r="N22" s="79">
        <v>56</v>
      </c>
      <c r="O22" s="88">
        <v>6</v>
      </c>
      <c r="P22" s="89">
        <v>1</v>
      </c>
      <c r="Q22" s="90">
        <f>O22+P22</f>
        <v>7</v>
      </c>
      <c r="R22" s="80">
        <f>IFERROR(Q22/N22,"-")</f>
        <v>0.125</v>
      </c>
      <c r="S22" s="79">
        <v>1</v>
      </c>
      <c r="T22" s="79">
        <v>1</v>
      </c>
      <c r="U22" s="80">
        <f>IFERROR(T22/(Q22),"-")</f>
        <v>0.14285714285714</v>
      </c>
      <c r="V22" s="81">
        <f>IFERROR(K22/SUM(Q22:Q23),"-")</f>
        <v>3055.5555555556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-56000</v>
      </c>
      <c r="AC22" s="83">
        <f>SUM(Y22:Y23)/SUM(K22:K23)</f>
        <v>0.49090909090909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3</v>
      </c>
      <c r="AO22" s="98">
        <f>IF(Q22=0,"",IF(AN22=0,"",(AN22/Q22)))</f>
        <v>0.42857142857143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2</v>
      </c>
      <c r="AX22" s="104">
        <f>IF(Q22=0,"",IF(AW22=0,"",(AW22/Q22)))</f>
        <v>0.28571428571429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1</v>
      </c>
      <c r="BG22" s="110">
        <f>IF(Q22=0,"",IF(BF22=0,"",(BF22/Q22)))</f>
        <v>0.14285714285714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0.14285714285714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272</v>
      </c>
      <c r="C23" s="184" t="s">
        <v>173</v>
      </c>
      <c r="D23" s="184"/>
      <c r="E23" s="184"/>
      <c r="F23" s="184"/>
      <c r="G23" s="184" t="s">
        <v>73</v>
      </c>
      <c r="H23" s="87"/>
      <c r="I23" s="87"/>
      <c r="J23" s="87"/>
      <c r="K23" s="176"/>
      <c r="L23" s="79">
        <v>160</v>
      </c>
      <c r="M23" s="79">
        <v>112</v>
      </c>
      <c r="N23" s="79">
        <v>65</v>
      </c>
      <c r="O23" s="88">
        <v>29</v>
      </c>
      <c r="P23" s="89">
        <v>0</v>
      </c>
      <c r="Q23" s="90">
        <f>O23+P23</f>
        <v>29</v>
      </c>
      <c r="R23" s="80">
        <f>IFERROR(Q23/N23,"-")</f>
        <v>0.44615384615385</v>
      </c>
      <c r="S23" s="79">
        <v>1</v>
      </c>
      <c r="T23" s="79">
        <v>3</v>
      </c>
      <c r="U23" s="80">
        <f>IFERROR(T23/(Q23),"-")</f>
        <v>0.10344827586207</v>
      </c>
      <c r="V23" s="81"/>
      <c r="W23" s="82">
        <v>2</v>
      </c>
      <c r="X23" s="80">
        <f>IF(Q23=0,"-",W23/Q23)</f>
        <v>0.068965517241379</v>
      </c>
      <c r="Y23" s="181">
        <v>54000</v>
      </c>
      <c r="Z23" s="182">
        <f>IFERROR(Y23/Q23,"-")</f>
        <v>1862.0689655172</v>
      </c>
      <c r="AA23" s="182">
        <f>IFERROR(Y23/W23,"-")</f>
        <v>27000</v>
      </c>
      <c r="AB23" s="176"/>
      <c r="AC23" s="83"/>
      <c r="AD23" s="77"/>
      <c r="AE23" s="91">
        <v>3</v>
      </c>
      <c r="AF23" s="92">
        <f>IF(Q23=0,"",IF(AE23=0,"",(AE23/Q23)))</f>
        <v>0.10344827586207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>
        <v>2</v>
      </c>
      <c r="AO23" s="98">
        <f>IF(Q23=0,"",IF(AN23=0,"",(AN23/Q23)))</f>
        <v>0.068965517241379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6</v>
      </c>
      <c r="AX23" s="104">
        <f>IF(Q23=0,"",IF(AW23=0,"",(AW23/Q23)))</f>
        <v>0.20689655172414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8</v>
      </c>
      <c r="BG23" s="110">
        <f>IF(Q23=0,"",IF(BF23=0,"",(BF23/Q23)))</f>
        <v>0.27586206896552</v>
      </c>
      <c r="BH23" s="109">
        <v>1</v>
      </c>
      <c r="BI23" s="111">
        <f>IFERROR(BH23/BF23,"-")</f>
        <v>0.125</v>
      </c>
      <c r="BJ23" s="112">
        <v>22000</v>
      </c>
      <c r="BK23" s="113">
        <f>IFERROR(BJ23/BF23,"-")</f>
        <v>2750</v>
      </c>
      <c r="BL23" s="114"/>
      <c r="BM23" s="114"/>
      <c r="BN23" s="114">
        <v>1</v>
      </c>
      <c r="BO23" s="116">
        <v>9</v>
      </c>
      <c r="BP23" s="117">
        <f>IF(Q23=0,"",IF(BO23=0,"",(BO23/Q23)))</f>
        <v>0.31034482758621</v>
      </c>
      <c r="BQ23" s="118">
        <v>1</v>
      </c>
      <c r="BR23" s="119">
        <f>IFERROR(BQ23/BO23,"-")</f>
        <v>0.11111111111111</v>
      </c>
      <c r="BS23" s="120">
        <v>32000</v>
      </c>
      <c r="BT23" s="121">
        <f>IFERROR(BS23/BO23,"-")</f>
        <v>3555.5555555556</v>
      </c>
      <c r="BU23" s="122"/>
      <c r="BV23" s="122"/>
      <c r="BW23" s="122">
        <v>1</v>
      </c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0.03448275862069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2</v>
      </c>
      <c r="CQ23" s="138">
        <v>54000</v>
      </c>
      <c r="CR23" s="138">
        <v>32000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0.20454545454545</v>
      </c>
      <c r="B24" s="184" t="s">
        <v>273</v>
      </c>
      <c r="C24" s="184" t="s">
        <v>173</v>
      </c>
      <c r="D24" s="184" t="s">
        <v>238</v>
      </c>
      <c r="E24" s="184" t="s">
        <v>239</v>
      </c>
      <c r="F24" s="184" t="s">
        <v>274</v>
      </c>
      <c r="G24" s="184" t="s">
        <v>61</v>
      </c>
      <c r="H24" s="87" t="s">
        <v>275</v>
      </c>
      <c r="I24" s="87" t="s">
        <v>235</v>
      </c>
      <c r="J24" s="87" t="s">
        <v>143</v>
      </c>
      <c r="K24" s="176">
        <v>110000</v>
      </c>
      <c r="L24" s="79">
        <v>44</v>
      </c>
      <c r="M24" s="79">
        <v>0</v>
      </c>
      <c r="N24" s="79">
        <v>137</v>
      </c>
      <c r="O24" s="88">
        <v>20</v>
      </c>
      <c r="P24" s="89">
        <v>1</v>
      </c>
      <c r="Q24" s="90">
        <f>O24+P24</f>
        <v>21</v>
      </c>
      <c r="R24" s="80">
        <f>IFERROR(Q24/N24,"-")</f>
        <v>0.15328467153285</v>
      </c>
      <c r="S24" s="79">
        <v>2</v>
      </c>
      <c r="T24" s="79">
        <v>6</v>
      </c>
      <c r="U24" s="80">
        <f>IFERROR(T24/(Q24),"-")</f>
        <v>0.28571428571429</v>
      </c>
      <c r="V24" s="81">
        <f>IFERROR(K24/SUM(Q24:Q25),"-")</f>
        <v>1718.75</v>
      </c>
      <c r="W24" s="82">
        <v>1</v>
      </c>
      <c r="X24" s="80">
        <f>IF(Q24=0,"-",W24/Q24)</f>
        <v>0.047619047619048</v>
      </c>
      <c r="Y24" s="181">
        <v>17000</v>
      </c>
      <c r="Z24" s="182">
        <f>IFERROR(Y24/Q24,"-")</f>
        <v>809.52380952381</v>
      </c>
      <c r="AA24" s="182">
        <f>IFERROR(Y24/W24,"-")</f>
        <v>17000</v>
      </c>
      <c r="AB24" s="176">
        <f>SUM(Y24:Y25)-SUM(K24:K25)</f>
        <v>-87500</v>
      </c>
      <c r="AC24" s="83">
        <f>SUM(Y24:Y25)/SUM(K24:K25)</f>
        <v>0.20454545454545</v>
      </c>
      <c r="AD24" s="77"/>
      <c r="AE24" s="91">
        <v>8</v>
      </c>
      <c r="AF24" s="92">
        <f>IF(Q24=0,"",IF(AE24=0,"",(AE24/Q24)))</f>
        <v>0.38095238095238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>
        <v>5</v>
      </c>
      <c r="AO24" s="98">
        <f>IF(Q24=0,"",IF(AN24=0,"",(AN24/Q24)))</f>
        <v>0.23809523809524</v>
      </c>
      <c r="AP24" s="97">
        <v>1</v>
      </c>
      <c r="AQ24" s="99">
        <f>IFERROR(AP24/AN24,"-")</f>
        <v>0.2</v>
      </c>
      <c r="AR24" s="100">
        <v>17000</v>
      </c>
      <c r="AS24" s="101">
        <f>IFERROR(AR24/AN24,"-")</f>
        <v>3400</v>
      </c>
      <c r="AT24" s="102"/>
      <c r="AU24" s="102"/>
      <c r="AV24" s="102">
        <v>1</v>
      </c>
      <c r="AW24" s="103">
        <v>4</v>
      </c>
      <c r="AX24" s="104">
        <f>IF(Q24=0,"",IF(AW24=0,"",(AW24/Q24)))</f>
        <v>0.19047619047619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4</v>
      </c>
      <c r="BG24" s="110">
        <f>IF(Q24=0,"",IF(BF24=0,"",(BF24/Q24)))</f>
        <v>0.19047619047619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17000</v>
      </c>
      <c r="CR24" s="138">
        <v>17000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276</v>
      </c>
      <c r="C25" s="184" t="s">
        <v>173</v>
      </c>
      <c r="D25" s="184"/>
      <c r="E25" s="184"/>
      <c r="F25" s="184"/>
      <c r="G25" s="184" t="s">
        <v>73</v>
      </c>
      <c r="H25" s="87"/>
      <c r="I25" s="87"/>
      <c r="J25" s="87"/>
      <c r="K25" s="176"/>
      <c r="L25" s="79">
        <v>138</v>
      </c>
      <c r="M25" s="79">
        <v>110</v>
      </c>
      <c r="N25" s="79">
        <v>70</v>
      </c>
      <c r="O25" s="88">
        <v>41</v>
      </c>
      <c r="P25" s="89">
        <v>2</v>
      </c>
      <c r="Q25" s="90">
        <f>O25+P25</f>
        <v>43</v>
      </c>
      <c r="R25" s="80">
        <f>IFERROR(Q25/N25,"-")</f>
        <v>0.61428571428571</v>
      </c>
      <c r="S25" s="79">
        <v>4</v>
      </c>
      <c r="T25" s="79">
        <v>7</v>
      </c>
      <c r="U25" s="80">
        <f>IFERROR(T25/(Q25),"-")</f>
        <v>0.16279069767442</v>
      </c>
      <c r="V25" s="81"/>
      <c r="W25" s="82">
        <v>3</v>
      </c>
      <c r="X25" s="80">
        <f>IF(Q25=0,"-",W25/Q25)</f>
        <v>0.069767441860465</v>
      </c>
      <c r="Y25" s="181">
        <v>5500</v>
      </c>
      <c r="Z25" s="182">
        <f>IFERROR(Y25/Q25,"-")</f>
        <v>127.90697674419</v>
      </c>
      <c r="AA25" s="182">
        <f>IFERROR(Y25/W25,"-")</f>
        <v>1833.3333333333</v>
      </c>
      <c r="AB25" s="176"/>
      <c r="AC25" s="83"/>
      <c r="AD25" s="77"/>
      <c r="AE25" s="91">
        <v>8</v>
      </c>
      <c r="AF25" s="92">
        <f>IF(Q25=0,"",IF(AE25=0,"",(AE25/Q25)))</f>
        <v>0.18604651162791</v>
      </c>
      <c r="AG25" s="91">
        <v>1</v>
      </c>
      <c r="AH25" s="93">
        <f>IFERROR(AG25/AE25,"-")</f>
        <v>0.125</v>
      </c>
      <c r="AI25" s="94">
        <v>1500</v>
      </c>
      <c r="AJ25" s="95">
        <f>IFERROR(AI25/AE25,"-")</f>
        <v>187.5</v>
      </c>
      <c r="AK25" s="96">
        <v>1</v>
      </c>
      <c r="AL25" s="96"/>
      <c r="AM25" s="96"/>
      <c r="AN25" s="97">
        <v>10</v>
      </c>
      <c r="AO25" s="98">
        <f>IF(Q25=0,"",IF(AN25=0,"",(AN25/Q25)))</f>
        <v>0.23255813953488</v>
      </c>
      <c r="AP25" s="97">
        <v>1</v>
      </c>
      <c r="AQ25" s="99">
        <f>IFERROR(AP25/AN25,"-")</f>
        <v>0.1</v>
      </c>
      <c r="AR25" s="100">
        <v>3000</v>
      </c>
      <c r="AS25" s="101">
        <f>IFERROR(AR25/AN25,"-")</f>
        <v>300</v>
      </c>
      <c r="AT25" s="102">
        <v>1</v>
      </c>
      <c r="AU25" s="102"/>
      <c r="AV25" s="102"/>
      <c r="AW25" s="103">
        <v>6</v>
      </c>
      <c r="AX25" s="104">
        <f>IF(Q25=0,"",IF(AW25=0,"",(AW25/Q25)))</f>
        <v>0.13953488372093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7</v>
      </c>
      <c r="BG25" s="110">
        <f>IF(Q25=0,"",IF(BF25=0,"",(BF25/Q25)))</f>
        <v>0.16279069767442</v>
      </c>
      <c r="BH25" s="109">
        <v>1</v>
      </c>
      <c r="BI25" s="111">
        <f>IFERROR(BH25/BF25,"-")</f>
        <v>0.14285714285714</v>
      </c>
      <c r="BJ25" s="112">
        <v>1000</v>
      </c>
      <c r="BK25" s="113">
        <f>IFERROR(BJ25/BF25,"-")</f>
        <v>142.85714285714</v>
      </c>
      <c r="BL25" s="114">
        <v>1</v>
      </c>
      <c r="BM25" s="114"/>
      <c r="BN25" s="114"/>
      <c r="BO25" s="116">
        <v>6</v>
      </c>
      <c r="BP25" s="117">
        <f>IF(Q25=0,"",IF(BO25=0,"",(BO25/Q25)))</f>
        <v>0.13953488372093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4</v>
      </c>
      <c r="BY25" s="124">
        <f>IF(Q25=0,"",IF(BX25=0,"",(BX25/Q25)))</f>
        <v>0.093023255813953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2</v>
      </c>
      <c r="CH25" s="131">
        <f>IF(Q25=0,"",IF(CG25=0,"",(CG25/Q25)))</f>
        <v>0.046511627906977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3</v>
      </c>
      <c r="CQ25" s="138">
        <v>5500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3.5466666666667</v>
      </c>
      <c r="B26" s="184" t="s">
        <v>277</v>
      </c>
      <c r="C26" s="184" t="s">
        <v>173</v>
      </c>
      <c r="D26" s="184" t="s">
        <v>278</v>
      </c>
      <c r="E26" s="184" t="s">
        <v>239</v>
      </c>
      <c r="F26" s="184"/>
      <c r="G26" s="184" t="s">
        <v>61</v>
      </c>
      <c r="H26" s="87" t="s">
        <v>279</v>
      </c>
      <c r="I26" s="87" t="s">
        <v>256</v>
      </c>
      <c r="J26" s="87" t="s">
        <v>143</v>
      </c>
      <c r="K26" s="176">
        <v>75000</v>
      </c>
      <c r="L26" s="79">
        <v>18</v>
      </c>
      <c r="M26" s="79">
        <v>0</v>
      </c>
      <c r="N26" s="79">
        <v>57</v>
      </c>
      <c r="O26" s="88">
        <v>5</v>
      </c>
      <c r="P26" s="89">
        <v>0</v>
      </c>
      <c r="Q26" s="90">
        <f>O26+P26</f>
        <v>5</v>
      </c>
      <c r="R26" s="80">
        <f>IFERROR(Q26/N26,"-")</f>
        <v>0.087719298245614</v>
      </c>
      <c r="S26" s="79">
        <v>1</v>
      </c>
      <c r="T26" s="79">
        <v>0</v>
      </c>
      <c r="U26" s="80">
        <f>IFERROR(T26/(Q26),"-")</f>
        <v>0</v>
      </c>
      <c r="V26" s="81">
        <f>IFERROR(K26/SUM(Q26:Q27),"-")</f>
        <v>1442.3076923077</v>
      </c>
      <c r="W26" s="82">
        <v>1</v>
      </c>
      <c r="X26" s="80">
        <f>IF(Q26=0,"-",W26/Q26)</f>
        <v>0.2</v>
      </c>
      <c r="Y26" s="181">
        <v>13000</v>
      </c>
      <c r="Z26" s="182">
        <f>IFERROR(Y26/Q26,"-")</f>
        <v>2600</v>
      </c>
      <c r="AA26" s="182">
        <f>IFERROR(Y26/W26,"-")</f>
        <v>13000</v>
      </c>
      <c r="AB26" s="176">
        <f>SUM(Y26:Y27)-SUM(K26:K27)</f>
        <v>191000</v>
      </c>
      <c r="AC26" s="83">
        <f>SUM(Y26:Y27)/SUM(K26:K27)</f>
        <v>3.5466666666667</v>
      </c>
      <c r="AD26" s="77"/>
      <c r="AE26" s="91">
        <v>1</v>
      </c>
      <c r="AF26" s="92">
        <f>IF(Q26=0,"",IF(AE26=0,"",(AE26/Q26)))</f>
        <v>0.2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0.2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3</v>
      </c>
      <c r="BP26" s="117">
        <f>IF(Q26=0,"",IF(BO26=0,"",(BO26/Q26)))</f>
        <v>0.6</v>
      </c>
      <c r="BQ26" s="118">
        <v>1</v>
      </c>
      <c r="BR26" s="119">
        <f>IFERROR(BQ26/BO26,"-")</f>
        <v>0.33333333333333</v>
      </c>
      <c r="BS26" s="120">
        <v>13000</v>
      </c>
      <c r="BT26" s="121">
        <f>IFERROR(BS26/BO26,"-")</f>
        <v>4333.3333333333</v>
      </c>
      <c r="BU26" s="122"/>
      <c r="BV26" s="122"/>
      <c r="BW26" s="122">
        <v>1</v>
      </c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13000</v>
      </c>
      <c r="CR26" s="138">
        <v>13000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280</v>
      </c>
      <c r="C27" s="184" t="s">
        <v>173</v>
      </c>
      <c r="D27" s="184"/>
      <c r="E27" s="184"/>
      <c r="F27" s="184"/>
      <c r="G27" s="184" t="s">
        <v>73</v>
      </c>
      <c r="H27" s="87"/>
      <c r="I27" s="87"/>
      <c r="J27" s="87"/>
      <c r="K27" s="176"/>
      <c r="L27" s="79">
        <v>208</v>
      </c>
      <c r="M27" s="79">
        <v>172</v>
      </c>
      <c r="N27" s="79">
        <v>96</v>
      </c>
      <c r="O27" s="88">
        <v>47</v>
      </c>
      <c r="P27" s="89">
        <v>0</v>
      </c>
      <c r="Q27" s="90">
        <f>O27+P27</f>
        <v>47</v>
      </c>
      <c r="R27" s="80">
        <f>IFERROR(Q27/N27,"-")</f>
        <v>0.48958333333333</v>
      </c>
      <c r="S27" s="79">
        <v>6</v>
      </c>
      <c r="T27" s="79">
        <v>10</v>
      </c>
      <c r="U27" s="80">
        <f>IFERROR(T27/(Q27),"-")</f>
        <v>0.21276595744681</v>
      </c>
      <c r="V27" s="81"/>
      <c r="W27" s="82">
        <v>2</v>
      </c>
      <c r="X27" s="80">
        <f>IF(Q27=0,"-",W27/Q27)</f>
        <v>0.042553191489362</v>
      </c>
      <c r="Y27" s="181">
        <v>253000</v>
      </c>
      <c r="Z27" s="182">
        <f>IFERROR(Y27/Q27,"-")</f>
        <v>5382.9787234043</v>
      </c>
      <c r="AA27" s="182">
        <f>IFERROR(Y27/W27,"-")</f>
        <v>126500</v>
      </c>
      <c r="AB27" s="176"/>
      <c r="AC27" s="83"/>
      <c r="AD27" s="77"/>
      <c r="AE27" s="91">
        <v>8</v>
      </c>
      <c r="AF27" s="92">
        <f>IF(Q27=0,"",IF(AE27=0,"",(AE27/Q27)))</f>
        <v>0.17021276595745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>
        <v>5</v>
      </c>
      <c r="AO27" s="98">
        <f>IF(Q27=0,"",IF(AN27=0,"",(AN27/Q27)))</f>
        <v>0.1063829787234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4</v>
      </c>
      <c r="AX27" s="104">
        <f>IF(Q27=0,"",IF(AW27=0,"",(AW27/Q27)))</f>
        <v>0.085106382978723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13</v>
      </c>
      <c r="BG27" s="110">
        <f>IF(Q27=0,"",IF(BF27=0,"",(BF27/Q27)))</f>
        <v>0.27659574468085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6</v>
      </c>
      <c r="BP27" s="117">
        <f>IF(Q27=0,"",IF(BO27=0,"",(BO27/Q27)))</f>
        <v>0.12765957446809</v>
      </c>
      <c r="BQ27" s="118">
        <v>1</v>
      </c>
      <c r="BR27" s="119">
        <f>IFERROR(BQ27/BO27,"-")</f>
        <v>0.16666666666667</v>
      </c>
      <c r="BS27" s="120">
        <v>8000</v>
      </c>
      <c r="BT27" s="121">
        <f>IFERROR(BS27/BO27,"-")</f>
        <v>1333.3333333333</v>
      </c>
      <c r="BU27" s="122"/>
      <c r="BV27" s="122">
        <v>1</v>
      </c>
      <c r="BW27" s="122"/>
      <c r="BX27" s="123">
        <v>10</v>
      </c>
      <c r="BY27" s="124">
        <f>IF(Q27=0,"",IF(BX27=0,"",(BX27/Q27)))</f>
        <v>0.21276595744681</v>
      </c>
      <c r="BZ27" s="125">
        <v>1</v>
      </c>
      <c r="CA27" s="126">
        <f>IFERROR(BZ27/BX27,"-")</f>
        <v>0.1</v>
      </c>
      <c r="CB27" s="127">
        <v>245000</v>
      </c>
      <c r="CC27" s="128">
        <f>IFERROR(CB27/BX27,"-")</f>
        <v>24500</v>
      </c>
      <c r="CD27" s="129"/>
      <c r="CE27" s="129"/>
      <c r="CF27" s="129">
        <v>1</v>
      </c>
      <c r="CG27" s="130">
        <v>1</v>
      </c>
      <c r="CH27" s="131">
        <f>IF(Q27=0,"",IF(CG27=0,"",(CG27/Q27)))</f>
        <v>0.021276595744681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2</v>
      </c>
      <c r="CQ27" s="138">
        <v>253000</v>
      </c>
      <c r="CR27" s="138">
        <v>245000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30"/>
      <c r="B28" s="84"/>
      <c r="C28" s="84"/>
      <c r="D28" s="85"/>
      <c r="E28" s="85"/>
      <c r="F28" s="85"/>
      <c r="G28" s="86"/>
      <c r="H28" s="87"/>
      <c r="I28" s="87"/>
      <c r="J28" s="87"/>
      <c r="K28" s="177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7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30"/>
      <c r="B29" s="37"/>
      <c r="C29" s="37"/>
      <c r="D29" s="21"/>
      <c r="E29" s="21"/>
      <c r="F29" s="21"/>
      <c r="G29" s="22"/>
      <c r="H29" s="36"/>
      <c r="I29" s="36"/>
      <c r="J29" s="73"/>
      <c r="K29" s="178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9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19">
        <f>AC30</f>
        <v>1.5318777292576</v>
      </c>
      <c r="B30" s="39"/>
      <c r="C30" s="39"/>
      <c r="D30" s="39"/>
      <c r="E30" s="39"/>
      <c r="F30" s="39"/>
      <c r="G30" s="39"/>
      <c r="H30" s="40" t="s">
        <v>281</v>
      </c>
      <c r="I30" s="40"/>
      <c r="J30" s="40"/>
      <c r="K30" s="179">
        <f>SUM(K6:K29)</f>
        <v>1145000</v>
      </c>
      <c r="L30" s="41">
        <f>SUM(L6:L29)</f>
        <v>2599</v>
      </c>
      <c r="M30" s="41">
        <f>SUM(M6:M29)</f>
        <v>1765</v>
      </c>
      <c r="N30" s="41">
        <f>SUM(N6:N29)</f>
        <v>2244</v>
      </c>
      <c r="O30" s="41">
        <f>SUM(O6:O29)</f>
        <v>684</v>
      </c>
      <c r="P30" s="41">
        <f>SUM(P6:P29)</f>
        <v>25</v>
      </c>
      <c r="Q30" s="41">
        <f>SUM(Q6:Q29)</f>
        <v>709</v>
      </c>
      <c r="R30" s="42">
        <f>IFERROR(Q30/N30,"-")</f>
        <v>0.31595365418895</v>
      </c>
      <c r="S30" s="76">
        <f>SUM(S6:S29)</f>
        <v>55</v>
      </c>
      <c r="T30" s="76">
        <f>SUM(T6:T29)</f>
        <v>140</v>
      </c>
      <c r="U30" s="42">
        <f>IFERROR(S30/Q30,"-")</f>
        <v>0.077574047954866</v>
      </c>
      <c r="V30" s="43">
        <f>IFERROR(K30/Q30,"-")</f>
        <v>1614.9506346968</v>
      </c>
      <c r="W30" s="44">
        <f>SUM(W6:W29)</f>
        <v>41</v>
      </c>
      <c r="X30" s="42">
        <f>IFERROR(W30/Q30,"-")</f>
        <v>0.057827926657264</v>
      </c>
      <c r="Y30" s="179">
        <f>SUM(Y6:Y29)</f>
        <v>1754000</v>
      </c>
      <c r="Z30" s="179">
        <f>IFERROR(Y30/Q30,"-")</f>
        <v>2473.9069111425</v>
      </c>
      <c r="AA30" s="179">
        <f>IFERROR(Y30/W30,"-")</f>
        <v>42780.487804878</v>
      </c>
      <c r="AB30" s="179">
        <f>Y30-K30</f>
        <v>609000</v>
      </c>
      <c r="AC30" s="45">
        <f>Y30/K30</f>
        <v>1.5318777292576</v>
      </c>
      <c r="AD30" s="58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