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<sst xmlns="http://schemas.openxmlformats.org/spreadsheetml/2006/main" uniqueCount="292">
  <si>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</si>
  <si>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</si>
  <si>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</si>
  <si>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</si>
  <si>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</si>
  <si>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</si>
  <si>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</si>
  <si>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</si>
  <si>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</si>
  <si>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</si>
  <si>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</si>
  <si>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</si>
  <si>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</si>
  <si>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</si>
  <si>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</si>
  <si>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</si>
  <si>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</si>
  <si>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</si>
  <si>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</si>
  <si>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</si>
  <si>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</si>
  <si>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</si>
  <si>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</si>
  <si>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</si>
  <si>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</si>
  <si>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</si>
  <si>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</si>
  <si>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</si>
  <si>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</si>
  <si>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</si>
  <si>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</si>
  <si>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</si>
  <si>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</si>
  <si>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</si>
  <si>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</si>
  <si>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</si>
  <si>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</si>
  <si>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</si>
  <si>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</si>
  <si>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</si>
  <si>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</si>
  <si>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</si>
  <si>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</si>
  <si>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</si>
  <si>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</si>
  <si>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</si>
  <si>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</si>
  <si>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</si>
  <si>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</si>
  <si>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</si>
  <si>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</si>
  <si>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</si>
  <si>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</si>
  <si>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</si>
  <si>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</si>
  <si>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</si>
  <si>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</si>
  <si>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ic1038</t>
  </si>
  <si>
    <t>インターカラー</t>
  </si>
  <si>
    <t>記事版風</t>
  </si>
  <si>
    <t>もう５０代の熟女だけど、試しに付き合ってみる？</t>
  </si>
  <si>
    <t>lp01</t>
  </si>
  <si>
    <t>スポニチ関東</t>
  </si>
  <si>
    <t>4C終面全5段</t>
  </si>
  <si>
    <t>4月06日(土)</t>
  </si>
  <si>
    <t>ic1039</t>
  </si>
  <si>
    <t>スポニチ関西</t>
  </si>
  <si>
    <t>ic1040</t>
  </si>
  <si>
    <t>スポニチ西部</t>
  </si>
  <si>
    <t>ic1041</t>
  </si>
  <si>
    <t>スポニチ北海道</t>
  </si>
  <si>
    <t>ic1042</t>
  </si>
  <si>
    <t>(空電共通)</t>
  </si>
  <si>
    <t>空電</t>
  </si>
  <si>
    <t>空電 (共通)</t>
  </si>
  <si>
    <t>ic1043</t>
  </si>
  <si>
    <t>右女３</t>
  </si>
  <si>
    <t>①求む！５０歳以上の女性と…</t>
  </si>
  <si>
    <t>サンスポ関東</t>
  </si>
  <si>
    <t>半2段・半3段つかみ10段保証</t>
  </si>
  <si>
    <t>1～10日</t>
  </si>
  <si>
    <t>ic1044</t>
  </si>
  <si>
    <t>②もう５０代の熟女だけど、試しに付き合ってみる？</t>
  </si>
  <si>
    <t>11～20日</t>
  </si>
  <si>
    <t>ic1045</t>
  </si>
  <si>
    <t>③恋愛経験は不要！女性がリードしてくれます！</t>
  </si>
  <si>
    <t>21～31日</t>
  </si>
  <si>
    <t>ic1046</t>
  </si>
  <si>
    <t>ic1047</t>
  </si>
  <si>
    <t>サンスポ関西</t>
  </si>
  <si>
    <t>ic1048</t>
  </si>
  <si>
    <t>ic1049</t>
  </si>
  <si>
    <t>ic1050</t>
  </si>
  <si>
    <t>ic1051</t>
  </si>
  <si>
    <t>ニッカン関東</t>
  </si>
  <si>
    <t>半2段つかみ１0段保証</t>
  </si>
  <si>
    <t>ic1052</t>
  </si>
  <si>
    <t>ic1053</t>
  </si>
  <si>
    <t>ic1054</t>
  </si>
  <si>
    <t>ic1055</t>
  </si>
  <si>
    <t>黒：記事風版</t>
  </si>
  <si>
    <t>女性からナンパしてほしい…</t>
  </si>
  <si>
    <t>全5段</t>
  </si>
  <si>
    <t>4月13日(土)</t>
  </si>
  <si>
    <t>ic1056</t>
  </si>
  <si>
    <t>ic1057</t>
  </si>
  <si>
    <t>ヘスティア雑誌版</t>
  </si>
  <si>
    <t>トゥギャザーする女性をゲットしようぜ！</t>
  </si>
  <si>
    <t>ic1058</t>
  </si>
  <si>
    <t>ic1059</t>
  </si>
  <si>
    <t>忠夫漫画版</t>
  </si>
  <si>
    <t>私みたいなおばさんが初めてで後悔しない?</t>
  </si>
  <si>
    <t>ic1060</t>
  </si>
  <si>
    <t>ic1061</t>
  </si>
  <si>
    <t>出会い懇願！私たち（この歳でも）真剣なんです</t>
  </si>
  <si>
    <t>4月27日(土)</t>
  </si>
  <si>
    <t>ic1062</t>
  </si>
  <si>
    <t>ic1063</t>
  </si>
  <si>
    <t>記事風版</t>
  </si>
  <si>
    <t>恋愛経験は不要！女性がリードしてくれます！</t>
  </si>
  <si>
    <t>スポーツ報知関東</t>
  </si>
  <si>
    <t>終面全5段</t>
  </si>
  <si>
    <t>ic1064</t>
  </si>
  <si>
    <t>ic1065</t>
  </si>
  <si>
    <t>ヘスティア4コマ漫画</t>
  </si>
  <si>
    <t>男の夢をかなえます 超美熟女から逆指名</t>
  </si>
  <si>
    <t>ic1066</t>
  </si>
  <si>
    <t>ic1067</t>
  </si>
  <si>
    <t>C版</t>
  </si>
  <si>
    <t>デイリースポーツ関西</t>
  </si>
  <si>
    <t>4月21日(日)</t>
  </si>
  <si>
    <t>ic1068</t>
  </si>
  <si>
    <t>ic1069</t>
  </si>
  <si>
    <t>東スポ GW特価</t>
  </si>
  <si>
    <t>4月28日(日)</t>
  </si>
  <si>
    <t>ic1070</t>
  </si>
  <si>
    <t>ic1071</t>
  </si>
  <si>
    <t>雑誌版</t>
  </si>
  <si>
    <t>4月20日(土)</t>
  </si>
  <si>
    <t>ic1072</t>
  </si>
  <si>
    <t>ic1073</t>
  </si>
  <si>
    <t>九スポ</t>
  </si>
  <si>
    <t>記事枠</t>
  </si>
  <si>
    <t>4月07日(日)</t>
  </si>
  <si>
    <t>ic1074</t>
  </si>
  <si>
    <t>新聞 TOTAL</t>
  </si>
  <si>
    <t>●雑誌 広告</t>
  </si>
  <si>
    <t>za115</t>
  </si>
  <si>
    <t>日本ジャーナル出版</t>
  </si>
  <si>
    <t>新50代</t>
  </si>
  <si>
    <t>週刊実話</t>
  </si>
  <si>
    <t>4C1P</t>
  </si>
  <si>
    <t>4月25日(木)</t>
  </si>
  <si>
    <t>za116</t>
  </si>
  <si>
    <t>za117</t>
  </si>
  <si>
    <t>扶桑社</t>
  </si>
  <si>
    <t>出会い熱望！ 私たち50代も真剣なんです</t>
  </si>
  <si>
    <t>Tvnavi</t>
  </si>
  <si>
    <t>(月間Tvnavi)①</t>
  </si>
  <si>
    <t>4月24日(水)</t>
  </si>
  <si>
    <t>za118</t>
  </si>
  <si>
    <t>za119</t>
  </si>
  <si>
    <t>結婚の夢をかなえます。素敵な女性と真剣交際</t>
  </si>
  <si>
    <t>za120</t>
  </si>
  <si>
    <t>ad412</t>
  </si>
  <si>
    <t>アドライヴ</t>
  </si>
  <si>
    <t>いろいろ</t>
  </si>
  <si>
    <t>企画枠_横4コマ(ヘスティア)</t>
  </si>
  <si>
    <t>R45編集企画枠</t>
  </si>
  <si>
    <t>企画枠</t>
  </si>
  <si>
    <t>4月（＆3月）</t>
  </si>
  <si>
    <t>ad413</t>
  </si>
  <si>
    <t>双葉社</t>
  </si>
  <si>
    <t>CCG2枠-ヘスティア</t>
  </si>
  <si>
    <t>週刊大衆.2W月(コミュニケーションガイド)</t>
  </si>
  <si>
    <t>4月08日(月)</t>
  </si>
  <si>
    <t>ad420</t>
  </si>
  <si>
    <t>企画枠4コマ漫画</t>
  </si>
  <si>
    <t>インテルフィン編集企画枠</t>
  </si>
  <si>
    <t>4月01日(月)</t>
  </si>
  <si>
    <t>ad421</t>
  </si>
  <si>
    <t>ダイアプレス編集企画枠</t>
  </si>
  <si>
    <t>ad423</t>
  </si>
  <si>
    <t>素人ハメ撮り編集企画枠</t>
  </si>
  <si>
    <t>4月（＆5月）</t>
  </si>
  <si>
    <t>ad414</t>
  </si>
  <si>
    <t>コアマガジン</t>
  </si>
  <si>
    <t>5P元祖</t>
  </si>
  <si>
    <t>実話BUNKA超タブー</t>
  </si>
  <si>
    <t>1C5P</t>
  </si>
  <si>
    <t>ad415</t>
  </si>
  <si>
    <t>中面 後半</t>
  </si>
  <si>
    <t>ad424</t>
  </si>
  <si>
    <t>大洋図書</t>
  </si>
  <si>
    <t>2P_対談風原稿_ヘスティア</t>
  </si>
  <si>
    <t>昭和の謎99 2019</t>
  </si>
  <si>
    <t>1C2P</t>
  </si>
  <si>
    <t>ad425</t>
  </si>
  <si>
    <t>ad430</t>
  </si>
  <si>
    <t>実話ナックルズ ウルトラ</t>
  </si>
  <si>
    <t>4月15日(月)</t>
  </si>
  <si>
    <t>ad431</t>
  </si>
  <si>
    <t>中面 前半</t>
  </si>
  <si>
    <t>ad426</t>
  </si>
  <si>
    <t>実話BUNKAタブー</t>
  </si>
  <si>
    <t>4C2P</t>
  </si>
  <si>
    <t>4月16日(火)</t>
  </si>
  <si>
    <t>ad427</t>
  </si>
  <si>
    <t>中面 終盤</t>
  </si>
  <si>
    <t>ad428</t>
  </si>
  <si>
    <t>メディアソフト</t>
  </si>
  <si>
    <t>ありえない芸能界 封印お宝解禁SP</t>
  </si>
  <si>
    <t>4月18日(木)</t>
  </si>
  <si>
    <t>ad429</t>
  </si>
  <si>
    <t>ad432</t>
  </si>
  <si>
    <t>コスミック出版</t>
  </si>
  <si>
    <t>1P記事_求む！中高年男性版_ヘスティア</t>
  </si>
  <si>
    <t>封印映像〇〇美熟女びしょ寝取られスペシャル</t>
  </si>
  <si>
    <t>表4</t>
  </si>
  <si>
    <t>ad433</t>
  </si>
  <si>
    <t>ad434</t>
  </si>
  <si>
    <t>ナックルズ極ベスト</t>
  </si>
  <si>
    <t>4月22日(月)</t>
  </si>
  <si>
    <t>ad435</t>
  </si>
  <si>
    <t>ad436</t>
  </si>
  <si>
    <t>臨時増刊ラヴァーズ</t>
  </si>
  <si>
    <t>ad437</t>
  </si>
  <si>
    <t>ad440</t>
  </si>
  <si>
    <t>徳間書店</t>
  </si>
  <si>
    <t>DVD漫画きよし_袋裏用セリフアレンジ</t>
  </si>
  <si>
    <t>アサヒ芸能.4W火</t>
  </si>
  <si>
    <t>DVD袋裏4C</t>
  </si>
  <si>
    <t>4月23日(火)</t>
  </si>
  <si>
    <t>ad441</t>
  </si>
  <si>
    <t>ad438</t>
  </si>
  <si>
    <t>海王社</t>
  </si>
  <si>
    <t>女子アナSCRAMBLE</t>
  </si>
  <si>
    <t>4月30日(火)</t>
  </si>
  <si>
    <t>ad439</t>
  </si>
  <si>
    <t>雑誌 TOTAL</t>
  </si>
  <si>
    <t>●DVD 広告</t>
  </si>
  <si>
    <t>pa411</t>
  </si>
  <si>
    <t>三和出版</t>
  </si>
  <si>
    <t>DVD漫画きよし</t>
  </si>
  <si>
    <t>B5、セブンPB、760円、7万部</t>
  </si>
  <si>
    <t>朝までハシゴ酒 二軒目</t>
  </si>
  <si>
    <t>DVD袋表4C</t>
  </si>
  <si>
    <t>4月02日(火)</t>
  </si>
  <si>
    <t>pa412</t>
  </si>
  <si>
    <t>pa413</t>
  </si>
  <si>
    <t>DVD4コマ-ヘスティア</t>
  </si>
  <si>
    <t>A4、CVS、840円、7万部</t>
  </si>
  <si>
    <t>世界の美神コレクション2019</t>
  </si>
  <si>
    <t>pa414</t>
  </si>
  <si>
    <t>pa415</t>
  </si>
  <si>
    <t>ぶんか社</t>
  </si>
  <si>
    <t>EXCITING MAX!SPECIAL</t>
  </si>
  <si>
    <t>DVD袋裏1C+コンテンツ枠</t>
  </si>
  <si>
    <t>4月11日(木)</t>
  </si>
  <si>
    <t>pa416</t>
  </si>
  <si>
    <t>pa417</t>
  </si>
  <si>
    <t>A5、日版PB、600円、7万部</t>
  </si>
  <si>
    <t>男なら一度は見たい極上映像SPECIAL</t>
  </si>
  <si>
    <t>DVD対向4C1P</t>
  </si>
  <si>
    <t>pa418</t>
  </si>
  <si>
    <t>pa419</t>
  </si>
  <si>
    <t>究極美女プレステージ</t>
  </si>
  <si>
    <t>4月17日(水)</t>
  </si>
  <si>
    <t>pa420</t>
  </si>
  <si>
    <t>pa421</t>
  </si>
  <si>
    <t>極上素人DX</t>
  </si>
  <si>
    <t>4月19日(金)</t>
  </si>
  <si>
    <t>pa422</t>
  </si>
  <si>
    <t>pa423</t>
  </si>
  <si>
    <t>インフォメディア</t>
  </si>
  <si>
    <t>A5、日版PB、540円、10万部</t>
  </si>
  <si>
    <t>ドスケベ美熟女の性感クリニック!</t>
  </si>
  <si>
    <t>pa424</t>
  </si>
  <si>
    <t>pa425</t>
  </si>
  <si>
    <t>DVDヨロシク!</t>
  </si>
  <si>
    <t>DVD貼付け面4C1/3P</t>
  </si>
  <si>
    <t>pa426</t>
  </si>
  <si>
    <t>pa427</t>
  </si>
  <si>
    <t>一水社</t>
  </si>
  <si>
    <t>B5、CVSセブン以外、780円</t>
  </si>
  <si>
    <t>ブラックパック!しろうと美人妻地下DVD 気持ちがいいから抜かないで</t>
  </si>
  <si>
    <t>pa428</t>
  </si>
  <si>
    <t>pa429</t>
  </si>
  <si>
    <t>B5、CVSセブン以外、600円、4c16P</t>
  </si>
  <si>
    <t>しろうと美人妻地下DVD270分イエローDX</t>
  </si>
  <si>
    <t>pa430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</si>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</sst>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0.57285714285714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66</v>
      </c>
      <c r="M6" s="79">
        <v>0</v>
      </c>
      <c r="N6" s="79">
        <v>192</v>
      </c>
      <c r="O6" s="88">
        <v>30</v>
      </c>
      <c r="P6" s="89">
        <v>0</v>
      </c>
      <c r="Q6" s="90">
        <f>O6+P6</f>
        <v>30</v>
      </c>
      <c r="R6" s="80">
        <f>IFERROR(Q6/N6,"-")</f>
        <v>0.15625</v>
      </c>
      <c r="S6" s="79">
        <v>1</v>
      </c>
      <c r="T6" s="79">
        <v>12</v>
      </c>
      <c r="U6" s="80">
        <f>IFERROR(T6/(Q6),"-")</f>
        <v>0.4</v>
      </c>
      <c r="V6" s="81">
        <f>IFERROR(K6/SUM(Q6:Q10),"-")</f>
        <v>6603.7735849057</v>
      </c>
      <c r="W6" s="82">
        <v>7</v>
      </c>
      <c r="X6" s="80">
        <f>IF(Q6=0,"-",W6/Q6)</f>
        <v>0.23333333333333</v>
      </c>
      <c r="Y6" s="181">
        <v>156000</v>
      </c>
      <c r="Z6" s="182">
        <f>IFERROR(Y6/Q6,"-")</f>
        <v>5200</v>
      </c>
      <c r="AA6" s="182">
        <f>IFERROR(Y6/W6,"-")</f>
        <v>22285.714285714</v>
      </c>
      <c r="AB6" s="176">
        <f>SUM(Y6:Y10)-SUM(K6:K10)</f>
        <v>-299000</v>
      </c>
      <c r="AC6" s="83">
        <f>SUM(Y6:Y10)/SUM(K6:K10)</f>
        <v>0.57285714285714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12</v>
      </c>
      <c r="BG6" s="110">
        <f>IF(Q6=0,"",IF(BF6=0,"",(BF6/Q6)))</f>
        <v>0.4</v>
      </c>
      <c r="BH6" s="109">
        <v>1</v>
      </c>
      <c r="BI6" s="111">
        <f>IFERROR(BH6/BF6,"-")</f>
        <v>0.083333333333333</v>
      </c>
      <c r="BJ6" s="112">
        <v>95000</v>
      </c>
      <c r="BK6" s="113">
        <f>IFERROR(BJ6/BF6,"-")</f>
        <v>7916.6666666667</v>
      </c>
      <c r="BL6" s="114"/>
      <c r="BM6" s="114"/>
      <c r="BN6" s="114">
        <v>1</v>
      </c>
      <c r="BO6" s="116">
        <v>11</v>
      </c>
      <c r="BP6" s="117">
        <f>IF(Q6=0,"",IF(BO6=0,"",(BO6/Q6)))</f>
        <v>0.36666666666667</v>
      </c>
      <c r="BQ6" s="118">
        <v>5</v>
      </c>
      <c r="BR6" s="119">
        <f>IFERROR(BQ6/BO6,"-")</f>
        <v>0.45454545454545</v>
      </c>
      <c r="BS6" s="120">
        <v>50000</v>
      </c>
      <c r="BT6" s="121">
        <f>IFERROR(BS6/BO6,"-")</f>
        <v>4545.4545454545</v>
      </c>
      <c r="BU6" s="122">
        <v>3</v>
      </c>
      <c r="BV6" s="122">
        <v>1</v>
      </c>
      <c r="BW6" s="122">
        <v>1</v>
      </c>
      <c r="BX6" s="123">
        <v>3</v>
      </c>
      <c r="BY6" s="124">
        <f>IF(Q6=0,"",IF(BX6=0,"",(BX6/Q6)))</f>
        <v>0.1</v>
      </c>
      <c r="BZ6" s="125">
        <v>1</v>
      </c>
      <c r="CA6" s="126">
        <f>IFERROR(BZ6/BX6,"-")</f>
        <v>0.33333333333333</v>
      </c>
      <c r="CB6" s="127">
        <v>11000</v>
      </c>
      <c r="CC6" s="128">
        <f>IFERROR(CB6/BX6,"-")</f>
        <v>3666.6666666667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7</v>
      </c>
      <c r="CQ6" s="138">
        <v>156000</v>
      </c>
      <c r="CR6" s="138">
        <v>95000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33</v>
      </c>
      <c r="M7" s="79">
        <v>0</v>
      </c>
      <c r="N7" s="79">
        <v>102</v>
      </c>
      <c r="O7" s="88">
        <v>13</v>
      </c>
      <c r="P7" s="89">
        <v>0</v>
      </c>
      <c r="Q7" s="90">
        <f>O7+P7</f>
        <v>13</v>
      </c>
      <c r="R7" s="80">
        <f>IFERROR(Q7/N7,"-")</f>
        <v>0.12745098039216</v>
      </c>
      <c r="S7" s="79">
        <v>3</v>
      </c>
      <c r="T7" s="79">
        <v>6</v>
      </c>
      <c r="U7" s="80">
        <f>IFERROR(T7/(Q7),"-")</f>
        <v>0.46153846153846</v>
      </c>
      <c r="V7" s="81"/>
      <c r="W7" s="82">
        <v>4</v>
      </c>
      <c r="X7" s="80">
        <f>IF(Q7=0,"-",W7/Q7)</f>
        <v>0.30769230769231</v>
      </c>
      <c r="Y7" s="181">
        <v>77000</v>
      </c>
      <c r="Z7" s="182">
        <f>IFERROR(Y7/Q7,"-")</f>
        <v>5923.0769230769</v>
      </c>
      <c r="AA7" s="182">
        <f>IFERROR(Y7/W7,"-")</f>
        <v>19250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0.15384615384615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5</v>
      </c>
      <c r="BG7" s="110">
        <f>IF(Q7=0,"",IF(BF7=0,"",(BF7/Q7)))</f>
        <v>0.38461538461538</v>
      </c>
      <c r="BH7" s="109">
        <v>1</v>
      </c>
      <c r="BI7" s="111">
        <f>IFERROR(BH7/BF7,"-")</f>
        <v>0.2</v>
      </c>
      <c r="BJ7" s="112">
        <v>9000</v>
      </c>
      <c r="BK7" s="113">
        <f>IFERROR(BJ7/BF7,"-")</f>
        <v>1800</v>
      </c>
      <c r="BL7" s="114"/>
      <c r="BM7" s="114"/>
      <c r="BN7" s="114">
        <v>1</v>
      </c>
      <c r="BO7" s="116">
        <v>3</v>
      </c>
      <c r="BP7" s="117">
        <f>IF(Q7=0,"",IF(BO7=0,"",(BO7/Q7)))</f>
        <v>0.23076923076923</v>
      </c>
      <c r="BQ7" s="118">
        <v>1</v>
      </c>
      <c r="BR7" s="119">
        <f>IFERROR(BQ7/BO7,"-")</f>
        <v>0.33333333333333</v>
      </c>
      <c r="BS7" s="120">
        <v>54000</v>
      </c>
      <c r="BT7" s="121">
        <f>IFERROR(BS7/BO7,"-")</f>
        <v>18000</v>
      </c>
      <c r="BU7" s="122"/>
      <c r="BV7" s="122"/>
      <c r="BW7" s="122">
        <v>1</v>
      </c>
      <c r="BX7" s="123">
        <v>3</v>
      </c>
      <c r="BY7" s="124">
        <f>IF(Q7=0,"",IF(BX7=0,"",(BX7/Q7)))</f>
        <v>0.23076923076923</v>
      </c>
      <c r="BZ7" s="125">
        <v>2</v>
      </c>
      <c r="CA7" s="126">
        <f>IFERROR(BZ7/BX7,"-")</f>
        <v>0.66666666666667</v>
      </c>
      <c r="CB7" s="127">
        <v>14000</v>
      </c>
      <c r="CC7" s="128">
        <f>IFERROR(CB7/BX7,"-")</f>
        <v>4666.6666666667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77000</v>
      </c>
      <c r="CR7" s="138">
        <v>54000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15</v>
      </c>
      <c r="M8" s="79">
        <v>0</v>
      </c>
      <c r="N8" s="79">
        <v>47</v>
      </c>
      <c r="O8" s="88">
        <v>4</v>
      </c>
      <c r="P8" s="89">
        <v>0</v>
      </c>
      <c r="Q8" s="90">
        <f>O8+P8</f>
        <v>4</v>
      </c>
      <c r="R8" s="80">
        <f>IFERROR(Q8/N8,"-")</f>
        <v>0.085106382978723</v>
      </c>
      <c r="S8" s="79">
        <v>1</v>
      </c>
      <c r="T8" s="79">
        <v>1</v>
      </c>
      <c r="U8" s="80">
        <f>IFERROR(T8/(Q8),"-")</f>
        <v>0.25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2</v>
      </c>
      <c r="AX8" s="104">
        <f>IF(Q8=0,"",IF(AW8=0,"",(AW8/Q8)))</f>
        <v>0.5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12</v>
      </c>
      <c r="M9" s="79">
        <v>0</v>
      </c>
      <c r="N9" s="79">
        <v>37</v>
      </c>
      <c r="O9" s="88">
        <v>4</v>
      </c>
      <c r="P9" s="89">
        <v>0</v>
      </c>
      <c r="Q9" s="90">
        <f>O9+P9</f>
        <v>4</v>
      </c>
      <c r="R9" s="80">
        <f>IFERROR(Q9/N9,"-")</f>
        <v>0.10810810810811</v>
      </c>
      <c r="S9" s="79">
        <v>0</v>
      </c>
      <c r="T9" s="79">
        <v>4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2</v>
      </c>
      <c r="AX9" s="104">
        <f>IF(Q9=0,"",IF(AW9=0,"",(AW9/Q9)))</f>
        <v>0.5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376</v>
      </c>
      <c r="M10" s="79">
        <v>177</v>
      </c>
      <c r="N10" s="79">
        <v>133</v>
      </c>
      <c r="O10" s="88">
        <v>53</v>
      </c>
      <c r="P10" s="89">
        <v>2</v>
      </c>
      <c r="Q10" s="90">
        <f>O10+P10</f>
        <v>55</v>
      </c>
      <c r="R10" s="80">
        <f>IFERROR(Q10/N10,"-")</f>
        <v>0.41353383458647</v>
      </c>
      <c r="S10" s="79">
        <v>5</v>
      </c>
      <c r="T10" s="79">
        <v>9</v>
      </c>
      <c r="U10" s="80">
        <f>IFERROR(T10/(Q10),"-")</f>
        <v>0.16363636363636</v>
      </c>
      <c r="V10" s="81"/>
      <c r="W10" s="82">
        <v>13</v>
      </c>
      <c r="X10" s="80">
        <f>IF(Q10=0,"-",W10/Q10)</f>
        <v>0.23636363636364</v>
      </c>
      <c r="Y10" s="181">
        <v>168000</v>
      </c>
      <c r="Z10" s="182">
        <f>IFERROR(Y10/Q10,"-")</f>
        <v>3054.5454545455</v>
      </c>
      <c r="AA10" s="182">
        <f>IFERROR(Y10/W10,"-")</f>
        <v>12923.076923077</v>
      </c>
      <c r="AB10" s="176"/>
      <c r="AC10" s="83"/>
      <c r="AD10" s="77"/>
      <c r="AE10" s="91">
        <v>2</v>
      </c>
      <c r="AF10" s="92">
        <f>IF(Q10=0,"",IF(AE10=0,"",(AE10/Q10)))</f>
        <v>0.036363636363636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2</v>
      </c>
      <c r="AO10" s="98">
        <f>IF(Q10=0,"",IF(AN10=0,"",(AN10/Q10)))</f>
        <v>0.036363636363636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12</v>
      </c>
      <c r="BG10" s="110">
        <f>IF(Q10=0,"",IF(BF10=0,"",(BF10/Q10)))</f>
        <v>0.21818181818182</v>
      </c>
      <c r="BH10" s="109">
        <v>3</v>
      </c>
      <c r="BI10" s="111">
        <f>IFERROR(BH10/BF10,"-")</f>
        <v>0.25</v>
      </c>
      <c r="BJ10" s="112">
        <v>32000</v>
      </c>
      <c r="BK10" s="113">
        <f>IFERROR(BJ10/BF10,"-")</f>
        <v>2666.6666666667</v>
      </c>
      <c r="BL10" s="114">
        <v>1</v>
      </c>
      <c r="BM10" s="114">
        <v>1</v>
      </c>
      <c r="BN10" s="114">
        <v>1</v>
      </c>
      <c r="BO10" s="116">
        <v>21</v>
      </c>
      <c r="BP10" s="117">
        <f>IF(Q10=0,"",IF(BO10=0,"",(BO10/Q10)))</f>
        <v>0.38181818181818</v>
      </c>
      <c r="BQ10" s="118">
        <v>6</v>
      </c>
      <c r="BR10" s="119">
        <f>IFERROR(BQ10/BO10,"-")</f>
        <v>0.28571428571429</v>
      </c>
      <c r="BS10" s="120">
        <v>101000</v>
      </c>
      <c r="BT10" s="121">
        <f>IFERROR(BS10/BO10,"-")</f>
        <v>4809.5238095238</v>
      </c>
      <c r="BU10" s="122">
        <v>4</v>
      </c>
      <c r="BV10" s="122"/>
      <c r="BW10" s="122">
        <v>2</v>
      </c>
      <c r="BX10" s="123">
        <v>15</v>
      </c>
      <c r="BY10" s="124">
        <f>IF(Q10=0,"",IF(BX10=0,"",(BX10/Q10)))</f>
        <v>0.27272727272727</v>
      </c>
      <c r="BZ10" s="125">
        <v>3</v>
      </c>
      <c r="CA10" s="126">
        <f>IFERROR(BZ10/BX10,"-")</f>
        <v>0.2</v>
      </c>
      <c r="CB10" s="127">
        <v>25000</v>
      </c>
      <c r="CC10" s="128">
        <f>IFERROR(CB10/BX10,"-")</f>
        <v>1666.6666666667</v>
      </c>
      <c r="CD10" s="129">
        <v>1</v>
      </c>
      <c r="CE10" s="129">
        <v>1</v>
      </c>
      <c r="CF10" s="129">
        <v>1</v>
      </c>
      <c r="CG10" s="130">
        <v>3</v>
      </c>
      <c r="CH10" s="131">
        <f>IF(Q10=0,"",IF(CG10=0,"",(CG10/Q10)))</f>
        <v>0.054545454545455</v>
      </c>
      <c r="CI10" s="132">
        <v>1</v>
      </c>
      <c r="CJ10" s="133">
        <f>IFERROR(CI10/CG10,"-")</f>
        <v>0.33333333333333</v>
      </c>
      <c r="CK10" s="134">
        <v>10000</v>
      </c>
      <c r="CL10" s="135">
        <f>IFERROR(CK10/CG10,"-")</f>
        <v>3333.3333333333</v>
      </c>
      <c r="CM10" s="136"/>
      <c r="CN10" s="136">
        <v>1</v>
      </c>
      <c r="CO10" s="136"/>
      <c r="CP10" s="137">
        <v>13</v>
      </c>
      <c r="CQ10" s="138">
        <v>168000</v>
      </c>
      <c r="CR10" s="138">
        <v>58000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2.989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79</v>
      </c>
      <c r="J11" s="87" t="s">
        <v>80</v>
      </c>
      <c r="K11" s="176">
        <v>500000</v>
      </c>
      <c r="L11" s="79">
        <v>6</v>
      </c>
      <c r="M11" s="79">
        <v>0</v>
      </c>
      <c r="N11" s="79">
        <v>25</v>
      </c>
      <c r="O11" s="88">
        <v>2</v>
      </c>
      <c r="P11" s="89">
        <v>0</v>
      </c>
      <c r="Q11" s="90">
        <f>O11+P11</f>
        <v>2</v>
      </c>
      <c r="R11" s="80">
        <f>IFERROR(Q11/N11,"-")</f>
        <v>0.08</v>
      </c>
      <c r="S11" s="79">
        <v>0</v>
      </c>
      <c r="T11" s="79">
        <v>1</v>
      </c>
      <c r="U11" s="80">
        <f>IFERROR(T11/(Q11),"-")</f>
        <v>0.5</v>
      </c>
      <c r="V11" s="81">
        <f>IFERROR(K11/SUM(Q11:Q18),"-")</f>
        <v>11363.636363636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SUM(Y11:Y18)-SUM(K11:K18)</f>
        <v>994500</v>
      </c>
      <c r="AC11" s="83">
        <f>SUM(Y11:Y18)/SUM(K11:K18)</f>
        <v>2.989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76</v>
      </c>
      <c r="F12" s="184" t="s">
        <v>82</v>
      </c>
      <c r="G12" s="184" t="s">
        <v>61</v>
      </c>
      <c r="H12" s="87"/>
      <c r="I12" s="87" t="s">
        <v>79</v>
      </c>
      <c r="J12" s="87" t="s">
        <v>83</v>
      </c>
      <c r="K12" s="176"/>
      <c r="L12" s="79">
        <v>10</v>
      </c>
      <c r="M12" s="79">
        <v>0</v>
      </c>
      <c r="N12" s="79">
        <v>49</v>
      </c>
      <c r="O12" s="88">
        <v>3</v>
      </c>
      <c r="P12" s="89">
        <v>0</v>
      </c>
      <c r="Q12" s="90">
        <f>O12+P12</f>
        <v>3</v>
      </c>
      <c r="R12" s="80">
        <f>IFERROR(Q12/N12,"-")</f>
        <v>0.061224489795918</v>
      </c>
      <c r="S12" s="79">
        <v>0</v>
      </c>
      <c r="T12" s="79">
        <v>0</v>
      </c>
      <c r="U12" s="80">
        <f>IFERROR(T12/(Q12),"-")</f>
        <v>0</v>
      </c>
      <c r="V12" s="81"/>
      <c r="W12" s="82">
        <v>1</v>
      </c>
      <c r="X12" s="80">
        <f>IF(Q12=0,"-",W12/Q12)</f>
        <v>0.33333333333333</v>
      </c>
      <c r="Y12" s="181">
        <v>3000</v>
      </c>
      <c r="Z12" s="182">
        <f>IFERROR(Y12/Q12,"-")</f>
        <v>1000</v>
      </c>
      <c r="AA12" s="182">
        <f>IFERROR(Y12/W12,"-")</f>
        <v>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0.66666666666667</v>
      </c>
      <c r="BZ12" s="125">
        <v>1</v>
      </c>
      <c r="CA12" s="126">
        <f>IFERROR(BZ12/BX12,"-")</f>
        <v>0.5</v>
      </c>
      <c r="CB12" s="127">
        <v>3000</v>
      </c>
      <c r="CC12" s="128">
        <f>IFERROR(CB12/BX12,"-")</f>
        <v>1500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76</v>
      </c>
      <c r="F13" s="184" t="s">
        <v>85</v>
      </c>
      <c r="G13" s="184" t="s">
        <v>61</v>
      </c>
      <c r="H13" s="87"/>
      <c r="I13" s="87" t="s">
        <v>79</v>
      </c>
      <c r="J13" s="87" t="s">
        <v>86</v>
      </c>
      <c r="K13" s="176"/>
      <c r="L13" s="79">
        <v>6</v>
      </c>
      <c r="M13" s="79">
        <v>0</v>
      </c>
      <c r="N13" s="79">
        <v>30</v>
      </c>
      <c r="O13" s="88">
        <v>3</v>
      </c>
      <c r="P13" s="89">
        <v>0</v>
      </c>
      <c r="Q13" s="90">
        <f>O13+P13</f>
        <v>3</v>
      </c>
      <c r="R13" s="80">
        <f>IFERROR(Q13/N13,"-")</f>
        <v>0.1</v>
      </c>
      <c r="S13" s="79">
        <v>2</v>
      </c>
      <c r="T13" s="79">
        <v>1</v>
      </c>
      <c r="U13" s="80">
        <f>IFERROR(T13/(Q13),"-")</f>
        <v>0.33333333333333</v>
      </c>
      <c r="V13" s="81"/>
      <c r="W13" s="82">
        <v>2</v>
      </c>
      <c r="X13" s="80">
        <f>IF(Q13=0,"-",W13/Q13)</f>
        <v>0.66666666666667</v>
      </c>
      <c r="Y13" s="181">
        <v>111500</v>
      </c>
      <c r="Z13" s="182">
        <f>IFERROR(Y13/Q13,"-")</f>
        <v>37166.666666667</v>
      </c>
      <c r="AA13" s="182">
        <f>IFERROR(Y13/W13,"-")</f>
        <v>55750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3</v>
      </c>
      <c r="BY13" s="124">
        <f>IF(Q13=0,"",IF(BX13=0,"",(BX13/Q13)))</f>
        <v>1</v>
      </c>
      <c r="BZ13" s="125">
        <v>2</v>
      </c>
      <c r="CA13" s="126">
        <f>IFERROR(BZ13/BX13,"-")</f>
        <v>0.66666666666667</v>
      </c>
      <c r="CB13" s="127">
        <v>111500</v>
      </c>
      <c r="CC13" s="128">
        <f>IFERROR(CB13/BX13,"-")</f>
        <v>37166.666666667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111500</v>
      </c>
      <c r="CR13" s="138">
        <v>85000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72</v>
      </c>
      <c r="F14" s="184" t="s">
        <v>72</v>
      </c>
      <c r="G14" s="184" t="s">
        <v>73</v>
      </c>
      <c r="H14" s="87"/>
      <c r="I14" s="87"/>
      <c r="J14" s="87"/>
      <c r="K14" s="176"/>
      <c r="L14" s="79">
        <v>50</v>
      </c>
      <c r="M14" s="79">
        <v>38</v>
      </c>
      <c r="N14" s="79">
        <v>22</v>
      </c>
      <c r="O14" s="88">
        <v>10</v>
      </c>
      <c r="P14" s="89">
        <v>1</v>
      </c>
      <c r="Q14" s="90">
        <f>O14+P14</f>
        <v>11</v>
      </c>
      <c r="R14" s="80">
        <f>IFERROR(Q14/N14,"-")</f>
        <v>0.5</v>
      </c>
      <c r="S14" s="79">
        <v>3</v>
      </c>
      <c r="T14" s="79">
        <v>2</v>
      </c>
      <c r="U14" s="80">
        <f>IFERROR(T14/(Q14),"-")</f>
        <v>0.18181818181818</v>
      </c>
      <c r="V14" s="81"/>
      <c r="W14" s="82">
        <v>4</v>
      </c>
      <c r="X14" s="80">
        <f>IF(Q14=0,"-",W14/Q14)</f>
        <v>0.36363636363636</v>
      </c>
      <c r="Y14" s="181">
        <v>592000</v>
      </c>
      <c r="Z14" s="182">
        <f>IFERROR(Y14/Q14,"-")</f>
        <v>53818.181818182</v>
      </c>
      <c r="AA14" s="182">
        <f>IFERROR(Y14/W14,"-")</f>
        <v>148000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0.27272727272727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0.27272727272727</v>
      </c>
      <c r="BQ14" s="118">
        <v>2</v>
      </c>
      <c r="BR14" s="119">
        <f>IFERROR(BQ14/BO14,"-")</f>
        <v>0.66666666666667</v>
      </c>
      <c r="BS14" s="120">
        <v>334000</v>
      </c>
      <c r="BT14" s="121">
        <f>IFERROR(BS14/BO14,"-")</f>
        <v>111333.33333333</v>
      </c>
      <c r="BU14" s="122"/>
      <c r="BV14" s="122"/>
      <c r="BW14" s="122">
        <v>2</v>
      </c>
      <c r="BX14" s="123">
        <v>3</v>
      </c>
      <c r="BY14" s="124">
        <f>IF(Q14=0,"",IF(BX14=0,"",(BX14/Q14)))</f>
        <v>0.27272727272727</v>
      </c>
      <c r="BZ14" s="125">
        <v>1</v>
      </c>
      <c r="CA14" s="126">
        <f>IFERROR(BZ14/BX14,"-")</f>
        <v>0.33333333333333</v>
      </c>
      <c r="CB14" s="127">
        <v>13000</v>
      </c>
      <c r="CC14" s="128">
        <f>IFERROR(CB14/BX14,"-")</f>
        <v>4333.3333333333</v>
      </c>
      <c r="CD14" s="129"/>
      <c r="CE14" s="129"/>
      <c r="CF14" s="129">
        <v>1</v>
      </c>
      <c r="CG14" s="130">
        <v>2</v>
      </c>
      <c r="CH14" s="131">
        <f>IF(Q14=0,"",IF(CG14=0,"",(CG14/Q14)))</f>
        <v>0.18181818181818</v>
      </c>
      <c r="CI14" s="132">
        <v>1</v>
      </c>
      <c r="CJ14" s="133">
        <f>IFERROR(CI14/CG14,"-")</f>
        <v>0.5</v>
      </c>
      <c r="CK14" s="134">
        <v>245000</v>
      </c>
      <c r="CL14" s="135">
        <f>IFERROR(CK14/CG14,"-")</f>
        <v>122500</v>
      </c>
      <c r="CM14" s="136"/>
      <c r="CN14" s="136"/>
      <c r="CO14" s="136">
        <v>1</v>
      </c>
      <c r="CP14" s="137">
        <v>4</v>
      </c>
      <c r="CQ14" s="138">
        <v>592000</v>
      </c>
      <c r="CR14" s="138">
        <v>321000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76</v>
      </c>
      <c r="F15" s="184" t="s">
        <v>77</v>
      </c>
      <c r="G15" s="184" t="s">
        <v>61</v>
      </c>
      <c r="H15" s="87" t="s">
        <v>89</v>
      </c>
      <c r="I15" s="87" t="s">
        <v>79</v>
      </c>
      <c r="J15" s="87" t="s">
        <v>80</v>
      </c>
      <c r="K15" s="176"/>
      <c r="L15" s="79">
        <v>18</v>
      </c>
      <c r="M15" s="79">
        <v>0</v>
      </c>
      <c r="N15" s="79">
        <v>53</v>
      </c>
      <c r="O15" s="88">
        <v>4</v>
      </c>
      <c r="P15" s="89">
        <v>0</v>
      </c>
      <c r="Q15" s="90">
        <f>O15+P15</f>
        <v>4</v>
      </c>
      <c r="R15" s="80">
        <f>IFERROR(Q15/N15,"-")</f>
        <v>0.075471698113208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0.25</v>
      </c>
      <c r="Y15" s="181">
        <v>23000</v>
      </c>
      <c r="Z15" s="182">
        <f>IFERROR(Y15/Q15,"-")</f>
        <v>5750</v>
      </c>
      <c r="AA15" s="182">
        <f>IFERROR(Y15/W15,"-")</f>
        <v>23000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0.5</v>
      </c>
      <c r="BH15" s="109">
        <v>1</v>
      </c>
      <c r="BI15" s="111">
        <f>IFERROR(BH15/BF15,"-")</f>
        <v>0.5</v>
      </c>
      <c r="BJ15" s="112">
        <v>23000</v>
      </c>
      <c r="BK15" s="113">
        <f>IFERROR(BJ15/BF15,"-")</f>
        <v>11500</v>
      </c>
      <c r="BL15" s="114"/>
      <c r="BM15" s="114"/>
      <c r="BN15" s="114">
        <v>1</v>
      </c>
      <c r="BO15" s="116">
        <v>2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23000</v>
      </c>
      <c r="CR15" s="138">
        <v>23000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76</v>
      </c>
      <c r="F16" s="184" t="s">
        <v>82</v>
      </c>
      <c r="G16" s="184" t="s">
        <v>61</v>
      </c>
      <c r="H16" s="87"/>
      <c r="I16" s="87" t="s">
        <v>79</v>
      </c>
      <c r="J16" s="87" t="s">
        <v>83</v>
      </c>
      <c r="K16" s="176"/>
      <c r="L16" s="79">
        <v>11</v>
      </c>
      <c r="M16" s="79">
        <v>0</v>
      </c>
      <c r="N16" s="79">
        <v>73</v>
      </c>
      <c r="O16" s="88">
        <v>2</v>
      </c>
      <c r="P16" s="89">
        <v>0</v>
      </c>
      <c r="Q16" s="90">
        <f>O16+P16</f>
        <v>2</v>
      </c>
      <c r="R16" s="80">
        <f>IFERROR(Q16/N16,"-")</f>
        <v>0.027397260273973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76</v>
      </c>
      <c r="F17" s="184" t="s">
        <v>85</v>
      </c>
      <c r="G17" s="184" t="s">
        <v>61</v>
      </c>
      <c r="H17" s="87"/>
      <c r="I17" s="87" t="s">
        <v>79</v>
      </c>
      <c r="J17" s="87" t="s">
        <v>86</v>
      </c>
      <c r="K17" s="176"/>
      <c r="L17" s="79">
        <v>10</v>
      </c>
      <c r="M17" s="79">
        <v>0</v>
      </c>
      <c r="N17" s="79">
        <v>17</v>
      </c>
      <c r="O17" s="88">
        <v>1</v>
      </c>
      <c r="P17" s="89">
        <v>0</v>
      </c>
      <c r="Q17" s="90">
        <f>O17+P17</f>
        <v>1</v>
      </c>
      <c r="R17" s="80">
        <f>IFERROR(Q17/N17,"-")</f>
        <v>0.058823529411765</v>
      </c>
      <c r="S17" s="79">
        <v>1</v>
      </c>
      <c r="T17" s="79">
        <v>0</v>
      </c>
      <c r="U17" s="80">
        <f>IFERROR(T17/(Q17),"-")</f>
        <v>0</v>
      </c>
      <c r="V17" s="81"/>
      <c r="W17" s="82">
        <v>1</v>
      </c>
      <c r="X17" s="80">
        <f>IF(Q17=0,"-",W17/Q17)</f>
        <v>1</v>
      </c>
      <c r="Y17" s="181">
        <v>22000</v>
      </c>
      <c r="Z17" s="182">
        <f>IFERROR(Y17/Q17,"-")</f>
        <v>22000</v>
      </c>
      <c r="AA17" s="182">
        <f>IFERROR(Y17/W17,"-")</f>
        <v>22000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>
        <v>1</v>
      </c>
      <c r="BR17" s="119">
        <f>IFERROR(BQ17/BO17,"-")</f>
        <v>1</v>
      </c>
      <c r="BS17" s="120">
        <v>22000</v>
      </c>
      <c r="BT17" s="121">
        <f>IFERROR(BS17/BO17,"-")</f>
        <v>22000</v>
      </c>
      <c r="BU17" s="122"/>
      <c r="BV17" s="122"/>
      <c r="BW17" s="122">
        <v>1</v>
      </c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22000</v>
      </c>
      <c r="CR17" s="138">
        <v>22000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72</v>
      </c>
      <c r="F18" s="184" t="s">
        <v>72</v>
      </c>
      <c r="G18" s="184" t="s">
        <v>73</v>
      </c>
      <c r="H18" s="87"/>
      <c r="I18" s="87"/>
      <c r="J18" s="87"/>
      <c r="K18" s="176"/>
      <c r="L18" s="79">
        <v>188</v>
      </c>
      <c r="M18" s="79">
        <v>71</v>
      </c>
      <c r="N18" s="79">
        <v>46</v>
      </c>
      <c r="O18" s="88">
        <v>18</v>
      </c>
      <c r="P18" s="89">
        <v>0</v>
      </c>
      <c r="Q18" s="90">
        <f>O18+P18</f>
        <v>18</v>
      </c>
      <c r="R18" s="80">
        <f>IFERROR(Q18/N18,"-")</f>
        <v>0.39130434782609</v>
      </c>
      <c r="S18" s="79">
        <v>6</v>
      </c>
      <c r="T18" s="79">
        <v>2</v>
      </c>
      <c r="U18" s="80">
        <f>IFERROR(T18/(Q18),"-")</f>
        <v>0.11111111111111</v>
      </c>
      <c r="V18" s="81"/>
      <c r="W18" s="82">
        <v>10</v>
      </c>
      <c r="X18" s="80">
        <f>IF(Q18=0,"-",W18/Q18)</f>
        <v>0.55555555555556</v>
      </c>
      <c r="Y18" s="181">
        <v>743000</v>
      </c>
      <c r="Z18" s="182">
        <f>IFERROR(Y18/Q18,"-")</f>
        <v>41277.777777778</v>
      </c>
      <c r="AA18" s="182">
        <f>IFERROR(Y18/W18,"-")</f>
        <v>74300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0.055555555555556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7</v>
      </c>
      <c r="BP18" s="117">
        <f>IF(Q18=0,"",IF(BO18=0,"",(BO18/Q18)))</f>
        <v>0.38888888888889</v>
      </c>
      <c r="BQ18" s="118">
        <v>5</v>
      </c>
      <c r="BR18" s="119">
        <f>IFERROR(BQ18/BO18,"-")</f>
        <v>0.71428571428571</v>
      </c>
      <c r="BS18" s="120">
        <v>656000</v>
      </c>
      <c r="BT18" s="121">
        <f>IFERROR(BS18/BO18,"-")</f>
        <v>93714.285714286</v>
      </c>
      <c r="BU18" s="122"/>
      <c r="BV18" s="122">
        <v>1</v>
      </c>
      <c r="BW18" s="122">
        <v>4</v>
      </c>
      <c r="BX18" s="123">
        <v>7</v>
      </c>
      <c r="BY18" s="124">
        <f>IF(Q18=0,"",IF(BX18=0,"",(BX18/Q18)))</f>
        <v>0.38888888888889</v>
      </c>
      <c r="BZ18" s="125">
        <v>4</v>
      </c>
      <c r="CA18" s="126">
        <f>IFERROR(BZ18/BX18,"-")</f>
        <v>0.57142857142857</v>
      </c>
      <c r="CB18" s="127">
        <v>84000</v>
      </c>
      <c r="CC18" s="128">
        <f>IFERROR(CB18/BX18,"-")</f>
        <v>12000</v>
      </c>
      <c r="CD18" s="129"/>
      <c r="CE18" s="129">
        <v>1</v>
      </c>
      <c r="CF18" s="129">
        <v>3</v>
      </c>
      <c r="CG18" s="130">
        <v>3</v>
      </c>
      <c r="CH18" s="131">
        <f>IF(Q18=0,"",IF(CG18=0,"",(CG18/Q18)))</f>
        <v>0.16666666666667</v>
      </c>
      <c r="CI18" s="132">
        <v>1</v>
      </c>
      <c r="CJ18" s="133">
        <f>IFERROR(CI18/CG18,"-")</f>
        <v>0.33333333333333</v>
      </c>
      <c r="CK18" s="134">
        <v>3000</v>
      </c>
      <c r="CL18" s="135">
        <f>IFERROR(CK18/CG18,"-")</f>
        <v>1000</v>
      </c>
      <c r="CM18" s="136">
        <v>1</v>
      </c>
      <c r="CN18" s="136"/>
      <c r="CO18" s="136"/>
      <c r="CP18" s="137">
        <v>10</v>
      </c>
      <c r="CQ18" s="138">
        <v>743000</v>
      </c>
      <c r="CR18" s="138">
        <v>381000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0.21</v>
      </c>
      <c r="B19" s="184" t="s">
        <v>93</v>
      </c>
      <c r="C19" s="184" t="s">
        <v>58</v>
      </c>
      <c r="D19" s="184"/>
      <c r="E19" s="184" t="s">
        <v>76</v>
      </c>
      <c r="F19" s="184" t="s">
        <v>77</v>
      </c>
      <c r="G19" s="184" t="s">
        <v>61</v>
      </c>
      <c r="H19" s="87" t="s">
        <v>94</v>
      </c>
      <c r="I19" s="87" t="s">
        <v>95</v>
      </c>
      <c r="J19" s="87" t="s">
        <v>80</v>
      </c>
      <c r="K19" s="176">
        <v>500000</v>
      </c>
      <c r="L19" s="79">
        <v>27</v>
      </c>
      <c r="M19" s="79">
        <v>0</v>
      </c>
      <c r="N19" s="79">
        <v>127</v>
      </c>
      <c r="O19" s="88">
        <v>10</v>
      </c>
      <c r="P19" s="89">
        <v>0</v>
      </c>
      <c r="Q19" s="90">
        <f>O19+P19</f>
        <v>10</v>
      </c>
      <c r="R19" s="80">
        <f>IFERROR(Q19/N19,"-")</f>
        <v>0.078740157480315</v>
      </c>
      <c r="S19" s="79">
        <v>0</v>
      </c>
      <c r="T19" s="79">
        <v>4</v>
      </c>
      <c r="U19" s="80">
        <f>IFERROR(T19/(Q19),"-")</f>
        <v>0.4</v>
      </c>
      <c r="V19" s="81">
        <f>IFERROR(K19/SUM(Q19:Q22),"-")</f>
        <v>12500</v>
      </c>
      <c r="W19" s="82">
        <v>1</v>
      </c>
      <c r="X19" s="80">
        <f>IF(Q19=0,"-",W19/Q19)</f>
        <v>0.1</v>
      </c>
      <c r="Y19" s="181">
        <v>3000</v>
      </c>
      <c r="Z19" s="182">
        <f>IFERROR(Y19/Q19,"-")</f>
        <v>300</v>
      </c>
      <c r="AA19" s="182">
        <f>IFERROR(Y19/W19,"-")</f>
        <v>3000</v>
      </c>
      <c r="AB19" s="176">
        <f>SUM(Y19:Y22)-SUM(K19:K22)</f>
        <v>-395000</v>
      </c>
      <c r="AC19" s="83">
        <f>SUM(Y19:Y22)/SUM(K19:K22)</f>
        <v>0.21</v>
      </c>
      <c r="AD19" s="77"/>
      <c r="AE19" s="91">
        <v>1</v>
      </c>
      <c r="AF19" s="92">
        <f>IF(Q19=0,"",IF(AE19=0,"",(AE19/Q19)))</f>
        <v>0.1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0.4</v>
      </c>
      <c r="BQ19" s="118">
        <v>1</v>
      </c>
      <c r="BR19" s="119">
        <f>IFERROR(BQ19/BO19,"-")</f>
        <v>0.25</v>
      </c>
      <c r="BS19" s="120">
        <v>3000</v>
      </c>
      <c r="BT19" s="121">
        <f>IFERROR(BS19/BO19,"-")</f>
        <v>750</v>
      </c>
      <c r="BU19" s="122">
        <v>1</v>
      </c>
      <c r="BV19" s="122"/>
      <c r="BW19" s="122"/>
      <c r="BX19" s="123">
        <v>2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96</v>
      </c>
      <c r="C20" s="184" t="s">
        <v>58</v>
      </c>
      <c r="D20" s="184"/>
      <c r="E20" s="184" t="s">
        <v>76</v>
      </c>
      <c r="F20" s="184" t="s">
        <v>82</v>
      </c>
      <c r="G20" s="184" t="s">
        <v>61</v>
      </c>
      <c r="H20" s="87"/>
      <c r="I20" s="87" t="s">
        <v>95</v>
      </c>
      <c r="J20" s="87" t="s">
        <v>83</v>
      </c>
      <c r="K20" s="176"/>
      <c r="L20" s="79">
        <v>8</v>
      </c>
      <c r="M20" s="79">
        <v>0</v>
      </c>
      <c r="N20" s="79">
        <v>28</v>
      </c>
      <c r="O20" s="88">
        <v>4</v>
      </c>
      <c r="P20" s="89">
        <v>1</v>
      </c>
      <c r="Q20" s="90">
        <f>O20+P20</f>
        <v>5</v>
      </c>
      <c r="R20" s="80">
        <f>IFERROR(Q20/N20,"-")</f>
        <v>0.17857142857143</v>
      </c>
      <c r="S20" s="79">
        <v>0</v>
      </c>
      <c r="T20" s="79">
        <v>3</v>
      </c>
      <c r="U20" s="80">
        <f>IFERROR(T20/(Q20),"-")</f>
        <v>0.6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3</v>
      </c>
      <c r="BG20" s="110">
        <f>IF(Q20=0,"",IF(BF20=0,"",(BF20/Q20)))</f>
        <v>0.6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1</v>
      </c>
      <c r="BY20" s="124">
        <f>IF(Q20=0,"",IF(BX20=0,"",(BX20/Q20)))</f>
        <v>0.2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97</v>
      </c>
      <c r="C21" s="184" t="s">
        <v>58</v>
      </c>
      <c r="D21" s="184"/>
      <c r="E21" s="184" t="s">
        <v>76</v>
      </c>
      <c r="F21" s="184" t="s">
        <v>85</v>
      </c>
      <c r="G21" s="184" t="s">
        <v>61</v>
      </c>
      <c r="H21" s="87"/>
      <c r="I21" s="87" t="s">
        <v>95</v>
      </c>
      <c r="J21" s="87" t="s">
        <v>86</v>
      </c>
      <c r="K21" s="176"/>
      <c r="L21" s="79">
        <v>19</v>
      </c>
      <c r="M21" s="79">
        <v>0</v>
      </c>
      <c r="N21" s="79">
        <v>45</v>
      </c>
      <c r="O21" s="88">
        <v>10</v>
      </c>
      <c r="P21" s="89">
        <v>0</v>
      </c>
      <c r="Q21" s="90">
        <f>O21+P21</f>
        <v>10</v>
      </c>
      <c r="R21" s="80">
        <f>IFERROR(Q21/N21,"-")</f>
        <v>0.22222222222222</v>
      </c>
      <c r="S21" s="79">
        <v>1</v>
      </c>
      <c r="T21" s="79">
        <v>4</v>
      </c>
      <c r="U21" s="80">
        <f>IFERROR(T21/(Q21),"-")</f>
        <v>0.4</v>
      </c>
      <c r="V21" s="81"/>
      <c r="W21" s="82">
        <v>1</v>
      </c>
      <c r="X21" s="80">
        <f>IF(Q21=0,"-",W21/Q21)</f>
        <v>0.1</v>
      </c>
      <c r="Y21" s="181">
        <v>3000</v>
      </c>
      <c r="Z21" s="182">
        <f>IFERROR(Y21/Q21,"-")</f>
        <v>300</v>
      </c>
      <c r="AA21" s="182">
        <f>IFERROR(Y21/W21,"-")</f>
        <v>3000</v>
      </c>
      <c r="AB21" s="176"/>
      <c r="AC21" s="83"/>
      <c r="AD21" s="77"/>
      <c r="AE21" s="91">
        <v>1</v>
      </c>
      <c r="AF21" s="92">
        <f>IF(Q21=0,"",IF(AE21=0,"",(AE21/Q21)))</f>
        <v>0.1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2</v>
      </c>
      <c r="AX21" s="104">
        <f>IF(Q21=0,"",IF(AW21=0,"",(AW21/Q21)))</f>
        <v>0.2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</v>
      </c>
      <c r="BG21" s="110">
        <f>IF(Q21=0,"",IF(BF21=0,"",(BF21/Q21)))</f>
        <v>0.1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6</v>
      </c>
      <c r="BP21" s="117">
        <f>IF(Q21=0,"",IF(BO21=0,"",(BO21/Q21)))</f>
        <v>0.6</v>
      </c>
      <c r="BQ21" s="118">
        <v>1</v>
      </c>
      <c r="BR21" s="119">
        <f>IFERROR(BQ21/BO21,"-")</f>
        <v>0.16666666666667</v>
      </c>
      <c r="BS21" s="120">
        <v>3000</v>
      </c>
      <c r="BT21" s="121">
        <f>IFERROR(BS21/BO21,"-")</f>
        <v>500</v>
      </c>
      <c r="BU21" s="122">
        <v>1</v>
      </c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98</v>
      </c>
      <c r="C22" s="184" t="s">
        <v>58</v>
      </c>
      <c r="D22" s="184"/>
      <c r="E22" s="184" t="s">
        <v>72</v>
      </c>
      <c r="F22" s="184" t="s">
        <v>72</v>
      </c>
      <c r="G22" s="184" t="s">
        <v>73</v>
      </c>
      <c r="H22" s="87"/>
      <c r="I22" s="87"/>
      <c r="J22" s="87"/>
      <c r="K22" s="176"/>
      <c r="L22" s="79">
        <v>105</v>
      </c>
      <c r="M22" s="79">
        <v>66</v>
      </c>
      <c r="N22" s="79">
        <v>27</v>
      </c>
      <c r="O22" s="88">
        <v>14</v>
      </c>
      <c r="P22" s="89">
        <v>1</v>
      </c>
      <c r="Q22" s="90">
        <f>O22+P22</f>
        <v>15</v>
      </c>
      <c r="R22" s="80">
        <f>IFERROR(Q22/N22,"-")</f>
        <v>0.55555555555556</v>
      </c>
      <c r="S22" s="79">
        <v>2</v>
      </c>
      <c r="T22" s="79">
        <v>5</v>
      </c>
      <c r="U22" s="80">
        <f>IFERROR(T22/(Q22),"-")</f>
        <v>0.33333333333333</v>
      </c>
      <c r="V22" s="81"/>
      <c r="W22" s="82">
        <v>4</v>
      </c>
      <c r="X22" s="80">
        <f>IF(Q22=0,"-",W22/Q22)</f>
        <v>0.26666666666667</v>
      </c>
      <c r="Y22" s="181">
        <v>99000</v>
      </c>
      <c r="Z22" s="182">
        <f>IFERROR(Y22/Q22,"-")</f>
        <v>6600</v>
      </c>
      <c r="AA22" s="182">
        <f>IFERROR(Y22/W22,"-")</f>
        <v>24750</v>
      </c>
      <c r="AB22" s="176"/>
      <c r="AC22" s="83"/>
      <c r="AD22" s="77"/>
      <c r="AE22" s="91">
        <v>1</v>
      </c>
      <c r="AF22" s="92">
        <f>IF(Q22=0,"",IF(AE22=0,"",(AE22/Q22)))</f>
        <v>0.066666666666667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9</v>
      </c>
      <c r="BP22" s="117">
        <f>IF(Q22=0,"",IF(BO22=0,"",(BO22/Q22)))</f>
        <v>0.6</v>
      </c>
      <c r="BQ22" s="118">
        <v>2</v>
      </c>
      <c r="BR22" s="119">
        <f>IFERROR(BQ22/BO22,"-")</f>
        <v>0.22222222222222</v>
      </c>
      <c r="BS22" s="120">
        <v>8000</v>
      </c>
      <c r="BT22" s="121">
        <f>IFERROR(BS22/BO22,"-")</f>
        <v>888.88888888889</v>
      </c>
      <c r="BU22" s="122">
        <v>2</v>
      </c>
      <c r="BV22" s="122"/>
      <c r="BW22" s="122"/>
      <c r="BX22" s="123">
        <v>5</v>
      </c>
      <c r="BY22" s="124">
        <f>IF(Q22=0,"",IF(BX22=0,"",(BX22/Q22)))</f>
        <v>0.33333333333333</v>
      </c>
      <c r="BZ22" s="125">
        <v>2</v>
      </c>
      <c r="CA22" s="126">
        <f>IFERROR(BZ22/BX22,"-")</f>
        <v>0.4</v>
      </c>
      <c r="CB22" s="127">
        <v>96000</v>
      </c>
      <c r="CC22" s="128">
        <f>IFERROR(CB22/BX22,"-")</f>
        <v>19200</v>
      </c>
      <c r="CD22" s="129">
        <v>1</v>
      </c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4</v>
      </c>
      <c r="CQ22" s="138">
        <v>99000</v>
      </c>
      <c r="CR22" s="138">
        <v>93000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5.2333333333333</v>
      </c>
      <c r="B23" s="184" t="s">
        <v>99</v>
      </c>
      <c r="C23" s="184" t="s">
        <v>58</v>
      </c>
      <c r="D23" s="184"/>
      <c r="E23" s="184" t="s">
        <v>100</v>
      </c>
      <c r="F23" s="184" t="s">
        <v>101</v>
      </c>
      <c r="G23" s="184" t="s">
        <v>61</v>
      </c>
      <c r="H23" s="87" t="s">
        <v>62</v>
      </c>
      <c r="I23" s="87" t="s">
        <v>102</v>
      </c>
      <c r="J23" s="185" t="s">
        <v>103</v>
      </c>
      <c r="K23" s="176">
        <v>120000</v>
      </c>
      <c r="L23" s="79">
        <v>23</v>
      </c>
      <c r="M23" s="79">
        <v>0</v>
      </c>
      <c r="N23" s="79">
        <v>69</v>
      </c>
      <c r="O23" s="88">
        <v>6</v>
      </c>
      <c r="P23" s="89">
        <v>0</v>
      </c>
      <c r="Q23" s="90">
        <f>O23+P23</f>
        <v>6</v>
      </c>
      <c r="R23" s="80">
        <f>IFERROR(Q23/N23,"-")</f>
        <v>0.08695652173913</v>
      </c>
      <c r="S23" s="79">
        <v>0</v>
      </c>
      <c r="T23" s="79">
        <v>3</v>
      </c>
      <c r="U23" s="80">
        <f>IFERROR(T23/(Q23),"-")</f>
        <v>0.5</v>
      </c>
      <c r="V23" s="81">
        <f>IFERROR(K23/SUM(Q23:Q24),"-")</f>
        <v>7500</v>
      </c>
      <c r="W23" s="82">
        <v>5</v>
      </c>
      <c r="X23" s="80">
        <f>IF(Q23=0,"-",W23/Q23)</f>
        <v>0.83333333333333</v>
      </c>
      <c r="Y23" s="181">
        <v>33000</v>
      </c>
      <c r="Z23" s="182">
        <f>IFERROR(Y23/Q23,"-")</f>
        <v>5500</v>
      </c>
      <c r="AA23" s="182">
        <f>IFERROR(Y23/W23,"-")</f>
        <v>6600</v>
      </c>
      <c r="AB23" s="176">
        <f>SUM(Y23:Y24)-SUM(K23:K24)</f>
        <v>508000</v>
      </c>
      <c r="AC23" s="83">
        <f>SUM(Y23:Y24)/SUM(K23:K24)</f>
        <v>5.2333333333333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4</v>
      </c>
      <c r="BG23" s="110">
        <f>IF(Q23=0,"",IF(BF23=0,"",(BF23/Q23)))</f>
        <v>0.66666666666667</v>
      </c>
      <c r="BH23" s="109">
        <v>3</v>
      </c>
      <c r="BI23" s="111">
        <f>IFERROR(BH23/BF23,"-")</f>
        <v>0.75</v>
      </c>
      <c r="BJ23" s="112">
        <v>19000</v>
      </c>
      <c r="BK23" s="113">
        <f>IFERROR(BJ23/BF23,"-")</f>
        <v>4750</v>
      </c>
      <c r="BL23" s="114">
        <v>1</v>
      </c>
      <c r="BM23" s="114">
        <v>2</v>
      </c>
      <c r="BN23" s="114"/>
      <c r="BO23" s="116">
        <v>1</v>
      </c>
      <c r="BP23" s="117">
        <f>IF(Q23=0,"",IF(BO23=0,"",(BO23/Q23)))</f>
        <v>0.16666666666667</v>
      </c>
      <c r="BQ23" s="118">
        <v>1</v>
      </c>
      <c r="BR23" s="119">
        <f>IFERROR(BQ23/BO23,"-")</f>
        <v>1</v>
      </c>
      <c r="BS23" s="120">
        <v>4000</v>
      </c>
      <c r="BT23" s="121">
        <f>IFERROR(BS23/BO23,"-")</f>
        <v>4000</v>
      </c>
      <c r="BU23" s="122"/>
      <c r="BV23" s="122">
        <v>1</v>
      </c>
      <c r="BW23" s="122"/>
      <c r="BX23" s="123">
        <v>1</v>
      </c>
      <c r="BY23" s="124">
        <f>IF(Q23=0,"",IF(BX23=0,"",(BX23/Q23)))</f>
        <v>0.16666666666667</v>
      </c>
      <c r="BZ23" s="125">
        <v>1</v>
      </c>
      <c r="CA23" s="126">
        <f>IFERROR(BZ23/BX23,"-")</f>
        <v>1</v>
      </c>
      <c r="CB23" s="127">
        <v>10000</v>
      </c>
      <c r="CC23" s="128">
        <f>IFERROR(CB23/BX23,"-")</f>
        <v>10000</v>
      </c>
      <c r="CD23" s="129"/>
      <c r="CE23" s="129">
        <v>1</v>
      </c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5</v>
      </c>
      <c r="CQ23" s="138">
        <v>33000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104</v>
      </c>
      <c r="C24" s="184" t="s">
        <v>58</v>
      </c>
      <c r="D24" s="184"/>
      <c r="E24" s="184" t="s">
        <v>100</v>
      </c>
      <c r="F24" s="184" t="s">
        <v>101</v>
      </c>
      <c r="G24" s="184" t="s">
        <v>73</v>
      </c>
      <c r="H24" s="87"/>
      <c r="I24" s="87"/>
      <c r="J24" s="87"/>
      <c r="K24" s="176"/>
      <c r="L24" s="79">
        <v>75</v>
      </c>
      <c r="M24" s="79">
        <v>32</v>
      </c>
      <c r="N24" s="79">
        <v>51</v>
      </c>
      <c r="O24" s="88">
        <v>10</v>
      </c>
      <c r="P24" s="89">
        <v>0</v>
      </c>
      <c r="Q24" s="90">
        <f>O24+P24</f>
        <v>10</v>
      </c>
      <c r="R24" s="80">
        <f>IFERROR(Q24/N24,"-")</f>
        <v>0.19607843137255</v>
      </c>
      <c r="S24" s="79">
        <v>3</v>
      </c>
      <c r="T24" s="79">
        <v>2</v>
      </c>
      <c r="U24" s="80">
        <f>IFERROR(T24/(Q24),"-")</f>
        <v>0.2</v>
      </c>
      <c r="V24" s="81"/>
      <c r="W24" s="82">
        <v>4</v>
      </c>
      <c r="X24" s="80">
        <f>IF(Q24=0,"-",W24/Q24)</f>
        <v>0.4</v>
      </c>
      <c r="Y24" s="181">
        <v>595000</v>
      </c>
      <c r="Z24" s="182">
        <f>IFERROR(Y24/Q24,"-")</f>
        <v>59500</v>
      </c>
      <c r="AA24" s="182">
        <f>IFERROR(Y24/W24,"-")</f>
        <v>148750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0.1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0.3</v>
      </c>
      <c r="BQ24" s="118">
        <v>1</v>
      </c>
      <c r="BR24" s="119">
        <f>IFERROR(BQ24/BO24,"-")</f>
        <v>0.33333333333333</v>
      </c>
      <c r="BS24" s="120">
        <v>41000</v>
      </c>
      <c r="BT24" s="121">
        <f>IFERROR(BS24/BO24,"-")</f>
        <v>13666.666666667</v>
      </c>
      <c r="BU24" s="122"/>
      <c r="BV24" s="122"/>
      <c r="BW24" s="122">
        <v>1</v>
      </c>
      <c r="BX24" s="123">
        <v>4</v>
      </c>
      <c r="BY24" s="124">
        <f>IF(Q24=0,"",IF(BX24=0,"",(BX24/Q24)))</f>
        <v>0.4</v>
      </c>
      <c r="BZ24" s="125">
        <v>2</v>
      </c>
      <c r="CA24" s="126">
        <f>IFERROR(BZ24/BX24,"-")</f>
        <v>0.5</v>
      </c>
      <c r="CB24" s="127">
        <v>443000</v>
      </c>
      <c r="CC24" s="128">
        <f>IFERROR(CB24/BX24,"-")</f>
        <v>110750</v>
      </c>
      <c r="CD24" s="129">
        <v>1</v>
      </c>
      <c r="CE24" s="129"/>
      <c r="CF24" s="129">
        <v>1</v>
      </c>
      <c r="CG24" s="130">
        <v>1</v>
      </c>
      <c r="CH24" s="131">
        <f>IF(Q24=0,"",IF(CG24=0,"",(CG24/Q24)))</f>
        <v>0.1</v>
      </c>
      <c r="CI24" s="132">
        <v>1</v>
      </c>
      <c r="CJ24" s="133">
        <f>IFERROR(CI24/CG24,"-")</f>
        <v>1</v>
      </c>
      <c r="CK24" s="134">
        <v>111000</v>
      </c>
      <c r="CL24" s="135">
        <f>IFERROR(CK24/CG24,"-")</f>
        <v>111000</v>
      </c>
      <c r="CM24" s="136"/>
      <c r="CN24" s="136"/>
      <c r="CO24" s="136">
        <v>1</v>
      </c>
      <c r="CP24" s="137">
        <v>4</v>
      </c>
      <c r="CQ24" s="138">
        <v>595000</v>
      </c>
      <c r="CR24" s="138">
        <v>440000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0.2</v>
      </c>
      <c r="B25" s="184" t="s">
        <v>105</v>
      </c>
      <c r="C25" s="184" t="s">
        <v>58</v>
      </c>
      <c r="D25" s="184"/>
      <c r="E25" s="184" t="s">
        <v>106</v>
      </c>
      <c r="F25" s="184" t="s">
        <v>107</v>
      </c>
      <c r="G25" s="184" t="s">
        <v>61</v>
      </c>
      <c r="H25" s="87" t="s">
        <v>66</v>
      </c>
      <c r="I25" s="87" t="s">
        <v>102</v>
      </c>
      <c r="J25" s="185" t="s">
        <v>103</v>
      </c>
      <c r="K25" s="176">
        <v>150000</v>
      </c>
      <c r="L25" s="79">
        <v>17</v>
      </c>
      <c r="M25" s="79">
        <v>0</v>
      </c>
      <c r="N25" s="79">
        <v>52</v>
      </c>
      <c r="O25" s="88">
        <v>3</v>
      </c>
      <c r="P25" s="89">
        <v>0</v>
      </c>
      <c r="Q25" s="90">
        <f>O25+P25</f>
        <v>3</v>
      </c>
      <c r="R25" s="80">
        <f>IFERROR(Q25/N25,"-")</f>
        <v>0.057692307692308</v>
      </c>
      <c r="S25" s="79">
        <v>0</v>
      </c>
      <c r="T25" s="79">
        <v>0</v>
      </c>
      <c r="U25" s="80">
        <f>IFERROR(T25/(Q25),"-")</f>
        <v>0</v>
      </c>
      <c r="V25" s="81">
        <f>IFERROR(K25/SUM(Q25:Q26),"-")</f>
        <v>12500</v>
      </c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>
        <f>SUM(Y25:Y26)-SUM(K25:K26)</f>
        <v>-120000</v>
      </c>
      <c r="AC25" s="83">
        <f>SUM(Y25:Y26)/SUM(K25:K26)</f>
        <v>0.2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3</v>
      </c>
      <c r="BP25" s="117">
        <f>IF(Q25=0,"",IF(BO25=0,"",(BO25/Q25)))</f>
        <v>1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108</v>
      </c>
      <c r="C26" s="184" t="s">
        <v>58</v>
      </c>
      <c r="D26" s="184"/>
      <c r="E26" s="184" t="s">
        <v>106</v>
      </c>
      <c r="F26" s="184" t="s">
        <v>107</v>
      </c>
      <c r="G26" s="184" t="s">
        <v>73</v>
      </c>
      <c r="H26" s="87"/>
      <c r="I26" s="87"/>
      <c r="J26" s="87"/>
      <c r="K26" s="176"/>
      <c r="L26" s="79">
        <v>42</v>
      </c>
      <c r="M26" s="79">
        <v>25</v>
      </c>
      <c r="N26" s="79">
        <v>21</v>
      </c>
      <c r="O26" s="88">
        <v>9</v>
      </c>
      <c r="P26" s="89">
        <v>0</v>
      </c>
      <c r="Q26" s="90">
        <f>O26+P26</f>
        <v>9</v>
      </c>
      <c r="R26" s="80">
        <f>IFERROR(Q26/N26,"-")</f>
        <v>0.42857142857143</v>
      </c>
      <c r="S26" s="79">
        <v>3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0.11111111111111</v>
      </c>
      <c r="Y26" s="181">
        <v>30000</v>
      </c>
      <c r="Z26" s="182">
        <f>IFERROR(Y26/Q26,"-")</f>
        <v>3333.3333333333</v>
      </c>
      <c r="AA26" s="182">
        <f>IFERROR(Y26/W26,"-")</f>
        <v>30000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0.11111111111111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1</v>
      </c>
      <c r="BG26" s="110">
        <f>IF(Q26=0,"",IF(BF26=0,"",(BF26/Q26)))</f>
        <v>0.11111111111111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0.11111111111111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6</v>
      </c>
      <c r="BY26" s="124">
        <f>IF(Q26=0,"",IF(BX26=0,"",(BX26/Q26)))</f>
        <v>0.66666666666667</v>
      </c>
      <c r="BZ26" s="125">
        <v>1</v>
      </c>
      <c r="CA26" s="126">
        <f>IFERROR(BZ26/BX26,"-")</f>
        <v>0.16666666666667</v>
      </c>
      <c r="CB26" s="127">
        <v>30000</v>
      </c>
      <c r="CC26" s="128">
        <f>IFERROR(CB26/BX26,"-")</f>
        <v>5000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30000</v>
      </c>
      <c r="CR26" s="138">
        <v>30000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4.0384615384615</v>
      </c>
      <c r="B27" s="184" t="s">
        <v>109</v>
      </c>
      <c r="C27" s="184" t="s">
        <v>58</v>
      </c>
      <c r="D27" s="184"/>
      <c r="E27" s="184" t="s">
        <v>110</v>
      </c>
      <c r="F27" s="184" t="s">
        <v>111</v>
      </c>
      <c r="G27" s="184" t="s">
        <v>61</v>
      </c>
      <c r="H27" s="87" t="s">
        <v>78</v>
      </c>
      <c r="I27" s="87" t="s">
        <v>102</v>
      </c>
      <c r="J27" s="185" t="s">
        <v>103</v>
      </c>
      <c r="K27" s="176">
        <v>130000</v>
      </c>
      <c r="L27" s="79">
        <v>5</v>
      </c>
      <c r="M27" s="79">
        <v>0</v>
      </c>
      <c r="N27" s="79">
        <v>40</v>
      </c>
      <c r="O27" s="88">
        <v>1</v>
      </c>
      <c r="P27" s="89">
        <v>0</v>
      </c>
      <c r="Q27" s="90">
        <f>O27+P27</f>
        <v>1</v>
      </c>
      <c r="R27" s="80">
        <f>IFERROR(Q27/N27,"-")</f>
        <v>0.025</v>
      </c>
      <c r="S27" s="79">
        <v>1</v>
      </c>
      <c r="T27" s="79">
        <v>0</v>
      </c>
      <c r="U27" s="80">
        <f>IFERROR(T27/(Q27),"-")</f>
        <v>0</v>
      </c>
      <c r="V27" s="81">
        <f>IFERROR(K27/SUM(Q27:Q28),"-")</f>
        <v>21666.666666667</v>
      </c>
      <c r="W27" s="82">
        <v>1</v>
      </c>
      <c r="X27" s="80">
        <f>IF(Q27=0,"-",W27/Q27)</f>
        <v>1</v>
      </c>
      <c r="Y27" s="181">
        <v>100000</v>
      </c>
      <c r="Z27" s="182">
        <f>IFERROR(Y27/Q27,"-")</f>
        <v>100000</v>
      </c>
      <c r="AA27" s="182">
        <f>IFERROR(Y27/W27,"-")</f>
        <v>100000</v>
      </c>
      <c r="AB27" s="176">
        <f>SUM(Y27:Y28)-SUM(K27:K28)</f>
        <v>395000</v>
      </c>
      <c r="AC27" s="83">
        <f>SUM(Y27:Y28)/SUM(K27:K28)</f>
        <v>4.0384615384615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1</v>
      </c>
      <c r="BZ27" s="125">
        <v>1</v>
      </c>
      <c r="CA27" s="126">
        <f>IFERROR(BZ27/BX27,"-")</f>
        <v>1</v>
      </c>
      <c r="CB27" s="127">
        <v>100000</v>
      </c>
      <c r="CC27" s="128">
        <f>IFERROR(CB27/BX27,"-")</f>
        <v>100000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100000</v>
      </c>
      <c r="CR27" s="138">
        <v>100000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112</v>
      </c>
      <c r="C28" s="184" t="s">
        <v>58</v>
      </c>
      <c r="D28" s="184"/>
      <c r="E28" s="184" t="s">
        <v>110</v>
      </c>
      <c r="F28" s="184" t="s">
        <v>111</v>
      </c>
      <c r="G28" s="184" t="s">
        <v>73</v>
      </c>
      <c r="H28" s="87"/>
      <c r="I28" s="87"/>
      <c r="J28" s="87"/>
      <c r="K28" s="176"/>
      <c r="L28" s="79">
        <v>32</v>
      </c>
      <c r="M28" s="79">
        <v>21</v>
      </c>
      <c r="N28" s="79">
        <v>19</v>
      </c>
      <c r="O28" s="88">
        <v>5</v>
      </c>
      <c r="P28" s="89">
        <v>0</v>
      </c>
      <c r="Q28" s="90">
        <f>O28+P28</f>
        <v>5</v>
      </c>
      <c r="R28" s="80">
        <f>IFERROR(Q28/N28,"-")</f>
        <v>0.26315789473684</v>
      </c>
      <c r="S28" s="79">
        <v>1</v>
      </c>
      <c r="T28" s="79">
        <v>1</v>
      </c>
      <c r="U28" s="80">
        <f>IFERROR(T28/(Q28),"-")</f>
        <v>0.2</v>
      </c>
      <c r="V28" s="81"/>
      <c r="W28" s="82">
        <v>1</v>
      </c>
      <c r="X28" s="80">
        <f>IF(Q28=0,"-",W28/Q28)</f>
        <v>0.2</v>
      </c>
      <c r="Y28" s="181">
        <v>425000</v>
      </c>
      <c r="Z28" s="182">
        <f>IFERROR(Y28/Q28,"-")</f>
        <v>85000</v>
      </c>
      <c r="AA28" s="182">
        <f>IFERROR(Y28/W28,"-")</f>
        <v>425000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4</v>
      </c>
      <c r="BY28" s="124">
        <f>IF(Q28=0,"",IF(BX28=0,"",(BX28/Q28)))</f>
        <v>0.8</v>
      </c>
      <c r="BZ28" s="125">
        <v>1</v>
      </c>
      <c r="CA28" s="126">
        <f>IFERROR(BZ28/BX28,"-")</f>
        <v>0.25</v>
      </c>
      <c r="CB28" s="127">
        <v>425000</v>
      </c>
      <c r="CC28" s="128">
        <f>IFERROR(CB28/BX28,"-")</f>
        <v>106250</v>
      </c>
      <c r="CD28" s="129"/>
      <c r="CE28" s="129"/>
      <c r="CF28" s="129">
        <v>1</v>
      </c>
      <c r="CG28" s="130">
        <v>1</v>
      </c>
      <c r="CH28" s="131">
        <f>IF(Q28=0,"",IF(CG28=0,"",(CG28/Q28)))</f>
        <v>0.2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1</v>
      </c>
      <c r="CQ28" s="138">
        <v>425000</v>
      </c>
      <c r="CR28" s="138">
        <v>425000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0.061538461538462</v>
      </c>
      <c r="B29" s="184" t="s">
        <v>113</v>
      </c>
      <c r="C29" s="184" t="s">
        <v>58</v>
      </c>
      <c r="D29" s="184"/>
      <c r="E29" s="184" t="s">
        <v>110</v>
      </c>
      <c r="F29" s="184" t="s">
        <v>114</v>
      </c>
      <c r="G29" s="184" t="s">
        <v>61</v>
      </c>
      <c r="H29" s="87" t="s">
        <v>89</v>
      </c>
      <c r="I29" s="87" t="s">
        <v>102</v>
      </c>
      <c r="J29" s="185" t="s">
        <v>115</v>
      </c>
      <c r="K29" s="176">
        <v>130000</v>
      </c>
      <c r="L29" s="79">
        <v>5</v>
      </c>
      <c r="M29" s="79">
        <v>0</v>
      </c>
      <c r="N29" s="79">
        <v>29</v>
      </c>
      <c r="O29" s="88">
        <v>1</v>
      </c>
      <c r="P29" s="89">
        <v>0</v>
      </c>
      <c r="Q29" s="90">
        <f>O29+P29</f>
        <v>1</v>
      </c>
      <c r="R29" s="80">
        <f>IFERROR(Q29/N29,"-")</f>
        <v>0.03448275862069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18571.428571429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-122000</v>
      </c>
      <c r="AC29" s="83">
        <f>SUM(Y29:Y30)/SUM(K29:K30)</f>
        <v>0.061538461538462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116</v>
      </c>
      <c r="C30" s="184" t="s">
        <v>58</v>
      </c>
      <c r="D30" s="184"/>
      <c r="E30" s="184" t="s">
        <v>110</v>
      </c>
      <c r="F30" s="184" t="s">
        <v>114</v>
      </c>
      <c r="G30" s="184" t="s">
        <v>73</v>
      </c>
      <c r="H30" s="87"/>
      <c r="I30" s="87"/>
      <c r="J30" s="87"/>
      <c r="K30" s="176"/>
      <c r="L30" s="79">
        <v>26</v>
      </c>
      <c r="M30" s="79">
        <v>21</v>
      </c>
      <c r="N30" s="79">
        <v>13</v>
      </c>
      <c r="O30" s="88">
        <v>6</v>
      </c>
      <c r="P30" s="89">
        <v>0</v>
      </c>
      <c r="Q30" s="90">
        <f>O30+P30</f>
        <v>6</v>
      </c>
      <c r="R30" s="80">
        <f>IFERROR(Q30/N30,"-")</f>
        <v>0.46153846153846</v>
      </c>
      <c r="S30" s="79">
        <v>1</v>
      </c>
      <c r="T30" s="79">
        <v>1</v>
      </c>
      <c r="U30" s="80">
        <f>IFERROR(T30/(Q30),"-")</f>
        <v>0.16666666666667</v>
      </c>
      <c r="V30" s="81"/>
      <c r="W30" s="82">
        <v>1</v>
      </c>
      <c r="X30" s="80">
        <f>IF(Q30=0,"-",W30/Q30)</f>
        <v>0.16666666666667</v>
      </c>
      <c r="Y30" s="181">
        <v>8000</v>
      </c>
      <c r="Z30" s="182">
        <f>IFERROR(Y30/Q30,"-")</f>
        <v>1333.3333333333</v>
      </c>
      <c r="AA30" s="182">
        <f>IFERROR(Y30/W30,"-")</f>
        <v>8000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0.33333333333333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0.33333333333333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0.33333333333333</v>
      </c>
      <c r="BZ30" s="125">
        <v>1</v>
      </c>
      <c r="CA30" s="126">
        <f>IFERROR(BZ30/BX30,"-")</f>
        <v>0.5</v>
      </c>
      <c r="CB30" s="127">
        <v>8000</v>
      </c>
      <c r="CC30" s="128">
        <f>IFERROR(CB30/BX30,"-")</f>
        <v>4000</v>
      </c>
      <c r="CD30" s="129"/>
      <c r="CE30" s="129">
        <v>1</v>
      </c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8000</v>
      </c>
      <c r="CR30" s="138">
        <v>8000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0.908</v>
      </c>
      <c r="B31" s="184" t="s">
        <v>117</v>
      </c>
      <c r="C31" s="184" t="s">
        <v>58</v>
      </c>
      <c r="D31" s="184"/>
      <c r="E31" s="184" t="s">
        <v>118</v>
      </c>
      <c r="F31" s="184" t="s">
        <v>119</v>
      </c>
      <c r="G31" s="184" t="s">
        <v>61</v>
      </c>
      <c r="H31" s="87" t="s">
        <v>120</v>
      </c>
      <c r="I31" s="87" t="s">
        <v>121</v>
      </c>
      <c r="J31" s="185" t="s">
        <v>64</v>
      </c>
      <c r="K31" s="176">
        <v>250000</v>
      </c>
      <c r="L31" s="79">
        <v>40</v>
      </c>
      <c r="M31" s="79">
        <v>0</v>
      </c>
      <c r="N31" s="79">
        <v>97</v>
      </c>
      <c r="O31" s="88">
        <v>10</v>
      </c>
      <c r="P31" s="89">
        <v>0</v>
      </c>
      <c r="Q31" s="90">
        <f>O31+P31</f>
        <v>10</v>
      </c>
      <c r="R31" s="80">
        <f>IFERROR(Q31/N31,"-")</f>
        <v>0.10309278350515</v>
      </c>
      <c r="S31" s="79">
        <v>2</v>
      </c>
      <c r="T31" s="79">
        <v>1</v>
      </c>
      <c r="U31" s="80">
        <f>IFERROR(T31/(Q31),"-")</f>
        <v>0.1</v>
      </c>
      <c r="V31" s="81">
        <f>IFERROR(K31/SUM(Q31:Q32),"-")</f>
        <v>10869.565217391</v>
      </c>
      <c r="W31" s="82">
        <v>5</v>
      </c>
      <c r="X31" s="80">
        <f>IF(Q31=0,"-",W31/Q31)</f>
        <v>0.5</v>
      </c>
      <c r="Y31" s="181">
        <v>65000</v>
      </c>
      <c r="Z31" s="182">
        <f>IFERROR(Y31/Q31,"-")</f>
        <v>6500</v>
      </c>
      <c r="AA31" s="182">
        <f>IFERROR(Y31/W31,"-")</f>
        <v>13000</v>
      </c>
      <c r="AB31" s="176">
        <f>SUM(Y31:Y32)-SUM(K31:K32)</f>
        <v>-23000</v>
      </c>
      <c r="AC31" s="83">
        <f>SUM(Y31:Y32)/SUM(K31:K32)</f>
        <v>0.908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</v>
      </c>
      <c r="AY31" s="103">
        <v>1</v>
      </c>
      <c r="AZ31" s="105">
        <f>IFERROR(AY31/AW31,"-")</f>
        <v>1</v>
      </c>
      <c r="BA31" s="106">
        <v>5000</v>
      </c>
      <c r="BB31" s="107">
        <f>IFERROR(BA31/AW31,"-")</f>
        <v>5000</v>
      </c>
      <c r="BC31" s="108">
        <v>1</v>
      </c>
      <c r="BD31" s="108"/>
      <c r="BE31" s="108"/>
      <c r="BF31" s="109">
        <v>5</v>
      </c>
      <c r="BG31" s="110">
        <f>IF(Q31=0,"",IF(BF31=0,"",(BF31/Q31)))</f>
        <v>0.5</v>
      </c>
      <c r="BH31" s="109">
        <v>2</v>
      </c>
      <c r="BI31" s="111">
        <f>IFERROR(BH31/BF31,"-")</f>
        <v>0.4</v>
      </c>
      <c r="BJ31" s="112">
        <v>19000</v>
      </c>
      <c r="BK31" s="113">
        <f>IFERROR(BJ31/BF31,"-")</f>
        <v>3800</v>
      </c>
      <c r="BL31" s="114">
        <v>1</v>
      </c>
      <c r="BM31" s="114"/>
      <c r="BN31" s="114">
        <v>1</v>
      </c>
      <c r="BO31" s="116">
        <v>2</v>
      </c>
      <c r="BP31" s="117">
        <f>IF(Q31=0,"",IF(BO31=0,"",(BO31/Q31)))</f>
        <v>0.2</v>
      </c>
      <c r="BQ31" s="118">
        <v>2</v>
      </c>
      <c r="BR31" s="119">
        <f>IFERROR(BQ31/BO31,"-")</f>
        <v>1</v>
      </c>
      <c r="BS31" s="120">
        <v>41000</v>
      </c>
      <c r="BT31" s="121">
        <f>IFERROR(BS31/BO31,"-")</f>
        <v>20500</v>
      </c>
      <c r="BU31" s="122">
        <v>1</v>
      </c>
      <c r="BV31" s="122"/>
      <c r="BW31" s="122">
        <v>1</v>
      </c>
      <c r="BX31" s="123">
        <v>2</v>
      </c>
      <c r="BY31" s="124">
        <f>IF(Q31=0,"",IF(BX31=0,"",(BX31/Q31)))</f>
        <v>0.2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5</v>
      </c>
      <c r="CQ31" s="138">
        <v>65000</v>
      </c>
      <c r="CR31" s="138">
        <v>38000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122</v>
      </c>
      <c r="C32" s="184" t="s">
        <v>58</v>
      </c>
      <c r="D32" s="184"/>
      <c r="E32" s="184" t="s">
        <v>118</v>
      </c>
      <c r="F32" s="184" t="s">
        <v>119</v>
      </c>
      <c r="G32" s="184" t="s">
        <v>73</v>
      </c>
      <c r="H32" s="87"/>
      <c r="I32" s="87"/>
      <c r="J32" s="87"/>
      <c r="K32" s="176"/>
      <c r="L32" s="79">
        <v>74</v>
      </c>
      <c r="M32" s="79">
        <v>49</v>
      </c>
      <c r="N32" s="79">
        <v>23</v>
      </c>
      <c r="O32" s="88">
        <v>13</v>
      </c>
      <c r="P32" s="89">
        <v>0</v>
      </c>
      <c r="Q32" s="90">
        <f>O32+P32</f>
        <v>13</v>
      </c>
      <c r="R32" s="80">
        <f>IFERROR(Q32/N32,"-")</f>
        <v>0.56521739130435</v>
      </c>
      <c r="S32" s="79">
        <v>5</v>
      </c>
      <c r="T32" s="79">
        <v>2</v>
      </c>
      <c r="U32" s="80">
        <f>IFERROR(T32/(Q32),"-")</f>
        <v>0.15384615384615</v>
      </c>
      <c r="V32" s="81"/>
      <c r="W32" s="82">
        <v>5</v>
      </c>
      <c r="X32" s="80">
        <f>IF(Q32=0,"-",W32/Q32)</f>
        <v>0.38461538461538</v>
      </c>
      <c r="Y32" s="181">
        <v>162000</v>
      </c>
      <c r="Z32" s="182">
        <f>IFERROR(Y32/Q32,"-")</f>
        <v>12461.538461538</v>
      </c>
      <c r="AA32" s="182">
        <f>IFERROR(Y32/W32,"-")</f>
        <v>32400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2</v>
      </c>
      <c r="AX32" s="104">
        <f>IF(Q32=0,"",IF(AW32=0,"",(AW32/Q32)))</f>
        <v>0.15384615384615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>
        <v>3</v>
      </c>
      <c r="BG32" s="110">
        <f>IF(Q32=0,"",IF(BF32=0,"",(BF32/Q32)))</f>
        <v>0.23076923076923</v>
      </c>
      <c r="BH32" s="109">
        <v>2</v>
      </c>
      <c r="BI32" s="111">
        <f>IFERROR(BH32/BF32,"-")</f>
        <v>0.66666666666667</v>
      </c>
      <c r="BJ32" s="112">
        <v>8000</v>
      </c>
      <c r="BK32" s="113">
        <f>IFERROR(BJ32/BF32,"-")</f>
        <v>2666.6666666667</v>
      </c>
      <c r="BL32" s="114">
        <v>2</v>
      </c>
      <c r="BM32" s="114"/>
      <c r="BN32" s="114"/>
      <c r="BO32" s="116">
        <v>5</v>
      </c>
      <c r="BP32" s="117">
        <f>IF(Q32=0,"",IF(BO32=0,"",(BO32/Q32)))</f>
        <v>0.38461538461538</v>
      </c>
      <c r="BQ32" s="118">
        <v>2</v>
      </c>
      <c r="BR32" s="119">
        <f>IFERROR(BQ32/BO32,"-")</f>
        <v>0.4</v>
      </c>
      <c r="BS32" s="120">
        <v>9000</v>
      </c>
      <c r="BT32" s="121">
        <f>IFERROR(BS32/BO32,"-")</f>
        <v>1800</v>
      </c>
      <c r="BU32" s="122">
        <v>1</v>
      </c>
      <c r="BV32" s="122">
        <v>1</v>
      </c>
      <c r="BW32" s="122"/>
      <c r="BX32" s="123">
        <v>3</v>
      </c>
      <c r="BY32" s="124">
        <f>IF(Q32=0,"",IF(BX32=0,"",(BX32/Q32)))</f>
        <v>0.23076923076923</v>
      </c>
      <c r="BZ32" s="125">
        <v>1</v>
      </c>
      <c r="CA32" s="126">
        <f>IFERROR(BZ32/BX32,"-")</f>
        <v>0.33333333333333</v>
      </c>
      <c r="CB32" s="127">
        <v>145000</v>
      </c>
      <c r="CC32" s="128">
        <f>IFERROR(CB32/BX32,"-")</f>
        <v>48333.333333333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5</v>
      </c>
      <c r="CQ32" s="138">
        <v>162000</v>
      </c>
      <c r="CR32" s="138">
        <v>145000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>
        <f>AC33</f>
        <v>0.033333333333333</v>
      </c>
      <c r="B33" s="184" t="s">
        <v>123</v>
      </c>
      <c r="C33" s="184" t="s">
        <v>58</v>
      </c>
      <c r="D33" s="184"/>
      <c r="E33" s="184" t="s">
        <v>124</v>
      </c>
      <c r="F33" s="184" t="s">
        <v>125</v>
      </c>
      <c r="G33" s="184" t="s">
        <v>61</v>
      </c>
      <c r="H33" s="87" t="s">
        <v>120</v>
      </c>
      <c r="I33" s="87" t="s">
        <v>102</v>
      </c>
      <c r="J33" s="185" t="s">
        <v>103</v>
      </c>
      <c r="K33" s="176">
        <v>150000</v>
      </c>
      <c r="L33" s="79">
        <v>18</v>
      </c>
      <c r="M33" s="79">
        <v>0</v>
      </c>
      <c r="N33" s="79">
        <v>57</v>
      </c>
      <c r="O33" s="88">
        <v>3</v>
      </c>
      <c r="P33" s="89">
        <v>0</v>
      </c>
      <c r="Q33" s="90">
        <f>O33+P33</f>
        <v>3</v>
      </c>
      <c r="R33" s="80">
        <f>IFERROR(Q33/N33,"-")</f>
        <v>0.052631578947368</v>
      </c>
      <c r="S33" s="79">
        <v>1</v>
      </c>
      <c r="T33" s="79">
        <v>0</v>
      </c>
      <c r="U33" s="80">
        <f>IFERROR(T33/(Q33),"-")</f>
        <v>0</v>
      </c>
      <c r="V33" s="81">
        <f>IFERROR(K33/SUM(Q33:Q34),"-")</f>
        <v>21428.571428571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SUM(Y33:Y34)-SUM(K33:K34)</f>
        <v>-145000</v>
      </c>
      <c r="AC33" s="83">
        <f>SUM(Y33:Y34)/SUM(K33:K34)</f>
        <v>0.033333333333333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0.33333333333333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0.33333333333333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126</v>
      </c>
      <c r="C34" s="184" t="s">
        <v>58</v>
      </c>
      <c r="D34" s="184"/>
      <c r="E34" s="184" t="s">
        <v>124</v>
      </c>
      <c r="F34" s="184" t="s">
        <v>125</v>
      </c>
      <c r="G34" s="184" t="s">
        <v>73</v>
      </c>
      <c r="H34" s="87"/>
      <c r="I34" s="87"/>
      <c r="J34" s="87"/>
      <c r="K34" s="176"/>
      <c r="L34" s="79">
        <v>28</v>
      </c>
      <c r="M34" s="79">
        <v>16</v>
      </c>
      <c r="N34" s="79">
        <v>8</v>
      </c>
      <c r="O34" s="88">
        <v>4</v>
      </c>
      <c r="P34" s="89">
        <v>0</v>
      </c>
      <c r="Q34" s="90">
        <f>O34+P34</f>
        <v>4</v>
      </c>
      <c r="R34" s="80">
        <f>IFERROR(Q34/N34,"-")</f>
        <v>0.5</v>
      </c>
      <c r="S34" s="79">
        <v>2</v>
      </c>
      <c r="T34" s="79">
        <v>0</v>
      </c>
      <c r="U34" s="80">
        <f>IFERROR(T34/(Q34),"-")</f>
        <v>0</v>
      </c>
      <c r="V34" s="81"/>
      <c r="W34" s="82">
        <v>1</v>
      </c>
      <c r="X34" s="80">
        <f>IF(Q34=0,"-",W34/Q34)</f>
        <v>0.25</v>
      </c>
      <c r="Y34" s="181">
        <v>5000</v>
      </c>
      <c r="Z34" s="182">
        <f>IFERROR(Y34/Q34,"-")</f>
        <v>1250</v>
      </c>
      <c r="AA34" s="182">
        <f>IFERROR(Y34/W34,"-")</f>
        <v>5000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0.5</v>
      </c>
      <c r="BQ34" s="118">
        <v>1</v>
      </c>
      <c r="BR34" s="119">
        <f>IFERROR(BQ34/BO34,"-")</f>
        <v>0.5</v>
      </c>
      <c r="BS34" s="120">
        <v>5000</v>
      </c>
      <c r="BT34" s="121">
        <f>IFERROR(BS34/BO34,"-")</f>
        <v>2500</v>
      </c>
      <c r="BU34" s="122">
        <v>1</v>
      </c>
      <c r="BV34" s="122"/>
      <c r="BW34" s="122"/>
      <c r="BX34" s="123">
        <v>1</v>
      </c>
      <c r="BY34" s="124">
        <f>IF(Q34=0,"",IF(BX34=0,"",(BX34/Q34)))</f>
        <v>0.25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5000</v>
      </c>
      <c r="CR34" s="138">
        <v>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0.34166666666667</v>
      </c>
      <c r="B35" s="184" t="s">
        <v>127</v>
      </c>
      <c r="C35" s="184" t="s">
        <v>58</v>
      </c>
      <c r="D35" s="184"/>
      <c r="E35" s="184" t="s">
        <v>128</v>
      </c>
      <c r="F35" s="184" t="s">
        <v>125</v>
      </c>
      <c r="G35" s="184" t="s">
        <v>61</v>
      </c>
      <c r="H35" s="87" t="s">
        <v>129</v>
      </c>
      <c r="I35" s="87" t="s">
        <v>63</v>
      </c>
      <c r="J35" s="186" t="s">
        <v>130</v>
      </c>
      <c r="K35" s="176">
        <v>120000</v>
      </c>
      <c r="L35" s="79">
        <v>14</v>
      </c>
      <c r="M35" s="79">
        <v>0</v>
      </c>
      <c r="N35" s="79">
        <v>77</v>
      </c>
      <c r="O35" s="88">
        <v>4</v>
      </c>
      <c r="P35" s="89">
        <v>0</v>
      </c>
      <c r="Q35" s="90">
        <f>O35+P35</f>
        <v>4</v>
      </c>
      <c r="R35" s="80">
        <f>IFERROR(Q35/N35,"-")</f>
        <v>0.051948051948052</v>
      </c>
      <c r="S35" s="79">
        <v>1</v>
      </c>
      <c r="T35" s="79">
        <v>3</v>
      </c>
      <c r="U35" s="80">
        <f>IFERROR(T35/(Q35),"-")</f>
        <v>0.75</v>
      </c>
      <c r="V35" s="81">
        <f>IFERROR(K35/SUM(Q35:Q36),"-")</f>
        <v>10909.090909091</v>
      </c>
      <c r="W35" s="82">
        <v>1</v>
      </c>
      <c r="X35" s="80">
        <f>IF(Q35=0,"-",W35/Q35)</f>
        <v>0.25</v>
      </c>
      <c r="Y35" s="181">
        <v>3000</v>
      </c>
      <c r="Z35" s="182">
        <f>IFERROR(Y35/Q35,"-")</f>
        <v>750</v>
      </c>
      <c r="AA35" s="182">
        <f>IFERROR(Y35/W35,"-")</f>
        <v>3000</v>
      </c>
      <c r="AB35" s="176">
        <f>SUM(Y35:Y36)-SUM(K35:K36)</f>
        <v>-79000</v>
      </c>
      <c r="AC35" s="83">
        <f>SUM(Y35:Y36)/SUM(K35:K36)</f>
        <v>0.34166666666667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2</v>
      </c>
      <c r="BG35" s="110">
        <f>IF(Q35=0,"",IF(BF35=0,"",(BF35/Q35)))</f>
        <v>0.5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0.5</v>
      </c>
      <c r="BQ35" s="118">
        <v>1</v>
      </c>
      <c r="BR35" s="119">
        <f>IFERROR(BQ35/BO35,"-")</f>
        <v>0.5</v>
      </c>
      <c r="BS35" s="120">
        <v>3000</v>
      </c>
      <c r="BT35" s="121">
        <f>IFERROR(BS35/BO35,"-")</f>
        <v>1500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131</v>
      </c>
      <c r="C36" s="184" t="s">
        <v>58</v>
      </c>
      <c r="D36" s="184"/>
      <c r="E36" s="184" t="s">
        <v>128</v>
      </c>
      <c r="F36" s="184" t="s">
        <v>125</v>
      </c>
      <c r="G36" s="184" t="s">
        <v>73</v>
      </c>
      <c r="H36" s="87"/>
      <c r="I36" s="87"/>
      <c r="J36" s="87"/>
      <c r="K36" s="176"/>
      <c r="L36" s="79">
        <v>37</v>
      </c>
      <c r="M36" s="79">
        <v>29</v>
      </c>
      <c r="N36" s="79">
        <v>8</v>
      </c>
      <c r="O36" s="88">
        <v>7</v>
      </c>
      <c r="P36" s="89">
        <v>0</v>
      </c>
      <c r="Q36" s="90">
        <f>O36+P36</f>
        <v>7</v>
      </c>
      <c r="R36" s="80">
        <f>IFERROR(Q36/N36,"-")</f>
        <v>0.875</v>
      </c>
      <c r="S36" s="79">
        <v>3</v>
      </c>
      <c r="T36" s="79">
        <v>0</v>
      </c>
      <c r="U36" s="80">
        <f>IFERROR(T36/(Q36),"-")</f>
        <v>0</v>
      </c>
      <c r="V36" s="81"/>
      <c r="W36" s="82">
        <v>2</v>
      </c>
      <c r="X36" s="80">
        <f>IF(Q36=0,"-",W36/Q36)</f>
        <v>0.28571428571429</v>
      </c>
      <c r="Y36" s="181">
        <v>38000</v>
      </c>
      <c r="Z36" s="182">
        <f>IFERROR(Y36/Q36,"-")</f>
        <v>5428.5714285714</v>
      </c>
      <c r="AA36" s="182">
        <f>IFERROR(Y36/W36,"-")</f>
        <v>19000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0.14285714285714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0.28571428571429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3</v>
      </c>
      <c r="BY36" s="124">
        <f>IF(Q36=0,"",IF(BX36=0,"",(BX36/Q36)))</f>
        <v>0.42857142857143</v>
      </c>
      <c r="BZ36" s="125">
        <v>1</v>
      </c>
      <c r="CA36" s="126">
        <f>IFERROR(BZ36/BX36,"-")</f>
        <v>0.33333333333333</v>
      </c>
      <c r="CB36" s="127">
        <v>10000</v>
      </c>
      <c r="CC36" s="128">
        <f>IFERROR(CB36/BX36,"-")</f>
        <v>3333.3333333333</v>
      </c>
      <c r="CD36" s="129"/>
      <c r="CE36" s="129">
        <v>1</v>
      </c>
      <c r="CF36" s="129"/>
      <c r="CG36" s="130">
        <v>1</v>
      </c>
      <c r="CH36" s="131">
        <f>IF(Q36=0,"",IF(CG36=0,"",(CG36/Q36)))</f>
        <v>0.14285714285714</v>
      </c>
      <c r="CI36" s="132">
        <v>1</v>
      </c>
      <c r="CJ36" s="133">
        <f>IFERROR(CI36/CG36,"-")</f>
        <v>1</v>
      </c>
      <c r="CK36" s="134">
        <v>28000</v>
      </c>
      <c r="CL36" s="135">
        <f>IFERROR(CK36/CG36,"-")</f>
        <v>28000</v>
      </c>
      <c r="CM36" s="136"/>
      <c r="CN36" s="136"/>
      <c r="CO36" s="136">
        <v>1</v>
      </c>
      <c r="CP36" s="137">
        <v>2</v>
      </c>
      <c r="CQ36" s="138">
        <v>38000</v>
      </c>
      <c r="CR36" s="138">
        <v>28000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0.38888888888889</v>
      </c>
      <c r="B37" s="184" t="s">
        <v>132</v>
      </c>
      <c r="C37" s="184" t="s">
        <v>58</v>
      </c>
      <c r="D37" s="184"/>
      <c r="E37" s="184" t="s">
        <v>118</v>
      </c>
      <c r="F37" s="184" t="s">
        <v>60</v>
      </c>
      <c r="G37" s="184" t="s">
        <v>61</v>
      </c>
      <c r="H37" s="87" t="s">
        <v>133</v>
      </c>
      <c r="I37" s="87" t="s">
        <v>102</v>
      </c>
      <c r="J37" s="186" t="s">
        <v>134</v>
      </c>
      <c r="K37" s="176">
        <v>90000</v>
      </c>
      <c r="L37" s="79">
        <v>12</v>
      </c>
      <c r="M37" s="79">
        <v>0</v>
      </c>
      <c r="N37" s="79">
        <v>46</v>
      </c>
      <c r="O37" s="88">
        <v>7</v>
      </c>
      <c r="P37" s="89">
        <v>0</v>
      </c>
      <c r="Q37" s="90">
        <f>O37+P37</f>
        <v>7</v>
      </c>
      <c r="R37" s="80">
        <f>IFERROR(Q37/N37,"-")</f>
        <v>0.15217391304348</v>
      </c>
      <c r="S37" s="79">
        <v>1</v>
      </c>
      <c r="T37" s="79">
        <v>3</v>
      </c>
      <c r="U37" s="80">
        <f>IFERROR(T37/(Q37),"-")</f>
        <v>0.42857142857143</v>
      </c>
      <c r="V37" s="81">
        <f>IFERROR(K37/SUM(Q37:Q38),"-")</f>
        <v>9000</v>
      </c>
      <c r="W37" s="82">
        <v>2</v>
      </c>
      <c r="X37" s="80">
        <f>IF(Q37=0,"-",W37/Q37)</f>
        <v>0.28571428571429</v>
      </c>
      <c r="Y37" s="181">
        <v>16000</v>
      </c>
      <c r="Z37" s="182">
        <f>IFERROR(Y37/Q37,"-")</f>
        <v>2285.7142857143</v>
      </c>
      <c r="AA37" s="182">
        <f>IFERROR(Y37/W37,"-")</f>
        <v>8000</v>
      </c>
      <c r="AB37" s="176">
        <f>SUM(Y37:Y38)-SUM(K37:K38)</f>
        <v>-55000</v>
      </c>
      <c r="AC37" s="83">
        <f>SUM(Y37:Y38)/SUM(K37:K38)</f>
        <v>0.38888888888889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2</v>
      </c>
      <c r="BG37" s="110">
        <f>IF(Q37=0,"",IF(BF37=0,"",(BF37/Q37)))</f>
        <v>0.28571428571429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3</v>
      </c>
      <c r="BP37" s="117">
        <f>IF(Q37=0,"",IF(BO37=0,"",(BO37/Q37)))</f>
        <v>0.42857142857143</v>
      </c>
      <c r="BQ37" s="118">
        <v>1</v>
      </c>
      <c r="BR37" s="119">
        <f>IFERROR(BQ37/BO37,"-")</f>
        <v>0.33333333333333</v>
      </c>
      <c r="BS37" s="120">
        <v>3000</v>
      </c>
      <c r="BT37" s="121">
        <f>IFERROR(BS37/BO37,"-")</f>
        <v>1000</v>
      </c>
      <c r="BU37" s="122">
        <v>1</v>
      </c>
      <c r="BV37" s="122"/>
      <c r="BW37" s="122"/>
      <c r="BX37" s="123">
        <v>2</v>
      </c>
      <c r="BY37" s="124">
        <f>IF(Q37=0,"",IF(BX37=0,"",(BX37/Q37)))</f>
        <v>0.28571428571429</v>
      </c>
      <c r="BZ37" s="125">
        <v>1</v>
      </c>
      <c r="CA37" s="126">
        <f>IFERROR(BZ37/BX37,"-")</f>
        <v>0.5</v>
      </c>
      <c r="CB37" s="127">
        <v>13000</v>
      </c>
      <c r="CC37" s="128">
        <f>IFERROR(CB37/BX37,"-")</f>
        <v>6500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16000</v>
      </c>
      <c r="CR37" s="138">
        <v>13000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135</v>
      </c>
      <c r="C38" s="184" t="s">
        <v>58</v>
      </c>
      <c r="D38" s="184"/>
      <c r="E38" s="184" t="s">
        <v>118</v>
      </c>
      <c r="F38" s="184" t="s">
        <v>60</v>
      </c>
      <c r="G38" s="184" t="s">
        <v>73</v>
      </c>
      <c r="H38" s="87"/>
      <c r="I38" s="87"/>
      <c r="J38" s="87"/>
      <c r="K38" s="176"/>
      <c r="L38" s="79">
        <v>24</v>
      </c>
      <c r="M38" s="79">
        <v>17</v>
      </c>
      <c r="N38" s="79">
        <v>6</v>
      </c>
      <c r="O38" s="88">
        <v>3</v>
      </c>
      <c r="P38" s="89">
        <v>0</v>
      </c>
      <c r="Q38" s="90">
        <f>O38+P38</f>
        <v>3</v>
      </c>
      <c r="R38" s="80">
        <f>IFERROR(Q38/N38,"-")</f>
        <v>0.5</v>
      </c>
      <c r="S38" s="79">
        <v>1</v>
      </c>
      <c r="T38" s="79">
        <v>0</v>
      </c>
      <c r="U38" s="80">
        <f>IFERROR(T38/(Q38),"-")</f>
        <v>0</v>
      </c>
      <c r="V38" s="81"/>
      <c r="W38" s="82">
        <v>2</v>
      </c>
      <c r="X38" s="80">
        <f>IF(Q38=0,"-",W38/Q38)</f>
        <v>0.66666666666667</v>
      </c>
      <c r="Y38" s="181">
        <v>19000</v>
      </c>
      <c r="Z38" s="182">
        <f>IFERROR(Y38/Q38,"-")</f>
        <v>6333.3333333333</v>
      </c>
      <c r="AA38" s="182">
        <f>IFERROR(Y38/W38,"-")</f>
        <v>9500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2</v>
      </c>
      <c r="BP38" s="117">
        <f>IF(Q38=0,"",IF(BO38=0,"",(BO38/Q38)))</f>
        <v>0.66666666666667</v>
      </c>
      <c r="BQ38" s="118">
        <v>1</v>
      </c>
      <c r="BR38" s="119">
        <f>IFERROR(BQ38/BO38,"-")</f>
        <v>0.5</v>
      </c>
      <c r="BS38" s="120">
        <v>9000</v>
      </c>
      <c r="BT38" s="121">
        <f>IFERROR(BS38/BO38,"-")</f>
        <v>4500</v>
      </c>
      <c r="BU38" s="122"/>
      <c r="BV38" s="122"/>
      <c r="BW38" s="122">
        <v>1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>
        <v>1</v>
      </c>
      <c r="CH38" s="131">
        <f>IF(Q38=0,"",IF(CG38=0,"",(CG38/Q38)))</f>
        <v>0.33333333333333</v>
      </c>
      <c r="CI38" s="132">
        <v>1</v>
      </c>
      <c r="CJ38" s="133">
        <f>IFERROR(CI38/CG38,"-")</f>
        <v>1</v>
      </c>
      <c r="CK38" s="134">
        <v>10000</v>
      </c>
      <c r="CL38" s="135">
        <f>IFERROR(CK38/CG38,"-")</f>
        <v>10000</v>
      </c>
      <c r="CM38" s="136">
        <v>1</v>
      </c>
      <c r="CN38" s="136"/>
      <c r="CO38" s="136"/>
      <c r="CP38" s="137">
        <v>2</v>
      </c>
      <c r="CQ38" s="138">
        <v>19000</v>
      </c>
      <c r="CR38" s="138">
        <v>10000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0.76416666666667</v>
      </c>
      <c r="B39" s="184" t="s">
        <v>136</v>
      </c>
      <c r="C39" s="184" t="s">
        <v>58</v>
      </c>
      <c r="D39" s="184"/>
      <c r="E39" s="184" t="s">
        <v>137</v>
      </c>
      <c r="F39" s="184" t="s">
        <v>101</v>
      </c>
      <c r="G39" s="184" t="s">
        <v>61</v>
      </c>
      <c r="H39" s="87" t="s">
        <v>94</v>
      </c>
      <c r="I39" s="87" t="s">
        <v>63</v>
      </c>
      <c r="J39" s="185" t="s">
        <v>138</v>
      </c>
      <c r="K39" s="176">
        <v>600000</v>
      </c>
      <c r="L39" s="79">
        <v>82</v>
      </c>
      <c r="M39" s="79">
        <v>0</v>
      </c>
      <c r="N39" s="79">
        <v>229</v>
      </c>
      <c r="O39" s="88">
        <v>28</v>
      </c>
      <c r="P39" s="89">
        <v>0</v>
      </c>
      <c r="Q39" s="90">
        <f>O39+P39</f>
        <v>28</v>
      </c>
      <c r="R39" s="80">
        <f>IFERROR(Q39/N39,"-")</f>
        <v>0.12227074235808</v>
      </c>
      <c r="S39" s="79">
        <v>3</v>
      </c>
      <c r="T39" s="79">
        <v>6</v>
      </c>
      <c r="U39" s="80">
        <f>IFERROR(T39/(Q39),"-")</f>
        <v>0.21428571428571</v>
      </c>
      <c r="V39" s="81">
        <f>IFERROR(K39/SUM(Q39:Q40),"-")</f>
        <v>11111.111111111</v>
      </c>
      <c r="W39" s="82">
        <v>9</v>
      </c>
      <c r="X39" s="80">
        <f>IF(Q39=0,"-",W39/Q39)</f>
        <v>0.32142857142857</v>
      </c>
      <c r="Y39" s="181">
        <v>64000</v>
      </c>
      <c r="Z39" s="182">
        <f>IFERROR(Y39/Q39,"-")</f>
        <v>2285.7142857143</v>
      </c>
      <c r="AA39" s="182">
        <f>IFERROR(Y39/W39,"-")</f>
        <v>7111.1111111111</v>
      </c>
      <c r="AB39" s="176">
        <f>SUM(Y39:Y40)-SUM(K39:K40)</f>
        <v>-141500</v>
      </c>
      <c r="AC39" s="83">
        <f>SUM(Y39:Y40)/SUM(K39:K40)</f>
        <v>0.76416666666667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2</v>
      </c>
      <c r="AO39" s="98">
        <f>IF(Q39=0,"",IF(AN39=0,"",(AN39/Q39)))</f>
        <v>0.071428571428571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>
        <v>2</v>
      </c>
      <c r="AX39" s="104">
        <f>IF(Q39=0,"",IF(AW39=0,"",(AW39/Q39)))</f>
        <v>0.071428571428571</v>
      </c>
      <c r="AY39" s="103">
        <v>1</v>
      </c>
      <c r="AZ39" s="105">
        <f>IFERROR(AY39/AW39,"-")</f>
        <v>0.5</v>
      </c>
      <c r="BA39" s="106">
        <v>8000</v>
      </c>
      <c r="BB39" s="107">
        <f>IFERROR(BA39/AW39,"-")</f>
        <v>4000</v>
      </c>
      <c r="BC39" s="108"/>
      <c r="BD39" s="108">
        <v>1</v>
      </c>
      <c r="BE39" s="108"/>
      <c r="BF39" s="109">
        <v>9</v>
      </c>
      <c r="BG39" s="110">
        <f>IF(Q39=0,"",IF(BF39=0,"",(BF39/Q39)))</f>
        <v>0.32142857142857</v>
      </c>
      <c r="BH39" s="109">
        <v>4</v>
      </c>
      <c r="BI39" s="111">
        <f>IFERROR(BH39/BF39,"-")</f>
        <v>0.44444444444444</v>
      </c>
      <c r="BJ39" s="112">
        <v>39000</v>
      </c>
      <c r="BK39" s="113">
        <f>IFERROR(BJ39/BF39,"-")</f>
        <v>4333.3333333333</v>
      </c>
      <c r="BL39" s="114">
        <v>1</v>
      </c>
      <c r="BM39" s="114">
        <v>2</v>
      </c>
      <c r="BN39" s="114">
        <v>1</v>
      </c>
      <c r="BO39" s="116">
        <v>10</v>
      </c>
      <c r="BP39" s="117">
        <f>IF(Q39=0,"",IF(BO39=0,"",(BO39/Q39)))</f>
        <v>0.35714285714286</v>
      </c>
      <c r="BQ39" s="118">
        <v>3</v>
      </c>
      <c r="BR39" s="119">
        <f>IFERROR(BQ39/BO39,"-")</f>
        <v>0.3</v>
      </c>
      <c r="BS39" s="120">
        <v>14000</v>
      </c>
      <c r="BT39" s="121">
        <f>IFERROR(BS39/BO39,"-")</f>
        <v>1400</v>
      </c>
      <c r="BU39" s="122">
        <v>2</v>
      </c>
      <c r="BV39" s="122">
        <v>1</v>
      </c>
      <c r="BW39" s="122"/>
      <c r="BX39" s="123">
        <v>5</v>
      </c>
      <c r="BY39" s="124">
        <f>IF(Q39=0,"",IF(BX39=0,"",(BX39/Q39)))</f>
        <v>0.17857142857143</v>
      </c>
      <c r="BZ39" s="125">
        <v>1</v>
      </c>
      <c r="CA39" s="126">
        <f>IFERROR(BZ39/BX39,"-")</f>
        <v>0.2</v>
      </c>
      <c r="CB39" s="127">
        <v>3000</v>
      </c>
      <c r="CC39" s="128">
        <f>IFERROR(CB39/BX39,"-")</f>
        <v>600</v>
      </c>
      <c r="CD39" s="129">
        <v>1</v>
      </c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9</v>
      </c>
      <c r="CQ39" s="138">
        <v>64000</v>
      </c>
      <c r="CR39" s="138">
        <v>10000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139</v>
      </c>
      <c r="C40" s="184" t="s">
        <v>58</v>
      </c>
      <c r="D40" s="184"/>
      <c r="E40" s="184" t="s">
        <v>137</v>
      </c>
      <c r="F40" s="184" t="s">
        <v>101</v>
      </c>
      <c r="G40" s="184" t="s">
        <v>73</v>
      </c>
      <c r="H40" s="87"/>
      <c r="I40" s="87"/>
      <c r="J40" s="87"/>
      <c r="K40" s="176"/>
      <c r="L40" s="79">
        <v>109</v>
      </c>
      <c r="M40" s="79">
        <v>78</v>
      </c>
      <c r="N40" s="79">
        <v>75</v>
      </c>
      <c r="O40" s="88">
        <v>26</v>
      </c>
      <c r="P40" s="89">
        <v>0</v>
      </c>
      <c r="Q40" s="90">
        <f>O40+P40</f>
        <v>26</v>
      </c>
      <c r="R40" s="80">
        <f>IFERROR(Q40/N40,"-")</f>
        <v>0.34666666666667</v>
      </c>
      <c r="S40" s="79">
        <v>4</v>
      </c>
      <c r="T40" s="79">
        <v>3</v>
      </c>
      <c r="U40" s="80">
        <f>IFERROR(T40/(Q40),"-")</f>
        <v>0.11538461538462</v>
      </c>
      <c r="V40" s="81"/>
      <c r="W40" s="82">
        <v>6</v>
      </c>
      <c r="X40" s="80">
        <f>IF(Q40=0,"-",W40/Q40)</f>
        <v>0.23076923076923</v>
      </c>
      <c r="Y40" s="181">
        <v>394500</v>
      </c>
      <c r="Z40" s="182">
        <f>IFERROR(Y40/Q40,"-")</f>
        <v>15173.076923077</v>
      </c>
      <c r="AA40" s="182">
        <f>IFERROR(Y40/W40,"-")</f>
        <v>65750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0.038461538461538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>
        <v>1</v>
      </c>
      <c r="AX40" s="104">
        <f>IF(Q40=0,"",IF(AW40=0,"",(AW40/Q40)))</f>
        <v>0.038461538461538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8</v>
      </c>
      <c r="BG40" s="110">
        <f>IF(Q40=0,"",IF(BF40=0,"",(BF40/Q40)))</f>
        <v>0.30769230769231</v>
      </c>
      <c r="BH40" s="109">
        <v>1</v>
      </c>
      <c r="BI40" s="111">
        <f>IFERROR(BH40/BF40,"-")</f>
        <v>0.125</v>
      </c>
      <c r="BJ40" s="112">
        <v>3000</v>
      </c>
      <c r="BK40" s="113">
        <f>IFERROR(BJ40/BF40,"-")</f>
        <v>375</v>
      </c>
      <c r="BL40" s="114">
        <v>1</v>
      </c>
      <c r="BM40" s="114"/>
      <c r="BN40" s="114"/>
      <c r="BO40" s="116">
        <v>9</v>
      </c>
      <c r="BP40" s="117">
        <f>IF(Q40=0,"",IF(BO40=0,"",(BO40/Q40)))</f>
        <v>0.34615384615385</v>
      </c>
      <c r="BQ40" s="118">
        <v>2</v>
      </c>
      <c r="BR40" s="119">
        <f>IFERROR(BQ40/BO40,"-")</f>
        <v>0.22222222222222</v>
      </c>
      <c r="BS40" s="120">
        <v>199000</v>
      </c>
      <c r="BT40" s="121">
        <f>IFERROR(BS40/BO40,"-")</f>
        <v>22111.111111111</v>
      </c>
      <c r="BU40" s="122"/>
      <c r="BV40" s="122"/>
      <c r="BW40" s="122">
        <v>2</v>
      </c>
      <c r="BX40" s="123">
        <v>2</v>
      </c>
      <c r="BY40" s="124">
        <f>IF(Q40=0,"",IF(BX40=0,"",(BX40/Q40)))</f>
        <v>0.076923076923077</v>
      </c>
      <c r="BZ40" s="125">
        <v>1</v>
      </c>
      <c r="CA40" s="126">
        <f>IFERROR(BZ40/BX40,"-")</f>
        <v>0.5</v>
      </c>
      <c r="CB40" s="127">
        <v>80000</v>
      </c>
      <c r="CC40" s="128">
        <f>IFERROR(CB40/BX40,"-")</f>
        <v>40000</v>
      </c>
      <c r="CD40" s="129"/>
      <c r="CE40" s="129"/>
      <c r="CF40" s="129">
        <v>1</v>
      </c>
      <c r="CG40" s="130">
        <v>5</v>
      </c>
      <c r="CH40" s="131">
        <f>IF(Q40=0,"",IF(CG40=0,"",(CG40/Q40)))</f>
        <v>0.19230769230769</v>
      </c>
      <c r="CI40" s="132">
        <v>2</v>
      </c>
      <c r="CJ40" s="133">
        <f>IFERROR(CI40/CG40,"-")</f>
        <v>0.4</v>
      </c>
      <c r="CK40" s="134">
        <v>112500</v>
      </c>
      <c r="CL40" s="135">
        <f>IFERROR(CK40/CG40,"-")</f>
        <v>22500</v>
      </c>
      <c r="CM40" s="136"/>
      <c r="CN40" s="136"/>
      <c r="CO40" s="136">
        <v>2</v>
      </c>
      <c r="CP40" s="137">
        <v>6</v>
      </c>
      <c r="CQ40" s="138">
        <v>394500</v>
      </c>
      <c r="CR40" s="138">
        <v>190000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 t="str">
        <f>AC41</f>
        <v>0</v>
      </c>
      <c r="B41" s="184" t="s">
        <v>140</v>
      </c>
      <c r="C41" s="184" t="s">
        <v>58</v>
      </c>
      <c r="D41" s="184"/>
      <c r="E41" s="184"/>
      <c r="F41" s="184"/>
      <c r="G41" s="184" t="s">
        <v>61</v>
      </c>
      <c r="H41" s="87" t="s">
        <v>141</v>
      </c>
      <c r="I41" s="87" t="s">
        <v>142</v>
      </c>
      <c r="J41" s="186" t="s">
        <v>143</v>
      </c>
      <c r="K41" s="176">
        <v>0</v>
      </c>
      <c r="L41" s="79">
        <v>5</v>
      </c>
      <c r="M41" s="79">
        <v>0</v>
      </c>
      <c r="N41" s="79">
        <v>48</v>
      </c>
      <c r="O41" s="88">
        <v>1</v>
      </c>
      <c r="P41" s="89">
        <v>0</v>
      </c>
      <c r="Q41" s="90">
        <f>O41+P41</f>
        <v>1</v>
      </c>
      <c r="R41" s="80">
        <f>IFERROR(Q41/N41,"-")</f>
        <v>0.020833333333333</v>
      </c>
      <c r="S41" s="79">
        <v>0</v>
      </c>
      <c r="T41" s="79">
        <v>0</v>
      </c>
      <c r="U41" s="80">
        <f>IFERROR(T41/(Q41),"-")</f>
        <v>0</v>
      </c>
      <c r="V41" s="81">
        <f>IFERROR(K41/SUM(Q41:Q42),"-")</f>
        <v>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0</v>
      </c>
      <c r="AC41" s="83" t="str">
        <f>SUM(Y41:Y42)/SUM(K41:K42)</f>
        <v>0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1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144</v>
      </c>
      <c r="C42" s="184" t="s">
        <v>58</v>
      </c>
      <c r="D42" s="184"/>
      <c r="E42" s="184"/>
      <c r="F42" s="184"/>
      <c r="G42" s="184" t="s">
        <v>73</v>
      </c>
      <c r="H42" s="87"/>
      <c r="I42" s="87"/>
      <c r="J42" s="87"/>
      <c r="K42" s="176"/>
      <c r="L42" s="79">
        <v>12</v>
      </c>
      <c r="M42" s="79">
        <v>8</v>
      </c>
      <c r="N42" s="79">
        <v>12</v>
      </c>
      <c r="O42" s="88">
        <v>3</v>
      </c>
      <c r="P42" s="89">
        <v>0</v>
      </c>
      <c r="Q42" s="90">
        <f>O42+P42</f>
        <v>3</v>
      </c>
      <c r="R42" s="80">
        <f>IFERROR(Q42/N42,"-")</f>
        <v>0.25</v>
      </c>
      <c r="S42" s="79">
        <v>0</v>
      </c>
      <c r="T42" s="79">
        <v>1</v>
      </c>
      <c r="U42" s="80">
        <f>IFERROR(T42/(Q42),"-")</f>
        <v>0.33333333333333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0.66666666666667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30"/>
      <c r="B43" s="84"/>
      <c r="C43" s="84"/>
      <c r="D43" s="85"/>
      <c r="E43" s="85"/>
      <c r="F43" s="85"/>
      <c r="G43" s="86"/>
      <c r="H43" s="87"/>
      <c r="I43" s="87"/>
      <c r="J43" s="87"/>
      <c r="K43" s="177"/>
      <c r="L43" s="34"/>
      <c r="M43" s="34"/>
      <c r="N43" s="31"/>
      <c r="O43" s="23"/>
      <c r="P43" s="23"/>
      <c r="Q43" s="23"/>
      <c r="R43" s="32"/>
      <c r="S43" s="32"/>
      <c r="T43" s="23"/>
      <c r="U43" s="32"/>
      <c r="V43" s="25"/>
      <c r="W43" s="25"/>
      <c r="X43" s="25"/>
      <c r="Y43" s="183"/>
      <c r="Z43" s="183"/>
      <c r="AA43" s="183"/>
      <c r="AB43" s="183"/>
      <c r="AC43" s="33"/>
      <c r="AD43" s="57"/>
      <c r="AE43" s="61"/>
      <c r="AF43" s="62"/>
      <c r="AG43" s="61"/>
      <c r="AH43" s="65"/>
      <c r="AI43" s="66"/>
      <c r="AJ43" s="67"/>
      <c r="AK43" s="68"/>
      <c r="AL43" s="68"/>
      <c r="AM43" s="68"/>
      <c r="AN43" s="61"/>
      <c r="AO43" s="62"/>
      <c r="AP43" s="61"/>
      <c r="AQ43" s="65"/>
      <c r="AR43" s="66"/>
      <c r="AS43" s="67"/>
      <c r="AT43" s="68"/>
      <c r="AU43" s="68"/>
      <c r="AV43" s="68"/>
      <c r="AW43" s="61"/>
      <c r="AX43" s="62"/>
      <c r="AY43" s="61"/>
      <c r="AZ43" s="65"/>
      <c r="BA43" s="66"/>
      <c r="BB43" s="67"/>
      <c r="BC43" s="68"/>
      <c r="BD43" s="68"/>
      <c r="BE43" s="68"/>
      <c r="BF43" s="61"/>
      <c r="BG43" s="62"/>
      <c r="BH43" s="61"/>
      <c r="BI43" s="65"/>
      <c r="BJ43" s="66"/>
      <c r="BK43" s="67"/>
      <c r="BL43" s="68"/>
      <c r="BM43" s="68"/>
      <c r="BN43" s="68"/>
      <c r="BO43" s="63"/>
      <c r="BP43" s="64"/>
      <c r="BQ43" s="61"/>
      <c r="BR43" s="65"/>
      <c r="BS43" s="66"/>
      <c r="BT43" s="67"/>
      <c r="BU43" s="68"/>
      <c r="BV43" s="68"/>
      <c r="BW43" s="68"/>
      <c r="BX43" s="63"/>
      <c r="BY43" s="64"/>
      <c r="BZ43" s="61"/>
      <c r="CA43" s="65"/>
      <c r="CB43" s="66"/>
      <c r="CC43" s="67"/>
      <c r="CD43" s="68"/>
      <c r="CE43" s="68"/>
      <c r="CF43" s="68"/>
      <c r="CG43" s="63"/>
      <c r="CH43" s="64"/>
      <c r="CI43" s="61"/>
      <c r="CJ43" s="65"/>
      <c r="CK43" s="66"/>
      <c r="CL43" s="67"/>
      <c r="CM43" s="68"/>
      <c r="CN43" s="68"/>
      <c r="CO43" s="68"/>
      <c r="CP43" s="69"/>
      <c r="CQ43" s="66"/>
      <c r="CR43" s="66"/>
      <c r="CS43" s="66"/>
      <c r="CT43" s="70"/>
    </row>
    <row r="44" spans="1:99">
      <c r="A44" s="30"/>
      <c r="B44" s="37"/>
      <c r="C44" s="37"/>
      <c r="D44" s="21"/>
      <c r="E44" s="21"/>
      <c r="F44" s="21"/>
      <c r="G44" s="22"/>
      <c r="H44" s="36"/>
      <c r="I44" s="36"/>
      <c r="J44" s="73"/>
      <c r="K44" s="178"/>
      <c r="L44" s="34"/>
      <c r="M44" s="34"/>
      <c r="N44" s="31"/>
      <c r="O44" s="23"/>
      <c r="P44" s="23"/>
      <c r="Q44" s="23"/>
      <c r="R44" s="32"/>
      <c r="S44" s="32"/>
      <c r="T44" s="23"/>
      <c r="U44" s="32"/>
      <c r="V44" s="25"/>
      <c r="W44" s="25"/>
      <c r="X44" s="25"/>
      <c r="Y44" s="183"/>
      <c r="Z44" s="183"/>
      <c r="AA44" s="183"/>
      <c r="AB44" s="183"/>
      <c r="AC44" s="33"/>
      <c r="AD44" s="59"/>
      <c r="AE44" s="61"/>
      <c r="AF44" s="62"/>
      <c r="AG44" s="61"/>
      <c r="AH44" s="65"/>
      <c r="AI44" s="66"/>
      <c r="AJ44" s="67"/>
      <c r="AK44" s="68"/>
      <c r="AL44" s="68"/>
      <c r="AM44" s="68"/>
      <c r="AN44" s="61"/>
      <c r="AO44" s="62"/>
      <c r="AP44" s="61"/>
      <c r="AQ44" s="65"/>
      <c r="AR44" s="66"/>
      <c r="AS44" s="67"/>
      <c r="AT44" s="68"/>
      <c r="AU44" s="68"/>
      <c r="AV44" s="68"/>
      <c r="AW44" s="61"/>
      <c r="AX44" s="62"/>
      <c r="AY44" s="61"/>
      <c r="AZ44" s="65"/>
      <c r="BA44" s="66"/>
      <c r="BB44" s="67"/>
      <c r="BC44" s="68"/>
      <c r="BD44" s="68"/>
      <c r="BE44" s="68"/>
      <c r="BF44" s="61"/>
      <c r="BG44" s="62"/>
      <c r="BH44" s="61"/>
      <c r="BI44" s="65"/>
      <c r="BJ44" s="66"/>
      <c r="BK44" s="67"/>
      <c r="BL44" s="68"/>
      <c r="BM44" s="68"/>
      <c r="BN44" s="68"/>
      <c r="BO44" s="63"/>
      <c r="BP44" s="64"/>
      <c r="BQ44" s="61"/>
      <c r="BR44" s="65"/>
      <c r="BS44" s="66"/>
      <c r="BT44" s="67"/>
      <c r="BU44" s="68"/>
      <c r="BV44" s="68"/>
      <c r="BW44" s="68"/>
      <c r="BX44" s="63"/>
      <c r="BY44" s="64"/>
      <c r="BZ44" s="61"/>
      <c r="CA44" s="65"/>
      <c r="CB44" s="66"/>
      <c r="CC44" s="67"/>
      <c r="CD44" s="68"/>
      <c r="CE44" s="68"/>
      <c r="CF44" s="68"/>
      <c r="CG44" s="63"/>
      <c r="CH44" s="64"/>
      <c r="CI44" s="61"/>
      <c r="CJ44" s="65"/>
      <c r="CK44" s="66"/>
      <c r="CL44" s="67"/>
      <c r="CM44" s="68"/>
      <c r="CN44" s="68"/>
      <c r="CO44" s="68"/>
      <c r="CP44" s="69"/>
      <c r="CQ44" s="66"/>
      <c r="CR44" s="66"/>
      <c r="CS44" s="66"/>
      <c r="CT44" s="70"/>
    </row>
    <row r="45" spans="1:99">
      <c r="A45" s="19">
        <f>AC45</f>
        <v>1.1505813953488</v>
      </c>
      <c r="B45" s="39"/>
      <c r="C45" s="39"/>
      <c r="D45" s="39"/>
      <c r="E45" s="39"/>
      <c r="F45" s="39"/>
      <c r="G45" s="39"/>
      <c r="H45" s="40" t="s">
        <v>145</v>
      </c>
      <c r="I45" s="40"/>
      <c r="J45" s="40"/>
      <c r="K45" s="179">
        <f>SUM(K6:K44)</f>
        <v>3440000</v>
      </c>
      <c r="L45" s="41">
        <f>SUM(L6:L44)</f>
        <v>1640</v>
      </c>
      <c r="M45" s="41">
        <f>SUM(M6:M44)</f>
        <v>648</v>
      </c>
      <c r="N45" s="41">
        <f>SUM(N6:N44)</f>
        <v>2033</v>
      </c>
      <c r="O45" s="41">
        <f>SUM(O6:O44)</f>
        <v>335</v>
      </c>
      <c r="P45" s="41">
        <f>SUM(P6:P44)</f>
        <v>5</v>
      </c>
      <c r="Q45" s="41">
        <f>SUM(Q6:Q44)</f>
        <v>340</v>
      </c>
      <c r="R45" s="42">
        <f>IFERROR(Q45/N45,"-")</f>
        <v>0.16724053123463</v>
      </c>
      <c r="S45" s="76">
        <f>SUM(S6:S44)</f>
        <v>58</v>
      </c>
      <c r="T45" s="76">
        <f>SUM(T6:T44)</f>
        <v>80</v>
      </c>
      <c r="U45" s="42">
        <f>IFERROR(S45/Q45,"-")</f>
        <v>0.17058823529412</v>
      </c>
      <c r="V45" s="43">
        <f>IFERROR(K45/Q45,"-")</f>
        <v>10117.647058824</v>
      </c>
      <c r="W45" s="44">
        <f>SUM(W6:W44)</f>
        <v>95</v>
      </c>
      <c r="X45" s="42">
        <f>IFERROR(W45/Q45,"-")</f>
        <v>0.27941176470588</v>
      </c>
      <c r="Y45" s="179">
        <f>SUM(Y6:Y44)</f>
        <v>3958000</v>
      </c>
      <c r="Z45" s="179">
        <f>IFERROR(Y45/Q45,"-")</f>
        <v>11641.176470588</v>
      </c>
      <c r="AA45" s="179">
        <f>IFERROR(Y45/W45,"-")</f>
        <v>41663.157894737</v>
      </c>
      <c r="AB45" s="179">
        <f>Y45-K45</f>
        <v>518000</v>
      </c>
      <c r="AC45" s="45">
        <f>Y45/K45</f>
        <v>1.1505813953488</v>
      </c>
      <c r="AD45" s="58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2"/>
    <mergeCell ref="K19:K22"/>
    <mergeCell ref="V19:V22"/>
    <mergeCell ref="AB19:AB22"/>
    <mergeCell ref="AC19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0.3725</v>
      </c>
      <c r="B6" s="184" t="s">
        <v>147</v>
      </c>
      <c r="C6" s="184" t="s">
        <v>58</v>
      </c>
      <c r="D6" s="184" t="s">
        <v>148</v>
      </c>
      <c r="E6" s="184" t="s">
        <v>149</v>
      </c>
      <c r="F6" s="184" t="s">
        <v>119</v>
      </c>
      <c r="G6" s="184" t="s">
        <v>61</v>
      </c>
      <c r="H6" s="87" t="s">
        <v>150</v>
      </c>
      <c r="I6" s="87" t="s">
        <v>151</v>
      </c>
      <c r="J6" s="87" t="s">
        <v>152</v>
      </c>
      <c r="K6" s="176">
        <v>200000</v>
      </c>
      <c r="L6" s="79">
        <v>54</v>
      </c>
      <c r="M6" s="79">
        <v>0</v>
      </c>
      <c r="N6" s="79">
        <v>129</v>
      </c>
      <c r="O6" s="88">
        <v>19</v>
      </c>
      <c r="P6" s="89">
        <v>0</v>
      </c>
      <c r="Q6" s="90">
        <f>O6+P6</f>
        <v>19</v>
      </c>
      <c r="R6" s="80">
        <f>IFERROR(Q6/N6,"-")</f>
        <v>0.14728682170543</v>
      </c>
      <c r="S6" s="79">
        <v>4</v>
      </c>
      <c r="T6" s="79">
        <v>6</v>
      </c>
      <c r="U6" s="80">
        <f>IFERROR(T6/(Q6),"-")</f>
        <v>0.31578947368421</v>
      </c>
      <c r="V6" s="81">
        <f>IFERROR(K6/SUM(Q6:Q7),"-")</f>
        <v>4545.4545454545</v>
      </c>
      <c r="W6" s="82">
        <v>3</v>
      </c>
      <c r="X6" s="80">
        <f>IF(Q6=0,"-",W6/Q6)</f>
        <v>0.15789473684211</v>
      </c>
      <c r="Y6" s="181">
        <v>19500</v>
      </c>
      <c r="Z6" s="182">
        <f>IFERROR(Y6/Q6,"-")</f>
        <v>1026.3157894737</v>
      </c>
      <c r="AA6" s="182">
        <f>IFERROR(Y6/W6,"-")</f>
        <v>6500</v>
      </c>
      <c r="AB6" s="176">
        <f>SUM(Y6:Y7)-SUM(K6:K7)</f>
        <v>-125500</v>
      </c>
      <c r="AC6" s="83">
        <f>SUM(Y6:Y7)/SUM(K6:K7)</f>
        <v>0.3725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0.21052631578947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0.10526315789474</v>
      </c>
      <c r="AY6" s="103">
        <v>1</v>
      </c>
      <c r="AZ6" s="105">
        <f>IFERROR(AY6/AW6,"-")</f>
        <v>0.5</v>
      </c>
      <c r="BA6" s="106">
        <v>3000</v>
      </c>
      <c r="BB6" s="107">
        <f>IFERROR(BA6/AW6,"-")</f>
        <v>1500</v>
      </c>
      <c r="BC6" s="108">
        <v>1</v>
      </c>
      <c r="BD6" s="108"/>
      <c r="BE6" s="108"/>
      <c r="BF6" s="109">
        <v>5</v>
      </c>
      <c r="BG6" s="110">
        <f>IF(Q6=0,"",IF(BF6=0,"",(BF6/Q6)))</f>
        <v>0.26315789473684</v>
      </c>
      <c r="BH6" s="109">
        <v>1</v>
      </c>
      <c r="BI6" s="111">
        <f>IFERROR(BH6/BF6,"-")</f>
        <v>0.2</v>
      </c>
      <c r="BJ6" s="112">
        <v>15000</v>
      </c>
      <c r="BK6" s="113">
        <f>IFERROR(BJ6/BF6,"-")</f>
        <v>3000</v>
      </c>
      <c r="BL6" s="114"/>
      <c r="BM6" s="114">
        <v>1</v>
      </c>
      <c r="BN6" s="114"/>
      <c r="BO6" s="116">
        <v>5</v>
      </c>
      <c r="BP6" s="117">
        <f>IF(Q6=0,"",IF(BO6=0,"",(BO6/Q6)))</f>
        <v>0.26315789473684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0.15789473684211</v>
      </c>
      <c r="BZ6" s="125">
        <v>1</v>
      </c>
      <c r="CA6" s="126">
        <f>IFERROR(BZ6/BX6,"-")</f>
        <v>0.33333333333333</v>
      </c>
      <c r="CB6" s="127">
        <v>1500</v>
      </c>
      <c r="CC6" s="128">
        <f>IFERROR(CB6/BX6,"-")</f>
        <v>500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19500</v>
      </c>
      <c r="CR6" s="138">
        <v>15000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153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143</v>
      </c>
      <c r="M7" s="79">
        <v>87</v>
      </c>
      <c r="N7" s="79">
        <v>46</v>
      </c>
      <c r="O7" s="88">
        <v>25</v>
      </c>
      <c r="P7" s="89">
        <v>0</v>
      </c>
      <c r="Q7" s="90">
        <f>O7+P7</f>
        <v>25</v>
      </c>
      <c r="R7" s="80">
        <f>IFERROR(Q7/N7,"-")</f>
        <v>0.54347826086957</v>
      </c>
      <c r="S7" s="79">
        <v>8</v>
      </c>
      <c r="T7" s="79">
        <v>3</v>
      </c>
      <c r="U7" s="80">
        <f>IFERROR(T7/(Q7),"-")</f>
        <v>0.12</v>
      </c>
      <c r="V7" s="81"/>
      <c r="W7" s="82">
        <v>4</v>
      </c>
      <c r="X7" s="80">
        <f>IF(Q7=0,"-",W7/Q7)</f>
        <v>0.16</v>
      </c>
      <c r="Y7" s="181">
        <v>55000</v>
      </c>
      <c r="Z7" s="182">
        <f>IFERROR(Y7/Q7,"-")</f>
        <v>2200</v>
      </c>
      <c r="AA7" s="182">
        <f>IFERROR(Y7/W7,"-")</f>
        <v>13750</v>
      </c>
      <c r="AB7" s="176"/>
      <c r="AC7" s="83"/>
      <c r="AD7" s="77"/>
      <c r="AE7" s="91">
        <v>1</v>
      </c>
      <c r="AF7" s="92">
        <f>IF(Q7=0,"",IF(AE7=0,"",(AE7/Q7)))</f>
        <v>0.04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3</v>
      </c>
      <c r="AO7" s="98">
        <f>IF(Q7=0,"",IF(AN7=0,"",(AN7/Q7)))</f>
        <v>0.12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0.2</v>
      </c>
      <c r="BH7" s="109">
        <v>1</v>
      </c>
      <c r="BI7" s="111">
        <f>IFERROR(BH7/BF7,"-")</f>
        <v>0.2</v>
      </c>
      <c r="BJ7" s="112">
        <v>33000</v>
      </c>
      <c r="BK7" s="113">
        <f>IFERROR(BJ7/BF7,"-")</f>
        <v>6600</v>
      </c>
      <c r="BL7" s="114"/>
      <c r="BM7" s="114"/>
      <c r="BN7" s="114">
        <v>1</v>
      </c>
      <c r="BO7" s="116">
        <v>9</v>
      </c>
      <c r="BP7" s="117">
        <f>IF(Q7=0,"",IF(BO7=0,"",(BO7/Q7)))</f>
        <v>0.36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6</v>
      </c>
      <c r="BY7" s="124">
        <f>IF(Q7=0,"",IF(BX7=0,"",(BX7/Q7)))</f>
        <v>0.24</v>
      </c>
      <c r="BZ7" s="125">
        <v>3</v>
      </c>
      <c r="CA7" s="126">
        <f>IFERROR(BZ7/BX7,"-")</f>
        <v>0.5</v>
      </c>
      <c r="CB7" s="127">
        <v>22000</v>
      </c>
      <c r="CC7" s="128">
        <f>IFERROR(CB7/BX7,"-")</f>
        <v>3666.6666666667</v>
      </c>
      <c r="CD7" s="129">
        <v>1</v>
      </c>
      <c r="CE7" s="129">
        <v>1</v>
      </c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55000</v>
      </c>
      <c r="CR7" s="138">
        <v>33000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3.3228571428571</v>
      </c>
      <c r="B8" s="184" t="s">
        <v>154</v>
      </c>
      <c r="C8" s="184" t="s">
        <v>58</v>
      </c>
      <c r="D8" s="184" t="s">
        <v>155</v>
      </c>
      <c r="E8" s="184"/>
      <c r="F8" s="184" t="s">
        <v>156</v>
      </c>
      <c r="G8" s="184" t="s">
        <v>61</v>
      </c>
      <c r="H8" s="87" t="s">
        <v>157</v>
      </c>
      <c r="I8" s="87" t="s">
        <v>158</v>
      </c>
      <c r="J8" s="87" t="s">
        <v>159</v>
      </c>
      <c r="K8" s="176">
        <v>175000</v>
      </c>
      <c r="L8" s="79">
        <v>15</v>
      </c>
      <c r="M8" s="79">
        <v>0</v>
      </c>
      <c r="N8" s="79">
        <v>80</v>
      </c>
      <c r="O8" s="88">
        <v>5</v>
      </c>
      <c r="P8" s="89">
        <v>0</v>
      </c>
      <c r="Q8" s="90">
        <f>O8+P8</f>
        <v>5</v>
      </c>
      <c r="R8" s="80">
        <f>IFERROR(Q8/N8,"-")</f>
        <v>0.0625</v>
      </c>
      <c r="S8" s="79">
        <v>2</v>
      </c>
      <c r="T8" s="79">
        <v>0</v>
      </c>
      <c r="U8" s="80">
        <f>IFERROR(T8/(Q8),"-")</f>
        <v>0</v>
      </c>
      <c r="V8" s="81">
        <f>IFERROR(K8/SUM(Q8:Q11),"-")</f>
        <v>10294.117647059</v>
      </c>
      <c r="W8" s="82">
        <v>3</v>
      </c>
      <c r="X8" s="80">
        <f>IF(Q8=0,"-",W8/Q8)</f>
        <v>0.6</v>
      </c>
      <c r="Y8" s="181">
        <v>20500</v>
      </c>
      <c r="Z8" s="182">
        <f>IFERROR(Y8/Q8,"-")</f>
        <v>4100</v>
      </c>
      <c r="AA8" s="182">
        <f>IFERROR(Y8/W8,"-")</f>
        <v>6833.3333333333</v>
      </c>
      <c r="AB8" s="176">
        <f>SUM(Y8:Y11)-SUM(K8:K11)</f>
        <v>406500</v>
      </c>
      <c r="AC8" s="83">
        <f>SUM(Y8:Y11)/SUM(K8:K11)</f>
        <v>3.3228571428571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>
        <v>1</v>
      </c>
      <c r="BI8" s="111">
        <f>IFERROR(BH8/BF8,"-")</f>
        <v>1</v>
      </c>
      <c r="BJ8" s="112">
        <v>500</v>
      </c>
      <c r="BK8" s="113">
        <f>IFERROR(BJ8/BF8,"-")</f>
        <v>500</v>
      </c>
      <c r="BL8" s="114">
        <v>1</v>
      </c>
      <c r="BM8" s="114"/>
      <c r="BN8" s="114"/>
      <c r="BO8" s="116">
        <v>3</v>
      </c>
      <c r="BP8" s="117">
        <f>IF(Q8=0,"",IF(BO8=0,"",(BO8/Q8)))</f>
        <v>0.6</v>
      </c>
      <c r="BQ8" s="118">
        <v>1</v>
      </c>
      <c r="BR8" s="119">
        <f>IFERROR(BQ8/BO8,"-")</f>
        <v>0.33333333333333</v>
      </c>
      <c r="BS8" s="120">
        <v>15000</v>
      </c>
      <c r="BT8" s="121">
        <f>IFERROR(BS8/BO8,"-")</f>
        <v>5000</v>
      </c>
      <c r="BU8" s="122"/>
      <c r="BV8" s="122">
        <v>1</v>
      </c>
      <c r="BW8" s="122"/>
      <c r="BX8" s="123">
        <v>1</v>
      </c>
      <c r="BY8" s="124">
        <f>IF(Q8=0,"",IF(BX8=0,"",(BX8/Q8)))</f>
        <v>0.2</v>
      </c>
      <c r="BZ8" s="125">
        <v>1</v>
      </c>
      <c r="CA8" s="126">
        <f>IFERROR(BZ8/BX8,"-")</f>
        <v>1</v>
      </c>
      <c r="CB8" s="127">
        <v>5000</v>
      </c>
      <c r="CC8" s="128">
        <f>IFERROR(CB8/BX8,"-")</f>
        <v>5000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20500</v>
      </c>
      <c r="CR8" s="138">
        <v>15000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160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127</v>
      </c>
      <c r="M9" s="79">
        <v>39</v>
      </c>
      <c r="N9" s="79">
        <v>22</v>
      </c>
      <c r="O9" s="88">
        <v>5</v>
      </c>
      <c r="P9" s="89">
        <v>2</v>
      </c>
      <c r="Q9" s="90">
        <f>O9+P9</f>
        <v>7</v>
      </c>
      <c r="R9" s="80">
        <f>IFERROR(Q9/N9,"-")</f>
        <v>0.31818181818182</v>
      </c>
      <c r="S9" s="79">
        <v>1</v>
      </c>
      <c r="T9" s="79">
        <v>1</v>
      </c>
      <c r="U9" s="80">
        <f>IFERROR(T9/(Q9),"-")</f>
        <v>0.14285714285714</v>
      </c>
      <c r="V9" s="81"/>
      <c r="W9" s="82">
        <v>1</v>
      </c>
      <c r="X9" s="80">
        <f>IF(Q9=0,"-",W9/Q9)</f>
        <v>0.14285714285714</v>
      </c>
      <c r="Y9" s="181">
        <v>548000</v>
      </c>
      <c r="Z9" s="182">
        <f>IFERROR(Y9/Q9,"-")</f>
        <v>78285.714285714</v>
      </c>
      <c r="AA9" s="182">
        <f>IFERROR(Y9/W9,"-")</f>
        <v>548000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0.42857142857143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0.57142857142857</v>
      </c>
      <c r="BQ9" s="118">
        <v>1</v>
      </c>
      <c r="BR9" s="119">
        <f>IFERROR(BQ9/BO9,"-")</f>
        <v>0.25</v>
      </c>
      <c r="BS9" s="120">
        <v>548000</v>
      </c>
      <c r="BT9" s="121">
        <f>IFERROR(BS9/BO9,"-")</f>
        <v>137000</v>
      </c>
      <c r="BU9" s="122"/>
      <c r="BV9" s="122"/>
      <c r="BW9" s="122">
        <v>1</v>
      </c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548000</v>
      </c>
      <c r="CR9" s="138">
        <v>548000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161</v>
      </c>
      <c r="C10" s="184" t="s">
        <v>58</v>
      </c>
      <c r="D10" s="184" t="s">
        <v>155</v>
      </c>
      <c r="E10" s="184"/>
      <c r="F10" s="184" t="s">
        <v>162</v>
      </c>
      <c r="G10" s="184" t="s">
        <v>61</v>
      </c>
      <c r="H10" s="87" t="s">
        <v>157</v>
      </c>
      <c r="I10" s="87" t="s">
        <v>158</v>
      </c>
      <c r="J10" s="87"/>
      <c r="K10" s="176"/>
      <c r="L10" s="79">
        <v>7</v>
      </c>
      <c r="M10" s="79">
        <v>0</v>
      </c>
      <c r="N10" s="79">
        <v>37</v>
      </c>
      <c r="O10" s="88">
        <v>3</v>
      </c>
      <c r="P10" s="89">
        <v>0</v>
      </c>
      <c r="Q10" s="90">
        <f>O10+P10</f>
        <v>3</v>
      </c>
      <c r="R10" s="80">
        <f>IFERROR(Q10/N10,"-")</f>
        <v>0.081081081081081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0.66666666666667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163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42</v>
      </c>
      <c r="M11" s="79">
        <v>23</v>
      </c>
      <c r="N11" s="79">
        <v>7</v>
      </c>
      <c r="O11" s="88">
        <v>2</v>
      </c>
      <c r="P11" s="89">
        <v>0</v>
      </c>
      <c r="Q11" s="90">
        <f>O11+P11</f>
        <v>2</v>
      </c>
      <c r="R11" s="80">
        <f>IFERROR(Q11/N11,"-")</f>
        <v>0.28571428571429</v>
      </c>
      <c r="S11" s="79">
        <v>2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0.5</v>
      </c>
      <c r="Y11" s="181">
        <v>13000</v>
      </c>
      <c r="Z11" s="182">
        <f>IFERROR(Y11/Q11,"-")</f>
        <v>6500</v>
      </c>
      <c r="AA11" s="182">
        <f>IFERROR(Y11/W11,"-")</f>
        <v>13000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0.5</v>
      </c>
      <c r="BZ11" s="125">
        <v>1</v>
      </c>
      <c r="CA11" s="126">
        <f>IFERROR(BZ11/BX11,"-")</f>
        <v>1</v>
      </c>
      <c r="CB11" s="127">
        <v>13000</v>
      </c>
      <c r="CC11" s="128">
        <f>IFERROR(CB11/BX11,"-")</f>
        <v>13000</v>
      </c>
      <c r="CD11" s="129"/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13000</v>
      </c>
      <c r="CR11" s="138">
        <v>13000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0.044117647058824</v>
      </c>
      <c r="B12" s="184" t="s">
        <v>164</v>
      </c>
      <c r="C12" s="184" t="s">
        <v>165</v>
      </c>
      <c r="D12" s="184" t="s">
        <v>166</v>
      </c>
      <c r="E12" s="184" t="s">
        <v>167</v>
      </c>
      <c r="F12" s="184"/>
      <c r="G12" s="184" t="s">
        <v>73</v>
      </c>
      <c r="H12" s="87" t="s">
        <v>168</v>
      </c>
      <c r="I12" s="87" t="s">
        <v>169</v>
      </c>
      <c r="J12" s="87" t="s">
        <v>170</v>
      </c>
      <c r="K12" s="176">
        <v>68000</v>
      </c>
      <c r="L12" s="79">
        <v>93</v>
      </c>
      <c r="M12" s="79">
        <v>58</v>
      </c>
      <c r="N12" s="79">
        <v>16</v>
      </c>
      <c r="O12" s="88">
        <v>7</v>
      </c>
      <c r="P12" s="89">
        <v>0</v>
      </c>
      <c r="Q12" s="90">
        <f>O12+P12</f>
        <v>7</v>
      </c>
      <c r="R12" s="80">
        <f>IFERROR(Q12/N12,"-")</f>
        <v>0.4375</v>
      </c>
      <c r="S12" s="79">
        <v>0</v>
      </c>
      <c r="T12" s="79">
        <v>1</v>
      </c>
      <c r="U12" s="80">
        <f>IFERROR(T12/(Q12),"-")</f>
        <v>0.14285714285714</v>
      </c>
      <c r="V12" s="81">
        <f>IFERROR(K12/SUM(Q12:Q12),"-")</f>
        <v>9714.2857142857</v>
      </c>
      <c r="W12" s="82">
        <v>1</v>
      </c>
      <c r="X12" s="80">
        <f>IF(Q12=0,"-",W12/Q12)</f>
        <v>0.14285714285714</v>
      </c>
      <c r="Y12" s="181">
        <v>3000</v>
      </c>
      <c r="Z12" s="182">
        <f>IFERROR(Y12/Q12,"-")</f>
        <v>428.57142857143</v>
      </c>
      <c r="AA12" s="182">
        <f>IFERROR(Y12/W12,"-")</f>
        <v>3000</v>
      </c>
      <c r="AB12" s="176">
        <f>SUM(Y12:Y12)-SUM(K12:K12)</f>
        <v>-65000</v>
      </c>
      <c r="AC12" s="83">
        <f>SUM(Y12:Y12)/SUM(K12:K12)</f>
        <v>0.044117647058824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0.28571428571429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0.14285714285714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0.28571428571429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0.28571428571429</v>
      </c>
      <c r="BQ12" s="118">
        <v>1</v>
      </c>
      <c r="BR12" s="119">
        <f>IFERROR(BQ12/BO12,"-")</f>
        <v>0.5</v>
      </c>
      <c r="BS12" s="120">
        <v>3000</v>
      </c>
      <c r="BT12" s="121">
        <f>IFERROR(BS12/BO12,"-")</f>
        <v>1500</v>
      </c>
      <c r="BU12" s="122">
        <v>1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>
        <f>AC13</f>
        <v>0.44</v>
      </c>
      <c r="B13" s="184" t="s">
        <v>171</v>
      </c>
      <c r="C13" s="184" t="s">
        <v>165</v>
      </c>
      <c r="D13" s="184" t="s">
        <v>172</v>
      </c>
      <c r="E13" s="184" t="s">
        <v>173</v>
      </c>
      <c r="F13" s="184"/>
      <c r="G13" s="184" t="s">
        <v>73</v>
      </c>
      <c r="H13" s="87" t="s">
        <v>174</v>
      </c>
      <c r="I13" s="87" t="s">
        <v>169</v>
      </c>
      <c r="J13" s="87" t="s">
        <v>175</v>
      </c>
      <c r="K13" s="176">
        <v>75000</v>
      </c>
      <c r="L13" s="79">
        <v>258</v>
      </c>
      <c r="M13" s="79">
        <v>168</v>
      </c>
      <c r="N13" s="79">
        <v>83</v>
      </c>
      <c r="O13" s="88">
        <v>30</v>
      </c>
      <c r="P13" s="89">
        <v>0</v>
      </c>
      <c r="Q13" s="90">
        <f>O13+P13</f>
        <v>30</v>
      </c>
      <c r="R13" s="80">
        <f>IFERROR(Q13/N13,"-")</f>
        <v>0.36144578313253</v>
      </c>
      <c r="S13" s="79">
        <v>3</v>
      </c>
      <c r="T13" s="79">
        <v>1</v>
      </c>
      <c r="U13" s="80">
        <f>IFERROR(T13/(Q13),"-")</f>
        <v>0.033333333333333</v>
      </c>
      <c r="V13" s="81">
        <f>IFERROR(K13/SUM(Q13:Q13),"-")</f>
        <v>2500</v>
      </c>
      <c r="W13" s="82">
        <v>4</v>
      </c>
      <c r="X13" s="80">
        <f>IF(Q13=0,"-",W13/Q13)</f>
        <v>0.13333333333333</v>
      </c>
      <c r="Y13" s="181">
        <v>33000</v>
      </c>
      <c r="Z13" s="182">
        <f>IFERROR(Y13/Q13,"-")</f>
        <v>1100</v>
      </c>
      <c r="AA13" s="182">
        <f>IFERROR(Y13/W13,"-")</f>
        <v>8250</v>
      </c>
      <c r="AB13" s="176">
        <f>SUM(Y13:Y13)-SUM(K13:K13)</f>
        <v>-42000</v>
      </c>
      <c r="AC13" s="83">
        <f>SUM(Y13:Y13)/SUM(K13:K13)</f>
        <v>0.44</v>
      </c>
      <c r="AD13" s="77"/>
      <c r="AE13" s="91">
        <v>2</v>
      </c>
      <c r="AF13" s="92">
        <f>IF(Q13=0,"",IF(AE13=0,"",(AE13/Q13)))</f>
        <v>0.066666666666667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5</v>
      </c>
      <c r="AO13" s="98">
        <f>IF(Q13=0,"",IF(AN13=0,"",(AN13/Q13)))</f>
        <v>0.16666666666667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6</v>
      </c>
      <c r="AX13" s="104">
        <f>IF(Q13=0,"",IF(AW13=0,"",(AW13/Q13)))</f>
        <v>0.2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0.066666666666667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13</v>
      </c>
      <c r="BP13" s="117">
        <f>IF(Q13=0,"",IF(BO13=0,"",(BO13/Q13)))</f>
        <v>0.43333333333333</v>
      </c>
      <c r="BQ13" s="118">
        <v>3</v>
      </c>
      <c r="BR13" s="119">
        <f>IFERROR(BQ13/BO13,"-")</f>
        <v>0.23076923076923</v>
      </c>
      <c r="BS13" s="120">
        <v>32000</v>
      </c>
      <c r="BT13" s="121">
        <f>IFERROR(BS13/BO13,"-")</f>
        <v>2461.5384615385</v>
      </c>
      <c r="BU13" s="122">
        <v>2</v>
      </c>
      <c r="BV13" s="122"/>
      <c r="BW13" s="122">
        <v>1</v>
      </c>
      <c r="BX13" s="123">
        <v>2</v>
      </c>
      <c r="BY13" s="124">
        <f>IF(Q13=0,"",IF(BX13=0,"",(BX13/Q13)))</f>
        <v>0.066666666666667</v>
      </c>
      <c r="BZ13" s="125">
        <v>1</v>
      </c>
      <c r="CA13" s="126">
        <f>IFERROR(BZ13/BX13,"-")</f>
        <v>0.5</v>
      </c>
      <c r="CB13" s="127">
        <v>1000</v>
      </c>
      <c r="CC13" s="128">
        <f>IFERROR(CB13/BX13,"-")</f>
        <v>500</v>
      </c>
      <c r="CD13" s="129">
        <v>1</v>
      </c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33000</v>
      </c>
      <c r="CR13" s="138">
        <v>19000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0.13333333333333</v>
      </c>
      <c r="B14" s="184" t="s">
        <v>176</v>
      </c>
      <c r="C14" s="184" t="s">
        <v>165</v>
      </c>
      <c r="D14" s="184" t="s">
        <v>166</v>
      </c>
      <c r="E14" s="184" t="s">
        <v>177</v>
      </c>
      <c r="F14" s="184"/>
      <c r="G14" s="184" t="s">
        <v>73</v>
      </c>
      <c r="H14" s="87" t="s">
        <v>178</v>
      </c>
      <c r="I14" s="87" t="s">
        <v>169</v>
      </c>
      <c r="J14" s="87" t="s">
        <v>179</v>
      </c>
      <c r="K14" s="176">
        <v>60000</v>
      </c>
      <c r="L14" s="79">
        <v>80</v>
      </c>
      <c r="M14" s="79">
        <v>51</v>
      </c>
      <c r="N14" s="79">
        <v>17</v>
      </c>
      <c r="O14" s="88">
        <v>8</v>
      </c>
      <c r="P14" s="89">
        <v>0</v>
      </c>
      <c r="Q14" s="90">
        <f>O14+P14</f>
        <v>8</v>
      </c>
      <c r="R14" s="80">
        <f>IFERROR(Q14/N14,"-")</f>
        <v>0.47058823529412</v>
      </c>
      <c r="S14" s="79">
        <v>1</v>
      </c>
      <c r="T14" s="79">
        <v>1</v>
      </c>
      <c r="U14" s="80">
        <f>IFERROR(T14/(Q14),"-")</f>
        <v>0.125</v>
      </c>
      <c r="V14" s="81">
        <f>IFERROR(K14/SUM(Q14:Q14),"-")</f>
        <v>7500</v>
      </c>
      <c r="W14" s="82">
        <v>1</v>
      </c>
      <c r="X14" s="80">
        <f>IF(Q14=0,"-",W14/Q14)</f>
        <v>0.125</v>
      </c>
      <c r="Y14" s="181">
        <v>8000</v>
      </c>
      <c r="Z14" s="182">
        <f>IFERROR(Y14/Q14,"-")</f>
        <v>1000</v>
      </c>
      <c r="AA14" s="182">
        <f>IFERROR(Y14/W14,"-")</f>
        <v>8000</v>
      </c>
      <c r="AB14" s="176">
        <f>SUM(Y14:Y14)-SUM(K14:K14)</f>
        <v>-52000</v>
      </c>
      <c r="AC14" s="83">
        <f>SUM(Y14:Y14)/SUM(K14:K14)</f>
        <v>0.13333333333333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0.125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0.375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0.375</v>
      </c>
      <c r="BQ14" s="118">
        <v>1</v>
      </c>
      <c r="BR14" s="119">
        <f>IFERROR(BQ14/BO14,"-")</f>
        <v>0.33333333333333</v>
      </c>
      <c r="BS14" s="120">
        <v>8000</v>
      </c>
      <c r="BT14" s="121">
        <f>IFERROR(BS14/BO14,"-")</f>
        <v>2666.6666666667</v>
      </c>
      <c r="BU14" s="122"/>
      <c r="BV14" s="122">
        <v>1</v>
      </c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8000</v>
      </c>
      <c r="CR14" s="138">
        <v>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0.05</v>
      </c>
      <c r="B15" s="184" t="s">
        <v>180</v>
      </c>
      <c r="C15" s="184" t="s">
        <v>165</v>
      </c>
      <c r="D15" s="184" t="s">
        <v>166</v>
      </c>
      <c r="E15" s="184" t="s">
        <v>177</v>
      </c>
      <c r="F15" s="184"/>
      <c r="G15" s="184" t="s">
        <v>73</v>
      </c>
      <c r="H15" s="87" t="s">
        <v>181</v>
      </c>
      <c r="I15" s="87" t="s">
        <v>169</v>
      </c>
      <c r="J15" s="87" t="s">
        <v>179</v>
      </c>
      <c r="K15" s="176">
        <v>60000</v>
      </c>
      <c r="L15" s="79">
        <v>73</v>
      </c>
      <c r="M15" s="79">
        <v>46</v>
      </c>
      <c r="N15" s="79">
        <v>13</v>
      </c>
      <c r="O15" s="88">
        <v>7</v>
      </c>
      <c r="P15" s="89">
        <v>1</v>
      </c>
      <c r="Q15" s="90">
        <f>O15+P15</f>
        <v>8</v>
      </c>
      <c r="R15" s="80">
        <f>IFERROR(Q15/N15,"-")</f>
        <v>0.61538461538462</v>
      </c>
      <c r="S15" s="79">
        <v>0</v>
      </c>
      <c r="T15" s="79">
        <v>1</v>
      </c>
      <c r="U15" s="80">
        <f>IFERROR(T15/(Q15),"-")</f>
        <v>0.125</v>
      </c>
      <c r="V15" s="81">
        <f>IFERROR(K15/SUM(Q15:Q15),"-")</f>
        <v>7500</v>
      </c>
      <c r="W15" s="82">
        <v>1</v>
      </c>
      <c r="X15" s="80">
        <f>IF(Q15=0,"-",W15/Q15)</f>
        <v>0.125</v>
      </c>
      <c r="Y15" s="181">
        <v>3000</v>
      </c>
      <c r="Z15" s="182">
        <f>IFERROR(Y15/Q15,"-")</f>
        <v>375</v>
      </c>
      <c r="AA15" s="182">
        <f>IFERROR(Y15/W15,"-")</f>
        <v>3000</v>
      </c>
      <c r="AB15" s="176">
        <f>SUM(Y15:Y15)-SUM(K15:K15)</f>
        <v>-57000</v>
      </c>
      <c r="AC15" s="83">
        <f>SUM(Y15:Y15)/SUM(K15:K15)</f>
        <v>0.05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0.125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</v>
      </c>
      <c r="AX15" s="104">
        <f>IF(Q15=0,"",IF(AW15=0,"",(AW15/Q15)))</f>
        <v>0.125</v>
      </c>
      <c r="AY15" s="103">
        <v>1</v>
      </c>
      <c r="AZ15" s="105">
        <f>IFERROR(AY15/AW15,"-")</f>
        <v>1</v>
      </c>
      <c r="BA15" s="106">
        <v>3000</v>
      </c>
      <c r="BB15" s="107">
        <f>IFERROR(BA15/AW15,"-")</f>
        <v>3000</v>
      </c>
      <c r="BC15" s="108">
        <v>1</v>
      </c>
      <c r="BD15" s="108"/>
      <c r="BE15" s="108"/>
      <c r="BF15" s="109">
        <v>3</v>
      </c>
      <c r="BG15" s="110">
        <f>IF(Q15=0,"",IF(BF15=0,"",(BF15/Q15)))</f>
        <v>0.375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0.25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3000</v>
      </c>
      <c r="CR15" s="138">
        <v>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14.938461538462</v>
      </c>
      <c r="B16" s="184" t="s">
        <v>182</v>
      </c>
      <c r="C16" s="184" t="s">
        <v>165</v>
      </c>
      <c r="D16" s="184" t="s">
        <v>166</v>
      </c>
      <c r="E16" s="184" t="s">
        <v>177</v>
      </c>
      <c r="F16" s="184"/>
      <c r="G16" s="184" t="s">
        <v>73</v>
      </c>
      <c r="H16" s="87" t="s">
        <v>183</v>
      </c>
      <c r="I16" s="87" t="s">
        <v>169</v>
      </c>
      <c r="J16" s="87" t="s">
        <v>184</v>
      </c>
      <c r="K16" s="176">
        <v>65000</v>
      </c>
      <c r="L16" s="79">
        <v>31</v>
      </c>
      <c r="M16" s="79">
        <v>22</v>
      </c>
      <c r="N16" s="79">
        <v>10</v>
      </c>
      <c r="O16" s="88">
        <v>6</v>
      </c>
      <c r="P16" s="89">
        <v>0</v>
      </c>
      <c r="Q16" s="90">
        <f>O16+P16</f>
        <v>6</v>
      </c>
      <c r="R16" s="80">
        <f>IFERROR(Q16/N16,"-")</f>
        <v>0.6</v>
      </c>
      <c r="S16" s="79">
        <v>1</v>
      </c>
      <c r="T16" s="79">
        <v>0</v>
      </c>
      <c r="U16" s="80">
        <f>IFERROR(T16/(Q16),"-")</f>
        <v>0</v>
      </c>
      <c r="V16" s="81">
        <f>IFERROR(K16/SUM(Q16:Q16),"-")</f>
        <v>10833.333333333</v>
      </c>
      <c r="W16" s="82">
        <v>3</v>
      </c>
      <c r="X16" s="80">
        <f>IF(Q16=0,"-",W16/Q16)</f>
        <v>0.5</v>
      </c>
      <c r="Y16" s="181">
        <v>971000</v>
      </c>
      <c r="Z16" s="182">
        <f>IFERROR(Y16/Q16,"-")</f>
        <v>161833.33333333</v>
      </c>
      <c r="AA16" s="182">
        <f>IFERROR(Y16/W16,"-")</f>
        <v>323666.66666667</v>
      </c>
      <c r="AB16" s="176">
        <f>SUM(Y16:Y16)-SUM(K16:K16)</f>
        <v>906000</v>
      </c>
      <c r="AC16" s="83">
        <f>SUM(Y16:Y16)/SUM(K16:K16)</f>
        <v>14.938461538462</v>
      </c>
      <c r="AD16" s="77"/>
      <c r="AE16" s="91">
        <v>2</v>
      </c>
      <c r="AF16" s="92">
        <f>IF(Q16=0,"",IF(AE16=0,"",(AE16/Q16)))</f>
        <v>0.33333333333333</v>
      </c>
      <c r="AG16" s="91">
        <v>1</v>
      </c>
      <c r="AH16" s="93">
        <f>IFERROR(AG16/AE16,"-")</f>
        <v>0.5</v>
      </c>
      <c r="AI16" s="94">
        <v>31000</v>
      </c>
      <c r="AJ16" s="95">
        <f>IFERROR(AI16/AE16,"-")</f>
        <v>15500</v>
      </c>
      <c r="AK16" s="96"/>
      <c r="AL16" s="96"/>
      <c r="AM16" s="96">
        <v>1</v>
      </c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4</v>
      </c>
      <c r="BP16" s="117">
        <f>IF(Q16=0,"",IF(BO16=0,"",(BO16/Q16)))</f>
        <v>0.66666666666667</v>
      </c>
      <c r="BQ16" s="118">
        <v>2</v>
      </c>
      <c r="BR16" s="119">
        <f>IFERROR(BQ16/BO16,"-")</f>
        <v>0.5</v>
      </c>
      <c r="BS16" s="120">
        <v>940000</v>
      </c>
      <c r="BT16" s="121">
        <f>IFERROR(BS16/BO16,"-")</f>
        <v>235000</v>
      </c>
      <c r="BU16" s="122">
        <v>1</v>
      </c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971000</v>
      </c>
      <c r="CR16" s="138">
        <v>930000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0.16923076923077</v>
      </c>
      <c r="B17" s="184" t="s">
        <v>185</v>
      </c>
      <c r="C17" s="184" t="s">
        <v>165</v>
      </c>
      <c r="D17" s="184" t="s">
        <v>186</v>
      </c>
      <c r="E17" s="184" t="s">
        <v>187</v>
      </c>
      <c r="F17" s="184"/>
      <c r="G17" s="184" t="s">
        <v>61</v>
      </c>
      <c r="H17" s="87" t="s">
        <v>188</v>
      </c>
      <c r="I17" s="87" t="s">
        <v>189</v>
      </c>
      <c r="J17" s="87" t="s">
        <v>179</v>
      </c>
      <c r="K17" s="176">
        <v>65000</v>
      </c>
      <c r="L17" s="79">
        <v>6</v>
      </c>
      <c r="M17" s="79">
        <v>0</v>
      </c>
      <c r="N17" s="79">
        <v>21</v>
      </c>
      <c r="O17" s="88">
        <v>3</v>
      </c>
      <c r="P17" s="89">
        <v>0</v>
      </c>
      <c r="Q17" s="90">
        <f>O17+P17</f>
        <v>3</v>
      </c>
      <c r="R17" s="80">
        <f>IFERROR(Q17/N17,"-")</f>
        <v>0.14285714285714</v>
      </c>
      <c r="S17" s="79">
        <v>0</v>
      </c>
      <c r="T17" s="79">
        <v>2</v>
      </c>
      <c r="U17" s="80">
        <f>IFERROR(T17/(Q17),"-")</f>
        <v>0.66666666666667</v>
      </c>
      <c r="V17" s="81">
        <f>IFERROR(K17/SUM(Q17:Q18),"-")</f>
        <v>7222.2222222222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SUM(Y17:Y18)-SUM(K17:K18)</f>
        <v>-54000</v>
      </c>
      <c r="AC17" s="83">
        <f>SUM(Y17:Y18)/SUM(K17:K18)</f>
        <v>0.16923076923077</v>
      </c>
      <c r="AD17" s="77"/>
      <c r="AE17" s="91">
        <v>1</v>
      </c>
      <c r="AF17" s="92">
        <f>IF(Q17=0,"",IF(AE17=0,"",(AE17/Q17)))</f>
        <v>0.33333333333333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0.33333333333333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190</v>
      </c>
      <c r="C18" s="184" t="s">
        <v>165</v>
      </c>
      <c r="D18" s="184" t="s">
        <v>191</v>
      </c>
      <c r="E18" s="184"/>
      <c r="F18" s="184"/>
      <c r="G18" s="184" t="s">
        <v>73</v>
      </c>
      <c r="H18" s="87"/>
      <c r="I18" s="87"/>
      <c r="J18" s="87"/>
      <c r="K18" s="176"/>
      <c r="L18" s="79">
        <v>38</v>
      </c>
      <c r="M18" s="79">
        <v>32</v>
      </c>
      <c r="N18" s="79">
        <v>12</v>
      </c>
      <c r="O18" s="88">
        <v>5</v>
      </c>
      <c r="P18" s="89">
        <v>1</v>
      </c>
      <c r="Q18" s="90">
        <f>O18+P18</f>
        <v>6</v>
      </c>
      <c r="R18" s="80">
        <f>IFERROR(Q18/N18,"-")</f>
        <v>0.5</v>
      </c>
      <c r="S18" s="79">
        <v>2</v>
      </c>
      <c r="T18" s="79">
        <v>1</v>
      </c>
      <c r="U18" s="80">
        <f>IFERROR(T18/(Q18),"-")</f>
        <v>0.16666666666667</v>
      </c>
      <c r="V18" s="81"/>
      <c r="W18" s="82">
        <v>3</v>
      </c>
      <c r="X18" s="80">
        <f>IF(Q18=0,"-",W18/Q18)</f>
        <v>0.5</v>
      </c>
      <c r="Y18" s="181">
        <v>11000</v>
      </c>
      <c r="Z18" s="182">
        <f>IFERROR(Y18/Q18,"-")</f>
        <v>1833.3333333333</v>
      </c>
      <c r="AA18" s="182">
        <f>IFERROR(Y18/W18,"-")</f>
        <v>3666.6666666667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5</v>
      </c>
      <c r="BP18" s="117">
        <f>IF(Q18=0,"",IF(BO18=0,"",(BO18/Q18)))</f>
        <v>0.83333333333333</v>
      </c>
      <c r="BQ18" s="118">
        <v>3</v>
      </c>
      <c r="BR18" s="119">
        <f>IFERROR(BQ18/BO18,"-")</f>
        <v>0.6</v>
      </c>
      <c r="BS18" s="120">
        <v>11000</v>
      </c>
      <c r="BT18" s="121">
        <f>IFERROR(BS18/BO18,"-")</f>
        <v>2200</v>
      </c>
      <c r="BU18" s="122">
        <v>3</v>
      </c>
      <c r="BV18" s="122"/>
      <c r="BW18" s="122"/>
      <c r="BX18" s="123">
        <v>1</v>
      </c>
      <c r="BY18" s="124">
        <f>IF(Q18=0,"",IF(BX18=0,"",(BX18/Q18)))</f>
        <v>0.16666666666667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11000</v>
      </c>
      <c r="CR18" s="138">
        <v>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0.066666666666667</v>
      </c>
      <c r="B19" s="184" t="s">
        <v>192</v>
      </c>
      <c r="C19" s="184" t="s">
        <v>165</v>
      </c>
      <c r="D19" s="184" t="s">
        <v>193</v>
      </c>
      <c r="E19" s="184" t="s">
        <v>194</v>
      </c>
      <c r="F19" s="184"/>
      <c r="G19" s="184" t="s">
        <v>61</v>
      </c>
      <c r="H19" s="87" t="s">
        <v>195</v>
      </c>
      <c r="I19" s="87" t="s">
        <v>196</v>
      </c>
      <c r="J19" s="87" t="s">
        <v>175</v>
      </c>
      <c r="K19" s="176">
        <v>45000</v>
      </c>
      <c r="L19" s="79">
        <v>1</v>
      </c>
      <c r="M19" s="79">
        <v>0</v>
      </c>
      <c r="N19" s="79">
        <v>12</v>
      </c>
      <c r="O19" s="88">
        <v>1</v>
      </c>
      <c r="P19" s="89">
        <v>0</v>
      </c>
      <c r="Q19" s="90">
        <f>O19+P19</f>
        <v>1</v>
      </c>
      <c r="R19" s="80">
        <f>IFERROR(Q19/N19,"-")</f>
        <v>0.083333333333333</v>
      </c>
      <c r="S19" s="79">
        <v>0</v>
      </c>
      <c r="T19" s="79">
        <v>1</v>
      </c>
      <c r="U19" s="80">
        <f>IFERROR(T19/(Q19),"-")</f>
        <v>1</v>
      </c>
      <c r="V19" s="81">
        <f>IFERROR(K19/SUM(Q19:Q20),"-")</f>
        <v>7500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-42000</v>
      </c>
      <c r="AC19" s="83">
        <f>SUM(Y19:Y20)/SUM(K19:K20)</f>
        <v>0.066666666666667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197</v>
      </c>
      <c r="C20" s="184" t="s">
        <v>165</v>
      </c>
      <c r="D20" s="184" t="s">
        <v>191</v>
      </c>
      <c r="E20" s="184"/>
      <c r="F20" s="184"/>
      <c r="G20" s="184" t="s">
        <v>73</v>
      </c>
      <c r="H20" s="87"/>
      <c r="I20" s="87"/>
      <c r="J20" s="87"/>
      <c r="K20" s="176"/>
      <c r="L20" s="79">
        <v>41</v>
      </c>
      <c r="M20" s="79">
        <v>18</v>
      </c>
      <c r="N20" s="79">
        <v>9</v>
      </c>
      <c r="O20" s="88">
        <v>5</v>
      </c>
      <c r="P20" s="89">
        <v>0</v>
      </c>
      <c r="Q20" s="90">
        <f>O20+P20</f>
        <v>5</v>
      </c>
      <c r="R20" s="80">
        <f>IFERROR(Q20/N20,"-")</f>
        <v>0.55555555555556</v>
      </c>
      <c r="S20" s="79">
        <v>2</v>
      </c>
      <c r="T20" s="79">
        <v>1</v>
      </c>
      <c r="U20" s="80">
        <f>IFERROR(T20/(Q20),"-")</f>
        <v>0.2</v>
      </c>
      <c r="V20" s="81"/>
      <c r="W20" s="82">
        <v>1</v>
      </c>
      <c r="X20" s="80">
        <f>IF(Q20=0,"-",W20/Q20)</f>
        <v>0.2</v>
      </c>
      <c r="Y20" s="181">
        <v>3000</v>
      </c>
      <c r="Z20" s="182">
        <f>IFERROR(Y20/Q20,"-")</f>
        <v>600</v>
      </c>
      <c r="AA20" s="182">
        <f>IFERROR(Y20/W20,"-")</f>
        <v>3000</v>
      </c>
      <c r="AB20" s="176"/>
      <c r="AC20" s="83"/>
      <c r="AD20" s="77"/>
      <c r="AE20" s="91">
        <v>1</v>
      </c>
      <c r="AF20" s="92">
        <f>IF(Q20=0,"",IF(AE20=0,"",(AE20/Q20)))</f>
        <v>0.2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</v>
      </c>
      <c r="BZ20" s="125">
        <v>1</v>
      </c>
      <c r="CA20" s="126">
        <f>IFERROR(BZ20/BX20,"-")</f>
        <v>1</v>
      </c>
      <c r="CB20" s="127">
        <v>3000</v>
      </c>
      <c r="CC20" s="128">
        <f>IFERROR(CB20/BX20,"-")</f>
        <v>3000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26.177777777778</v>
      </c>
      <c r="B21" s="184" t="s">
        <v>198</v>
      </c>
      <c r="C21" s="184" t="s">
        <v>165</v>
      </c>
      <c r="D21" s="184" t="s">
        <v>193</v>
      </c>
      <c r="E21" s="184" t="s">
        <v>194</v>
      </c>
      <c r="F21" s="184"/>
      <c r="G21" s="184" t="s">
        <v>61</v>
      </c>
      <c r="H21" s="87" t="s">
        <v>199</v>
      </c>
      <c r="I21" s="87" t="s">
        <v>196</v>
      </c>
      <c r="J21" s="87" t="s">
        <v>200</v>
      </c>
      <c r="K21" s="176">
        <v>45000</v>
      </c>
      <c r="L21" s="79">
        <v>17</v>
      </c>
      <c r="M21" s="79">
        <v>0</v>
      </c>
      <c r="N21" s="79">
        <v>47</v>
      </c>
      <c r="O21" s="88">
        <v>6</v>
      </c>
      <c r="P21" s="89">
        <v>0</v>
      </c>
      <c r="Q21" s="90">
        <f>O21+P21</f>
        <v>6</v>
      </c>
      <c r="R21" s="80">
        <f>IFERROR(Q21/N21,"-")</f>
        <v>0.12765957446809</v>
      </c>
      <c r="S21" s="79">
        <v>1</v>
      </c>
      <c r="T21" s="79">
        <v>1</v>
      </c>
      <c r="U21" s="80">
        <f>IFERROR(T21/(Q21),"-")</f>
        <v>0.16666666666667</v>
      </c>
      <c r="V21" s="81">
        <f>IFERROR(K21/SUM(Q21:Q22),"-")</f>
        <v>3750</v>
      </c>
      <c r="W21" s="82">
        <v>1</v>
      </c>
      <c r="X21" s="80">
        <f>IF(Q21=0,"-",W21/Q21)</f>
        <v>0.16666666666667</v>
      </c>
      <c r="Y21" s="181">
        <v>1155000</v>
      </c>
      <c r="Z21" s="182">
        <f>IFERROR(Y21/Q21,"-")</f>
        <v>192500</v>
      </c>
      <c r="AA21" s="182">
        <f>IFERROR(Y21/W21,"-")</f>
        <v>1155000</v>
      </c>
      <c r="AB21" s="176">
        <f>SUM(Y21:Y22)-SUM(K21:K22)</f>
        <v>1133000</v>
      </c>
      <c r="AC21" s="83">
        <f>SUM(Y21:Y22)/SUM(K21:K22)</f>
        <v>26.177777777778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0.16666666666667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0.33333333333333</v>
      </c>
      <c r="BQ21" s="118">
        <v>1</v>
      </c>
      <c r="BR21" s="119">
        <f>IFERROR(BQ21/BO21,"-")</f>
        <v>0.5</v>
      </c>
      <c r="BS21" s="120">
        <v>1155000</v>
      </c>
      <c r="BT21" s="121">
        <f>IFERROR(BS21/BO21,"-")</f>
        <v>577500</v>
      </c>
      <c r="BU21" s="122"/>
      <c r="BV21" s="122"/>
      <c r="BW21" s="122">
        <v>1</v>
      </c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1155000</v>
      </c>
      <c r="CR21" s="138">
        <v>1155000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201</v>
      </c>
      <c r="C22" s="184" t="s">
        <v>165</v>
      </c>
      <c r="D22" s="184" t="s">
        <v>202</v>
      </c>
      <c r="E22" s="184"/>
      <c r="F22" s="184"/>
      <c r="G22" s="184" t="s">
        <v>73</v>
      </c>
      <c r="H22" s="87"/>
      <c r="I22" s="87"/>
      <c r="J22" s="87"/>
      <c r="K22" s="176"/>
      <c r="L22" s="79">
        <v>26</v>
      </c>
      <c r="M22" s="79">
        <v>19</v>
      </c>
      <c r="N22" s="79">
        <v>6</v>
      </c>
      <c r="O22" s="88">
        <v>6</v>
      </c>
      <c r="P22" s="89">
        <v>0</v>
      </c>
      <c r="Q22" s="90">
        <f>O22+P22</f>
        <v>6</v>
      </c>
      <c r="R22" s="80">
        <f>IFERROR(Q22/N22,"-")</f>
        <v>1</v>
      </c>
      <c r="S22" s="79">
        <v>0</v>
      </c>
      <c r="T22" s="79">
        <v>2</v>
      </c>
      <c r="U22" s="80">
        <f>IFERROR(T22/(Q22),"-")</f>
        <v>0.33333333333333</v>
      </c>
      <c r="V22" s="81"/>
      <c r="W22" s="82">
        <v>2</v>
      </c>
      <c r="X22" s="80">
        <f>IF(Q22=0,"-",W22/Q22)</f>
        <v>0.33333333333333</v>
      </c>
      <c r="Y22" s="181">
        <v>23000</v>
      </c>
      <c r="Z22" s="182">
        <f>IFERROR(Y22/Q22,"-")</f>
        <v>3833.3333333333</v>
      </c>
      <c r="AA22" s="182">
        <f>IFERROR(Y22/W22,"-")</f>
        <v>11500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0.33333333333333</v>
      </c>
      <c r="BH22" s="109">
        <v>1</v>
      </c>
      <c r="BI22" s="111">
        <f>IFERROR(BH22/BF22,"-")</f>
        <v>0.5</v>
      </c>
      <c r="BJ22" s="112">
        <v>3000</v>
      </c>
      <c r="BK22" s="113">
        <f>IFERROR(BJ22/BF22,"-")</f>
        <v>1500</v>
      </c>
      <c r="BL22" s="114">
        <v>1</v>
      </c>
      <c r="BM22" s="114"/>
      <c r="BN22" s="114"/>
      <c r="BO22" s="116">
        <v>3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0.16666666666667</v>
      </c>
      <c r="BZ22" s="125">
        <v>1</v>
      </c>
      <c r="CA22" s="126">
        <f>IFERROR(BZ22/BX22,"-")</f>
        <v>1</v>
      </c>
      <c r="CB22" s="127">
        <v>20000</v>
      </c>
      <c r="CC22" s="128">
        <f>IFERROR(CB22/BX22,"-")</f>
        <v>20000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23000</v>
      </c>
      <c r="CR22" s="138">
        <v>20000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0.0090909090909091</v>
      </c>
      <c r="B23" s="184" t="s">
        <v>203</v>
      </c>
      <c r="C23" s="184" t="s">
        <v>165</v>
      </c>
      <c r="D23" s="184" t="s">
        <v>186</v>
      </c>
      <c r="E23" s="184" t="s">
        <v>194</v>
      </c>
      <c r="F23" s="184"/>
      <c r="G23" s="184" t="s">
        <v>61</v>
      </c>
      <c r="H23" s="87" t="s">
        <v>204</v>
      </c>
      <c r="I23" s="87" t="s">
        <v>205</v>
      </c>
      <c r="J23" s="87" t="s">
        <v>206</v>
      </c>
      <c r="K23" s="176">
        <v>55000</v>
      </c>
      <c r="L23" s="79">
        <v>2</v>
      </c>
      <c r="M23" s="79">
        <v>0</v>
      </c>
      <c r="N23" s="79">
        <v>11</v>
      </c>
      <c r="O23" s="88">
        <v>2</v>
      </c>
      <c r="P23" s="89">
        <v>0</v>
      </c>
      <c r="Q23" s="90">
        <f>O23+P23</f>
        <v>2</v>
      </c>
      <c r="R23" s="80">
        <f>IFERROR(Q23/N23,"-")</f>
        <v>0.18181818181818</v>
      </c>
      <c r="S23" s="79">
        <v>0</v>
      </c>
      <c r="T23" s="79">
        <v>0</v>
      </c>
      <c r="U23" s="80">
        <f>IFERROR(T23/(Q23),"-")</f>
        <v>0</v>
      </c>
      <c r="V23" s="81">
        <f>IFERROR(K23/SUM(Q23:Q24),"-")</f>
        <v>11000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-54500</v>
      </c>
      <c r="AC23" s="83">
        <f>SUM(Y23:Y24)/SUM(K23:K24)</f>
        <v>0.0090909090909091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0.5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207</v>
      </c>
      <c r="C24" s="184" t="s">
        <v>165</v>
      </c>
      <c r="D24" s="184" t="s">
        <v>208</v>
      </c>
      <c r="E24" s="184"/>
      <c r="F24" s="184"/>
      <c r="G24" s="184" t="s">
        <v>73</v>
      </c>
      <c r="H24" s="87"/>
      <c r="I24" s="87"/>
      <c r="J24" s="87"/>
      <c r="K24" s="176"/>
      <c r="L24" s="79">
        <v>39</v>
      </c>
      <c r="M24" s="79">
        <v>19</v>
      </c>
      <c r="N24" s="79">
        <v>7</v>
      </c>
      <c r="O24" s="88">
        <v>3</v>
      </c>
      <c r="P24" s="89">
        <v>0</v>
      </c>
      <c r="Q24" s="90">
        <f>O24+P24</f>
        <v>3</v>
      </c>
      <c r="R24" s="80">
        <f>IFERROR(Q24/N24,"-")</f>
        <v>0.42857142857143</v>
      </c>
      <c r="S24" s="79">
        <v>0</v>
      </c>
      <c r="T24" s="79">
        <v>2</v>
      </c>
      <c r="U24" s="80">
        <f>IFERROR(T24/(Q24),"-")</f>
        <v>0.66666666666667</v>
      </c>
      <c r="V24" s="81"/>
      <c r="W24" s="82">
        <v>1</v>
      </c>
      <c r="X24" s="80">
        <f>IF(Q24=0,"-",W24/Q24)</f>
        <v>0.33333333333333</v>
      </c>
      <c r="Y24" s="181">
        <v>500</v>
      </c>
      <c r="Z24" s="182">
        <f>IFERROR(Y24/Q24,"-")</f>
        <v>166.66666666667</v>
      </c>
      <c r="AA24" s="182">
        <f>IFERROR(Y24/W24,"-")</f>
        <v>500</v>
      </c>
      <c r="AB24" s="176"/>
      <c r="AC24" s="83"/>
      <c r="AD24" s="77"/>
      <c r="AE24" s="91">
        <v>1</v>
      </c>
      <c r="AF24" s="92">
        <f>IF(Q24=0,"",IF(AE24=0,"",(AE24/Q24)))</f>
        <v>0.33333333333333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0.33333333333333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0.33333333333333</v>
      </c>
      <c r="BZ24" s="125">
        <v>1</v>
      </c>
      <c r="CA24" s="126">
        <f>IFERROR(BZ24/BX24,"-")</f>
        <v>1</v>
      </c>
      <c r="CB24" s="127">
        <v>500</v>
      </c>
      <c r="CC24" s="128">
        <f>IFERROR(CB24/BX24,"-")</f>
        <v>500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500</v>
      </c>
      <c r="CR24" s="138">
        <v>500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1.5333333333333</v>
      </c>
      <c r="B25" s="184" t="s">
        <v>209</v>
      </c>
      <c r="C25" s="184" t="s">
        <v>165</v>
      </c>
      <c r="D25" s="184" t="s">
        <v>210</v>
      </c>
      <c r="E25" s="184" t="s">
        <v>194</v>
      </c>
      <c r="F25" s="184"/>
      <c r="G25" s="184" t="s">
        <v>61</v>
      </c>
      <c r="H25" s="87" t="s">
        <v>211</v>
      </c>
      <c r="I25" s="87" t="s">
        <v>205</v>
      </c>
      <c r="J25" s="87" t="s">
        <v>212</v>
      </c>
      <c r="K25" s="176">
        <v>45000</v>
      </c>
      <c r="L25" s="79">
        <v>12</v>
      </c>
      <c r="M25" s="79">
        <v>0</v>
      </c>
      <c r="N25" s="79">
        <v>30</v>
      </c>
      <c r="O25" s="88">
        <v>6</v>
      </c>
      <c r="P25" s="89">
        <v>0</v>
      </c>
      <c r="Q25" s="90">
        <f>O25+P25</f>
        <v>6</v>
      </c>
      <c r="R25" s="80">
        <f>IFERROR(Q25/N25,"-")</f>
        <v>0.2</v>
      </c>
      <c r="S25" s="79">
        <v>0</v>
      </c>
      <c r="T25" s="79">
        <v>2</v>
      </c>
      <c r="U25" s="80">
        <f>IFERROR(T25/(Q25),"-")</f>
        <v>0.33333333333333</v>
      </c>
      <c r="V25" s="81">
        <f>IFERROR(K25/SUM(Q25:Q26),"-")</f>
        <v>3000</v>
      </c>
      <c r="W25" s="82">
        <v>2</v>
      </c>
      <c r="X25" s="80">
        <f>IF(Q25=0,"-",W25/Q25)</f>
        <v>0.33333333333333</v>
      </c>
      <c r="Y25" s="181">
        <v>40000</v>
      </c>
      <c r="Z25" s="182">
        <f>IFERROR(Y25/Q25,"-")</f>
        <v>6666.6666666667</v>
      </c>
      <c r="AA25" s="182">
        <f>IFERROR(Y25/W25,"-")</f>
        <v>20000</v>
      </c>
      <c r="AB25" s="176">
        <f>SUM(Y25:Y26)-SUM(K25:K26)</f>
        <v>24000</v>
      </c>
      <c r="AC25" s="83">
        <f>SUM(Y25:Y26)/SUM(K25:K26)</f>
        <v>1.5333333333333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2</v>
      </c>
      <c r="AO25" s="98">
        <f>IF(Q25=0,"",IF(AN25=0,"",(AN25/Q25)))</f>
        <v>0.33333333333333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1</v>
      </c>
      <c r="AX25" s="104">
        <f>IF(Q25=0,"",IF(AW25=0,"",(AW25/Q25)))</f>
        <v>0.16666666666667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3</v>
      </c>
      <c r="BG25" s="110">
        <f>IF(Q25=0,"",IF(BF25=0,"",(BF25/Q25)))</f>
        <v>0.5</v>
      </c>
      <c r="BH25" s="109">
        <v>2</v>
      </c>
      <c r="BI25" s="111">
        <f>IFERROR(BH25/BF25,"-")</f>
        <v>0.66666666666667</v>
      </c>
      <c r="BJ25" s="112">
        <v>40000</v>
      </c>
      <c r="BK25" s="113">
        <f>IFERROR(BJ25/BF25,"-")</f>
        <v>13333.333333333</v>
      </c>
      <c r="BL25" s="114">
        <v>1</v>
      </c>
      <c r="BM25" s="114"/>
      <c r="BN25" s="114">
        <v>1</v>
      </c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40000</v>
      </c>
      <c r="CR25" s="138">
        <v>35000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213</v>
      </c>
      <c r="C26" s="184" t="s">
        <v>165</v>
      </c>
      <c r="D26" s="184" t="s">
        <v>202</v>
      </c>
      <c r="E26" s="184"/>
      <c r="F26" s="184"/>
      <c r="G26" s="184" t="s">
        <v>73</v>
      </c>
      <c r="H26" s="87"/>
      <c r="I26" s="87"/>
      <c r="J26" s="87"/>
      <c r="K26" s="176"/>
      <c r="L26" s="79">
        <v>27</v>
      </c>
      <c r="M26" s="79">
        <v>22</v>
      </c>
      <c r="N26" s="79">
        <v>12</v>
      </c>
      <c r="O26" s="88">
        <v>9</v>
      </c>
      <c r="P26" s="89">
        <v>0</v>
      </c>
      <c r="Q26" s="90">
        <f>O26+P26</f>
        <v>9</v>
      </c>
      <c r="R26" s="80">
        <f>IFERROR(Q26/N26,"-")</f>
        <v>0.75</v>
      </c>
      <c r="S26" s="79">
        <v>1</v>
      </c>
      <c r="T26" s="79">
        <v>0</v>
      </c>
      <c r="U26" s="80">
        <f>IFERROR(T26/(Q26),"-")</f>
        <v>0</v>
      </c>
      <c r="V26" s="81"/>
      <c r="W26" s="82">
        <v>3</v>
      </c>
      <c r="X26" s="80">
        <f>IF(Q26=0,"-",W26/Q26)</f>
        <v>0.33333333333333</v>
      </c>
      <c r="Y26" s="181">
        <v>29000</v>
      </c>
      <c r="Z26" s="182">
        <f>IFERROR(Y26/Q26,"-")</f>
        <v>3222.2222222222</v>
      </c>
      <c r="AA26" s="182">
        <f>IFERROR(Y26/W26,"-")</f>
        <v>9666.6666666667</v>
      </c>
      <c r="AB26" s="176"/>
      <c r="AC26" s="83"/>
      <c r="AD26" s="77"/>
      <c r="AE26" s="91">
        <v>1</v>
      </c>
      <c r="AF26" s="92">
        <f>IF(Q26=0,"",IF(AE26=0,"",(AE26/Q26)))</f>
        <v>0.11111111111111</v>
      </c>
      <c r="AG26" s="91"/>
      <c r="AH26" s="93">
        <f>IFERROR(AG26/AE26,"-")</f>
        <v>0</v>
      </c>
      <c r="AI26" s="94"/>
      <c r="AJ26" s="95">
        <f>IFERROR(AI26/AE26,"-")</f>
        <v>0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4</v>
      </c>
      <c r="AX26" s="104">
        <f>IF(Q26=0,"",IF(AW26=0,"",(AW26/Q26)))</f>
        <v>0.44444444444444</v>
      </c>
      <c r="AY26" s="103">
        <v>1</v>
      </c>
      <c r="AZ26" s="105">
        <f>IFERROR(AY26/AW26,"-")</f>
        <v>0.25</v>
      </c>
      <c r="BA26" s="106">
        <v>5000</v>
      </c>
      <c r="BB26" s="107">
        <f>IFERROR(BA26/AW26,"-")</f>
        <v>1250</v>
      </c>
      <c r="BC26" s="108">
        <v>1</v>
      </c>
      <c r="BD26" s="108"/>
      <c r="BE26" s="108"/>
      <c r="BF26" s="109">
        <v>3</v>
      </c>
      <c r="BG26" s="110">
        <f>IF(Q26=0,"",IF(BF26=0,"",(BF26/Q26)))</f>
        <v>0.33333333333333</v>
      </c>
      <c r="BH26" s="109">
        <v>2</v>
      </c>
      <c r="BI26" s="111">
        <f>IFERROR(BH26/BF26,"-")</f>
        <v>0.66666666666667</v>
      </c>
      <c r="BJ26" s="112">
        <v>24000</v>
      </c>
      <c r="BK26" s="113">
        <f>IFERROR(BJ26/BF26,"-")</f>
        <v>8000</v>
      </c>
      <c r="BL26" s="114">
        <v>1</v>
      </c>
      <c r="BM26" s="114"/>
      <c r="BN26" s="114">
        <v>1</v>
      </c>
      <c r="BO26" s="116">
        <v>1</v>
      </c>
      <c r="BP26" s="117">
        <f>IF(Q26=0,"",IF(BO26=0,"",(BO26/Q26)))</f>
        <v>0.11111111111111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3</v>
      </c>
      <c r="CQ26" s="138">
        <v>29000</v>
      </c>
      <c r="CR26" s="138">
        <v>14000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2.5666666666667</v>
      </c>
      <c r="B27" s="184" t="s">
        <v>214</v>
      </c>
      <c r="C27" s="184" t="s">
        <v>165</v>
      </c>
      <c r="D27" s="184" t="s">
        <v>215</v>
      </c>
      <c r="E27" s="184" t="s">
        <v>216</v>
      </c>
      <c r="F27" s="184"/>
      <c r="G27" s="184" t="s">
        <v>61</v>
      </c>
      <c r="H27" s="87" t="s">
        <v>217</v>
      </c>
      <c r="I27" s="87" t="s">
        <v>218</v>
      </c>
      <c r="J27" s="87" t="s">
        <v>212</v>
      </c>
      <c r="K27" s="176">
        <v>60000</v>
      </c>
      <c r="L27" s="79">
        <v>5</v>
      </c>
      <c r="M27" s="79">
        <v>0</v>
      </c>
      <c r="N27" s="79">
        <v>18</v>
      </c>
      <c r="O27" s="88">
        <v>2</v>
      </c>
      <c r="P27" s="89">
        <v>0</v>
      </c>
      <c r="Q27" s="90">
        <f>O27+P27</f>
        <v>2</v>
      </c>
      <c r="R27" s="80">
        <f>IFERROR(Q27/N27,"-")</f>
        <v>0.11111111111111</v>
      </c>
      <c r="S27" s="79">
        <v>0</v>
      </c>
      <c r="T27" s="79">
        <v>1</v>
      </c>
      <c r="U27" s="80">
        <f>IFERROR(T27/(Q27),"-")</f>
        <v>0.5</v>
      </c>
      <c r="V27" s="81">
        <f>IFERROR(K27/SUM(Q27:Q28),"-")</f>
        <v>6666.6666666667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94000</v>
      </c>
      <c r="AC27" s="83">
        <f>SUM(Y27:Y28)/SUM(K27:K28)</f>
        <v>2.5666666666667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219</v>
      </c>
      <c r="C28" s="184" t="s">
        <v>165</v>
      </c>
      <c r="D28" s="184" t="s">
        <v>218</v>
      </c>
      <c r="E28" s="184"/>
      <c r="F28" s="184"/>
      <c r="G28" s="184" t="s">
        <v>73</v>
      </c>
      <c r="H28" s="87"/>
      <c r="I28" s="87"/>
      <c r="J28" s="87"/>
      <c r="K28" s="176"/>
      <c r="L28" s="79">
        <v>38</v>
      </c>
      <c r="M28" s="79">
        <v>28</v>
      </c>
      <c r="N28" s="79">
        <v>11</v>
      </c>
      <c r="O28" s="88">
        <v>7</v>
      </c>
      <c r="P28" s="89">
        <v>0</v>
      </c>
      <c r="Q28" s="90">
        <f>O28+P28</f>
        <v>7</v>
      </c>
      <c r="R28" s="80">
        <f>IFERROR(Q28/N28,"-")</f>
        <v>0.63636363636364</v>
      </c>
      <c r="S28" s="79">
        <v>1</v>
      </c>
      <c r="T28" s="79">
        <v>0</v>
      </c>
      <c r="U28" s="80">
        <f>IFERROR(T28/(Q28),"-")</f>
        <v>0</v>
      </c>
      <c r="V28" s="81"/>
      <c r="W28" s="82">
        <v>2</v>
      </c>
      <c r="X28" s="80">
        <f>IF(Q28=0,"-",W28/Q28)</f>
        <v>0.28571428571429</v>
      </c>
      <c r="Y28" s="181">
        <v>154000</v>
      </c>
      <c r="Z28" s="182">
        <f>IFERROR(Y28/Q28,"-")</f>
        <v>22000</v>
      </c>
      <c r="AA28" s="182">
        <f>IFERROR(Y28/W28,"-")</f>
        <v>77000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0.28571428571429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0.57142857142857</v>
      </c>
      <c r="BQ28" s="118">
        <v>2</v>
      </c>
      <c r="BR28" s="119">
        <f>IFERROR(BQ28/BO28,"-")</f>
        <v>0.5</v>
      </c>
      <c r="BS28" s="120">
        <v>154000</v>
      </c>
      <c r="BT28" s="121">
        <f>IFERROR(BS28/BO28,"-")</f>
        <v>38500</v>
      </c>
      <c r="BU28" s="122"/>
      <c r="BV28" s="122">
        <v>1</v>
      </c>
      <c r="BW28" s="122">
        <v>1</v>
      </c>
      <c r="BX28" s="123">
        <v>1</v>
      </c>
      <c r="BY28" s="124">
        <f>IF(Q28=0,"",IF(BX28=0,"",(BX28/Q28)))</f>
        <v>0.14285714285714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2</v>
      </c>
      <c r="CQ28" s="138">
        <v>154000</v>
      </c>
      <c r="CR28" s="138">
        <v>146000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11.146666666667</v>
      </c>
      <c r="B29" s="184" t="s">
        <v>220</v>
      </c>
      <c r="C29" s="184" t="s">
        <v>165</v>
      </c>
      <c r="D29" s="184" t="s">
        <v>193</v>
      </c>
      <c r="E29" s="184" t="s">
        <v>187</v>
      </c>
      <c r="F29" s="184"/>
      <c r="G29" s="184" t="s">
        <v>61</v>
      </c>
      <c r="H29" s="87" t="s">
        <v>221</v>
      </c>
      <c r="I29" s="87" t="s">
        <v>189</v>
      </c>
      <c r="J29" s="87" t="s">
        <v>222</v>
      </c>
      <c r="K29" s="176">
        <v>75000</v>
      </c>
      <c r="L29" s="79">
        <v>2</v>
      </c>
      <c r="M29" s="79">
        <v>0</v>
      </c>
      <c r="N29" s="79">
        <v>15</v>
      </c>
      <c r="O29" s="88">
        <v>1</v>
      </c>
      <c r="P29" s="89">
        <v>0</v>
      </c>
      <c r="Q29" s="90">
        <f>O29+P29</f>
        <v>1</v>
      </c>
      <c r="R29" s="80">
        <f>IFERROR(Q29/N29,"-")</f>
        <v>0.066666666666667</v>
      </c>
      <c r="S29" s="79">
        <v>0</v>
      </c>
      <c r="T29" s="79">
        <v>1</v>
      </c>
      <c r="U29" s="80">
        <f>IFERROR(T29/(Q29),"-")</f>
        <v>1</v>
      </c>
      <c r="V29" s="81">
        <f>IFERROR(K29/SUM(Q29:Q30),"-")</f>
        <v>3750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761000</v>
      </c>
      <c r="AC29" s="83">
        <f>SUM(Y29:Y30)/SUM(K29:K30)</f>
        <v>11.146666666667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223</v>
      </c>
      <c r="C30" s="184" t="s">
        <v>165</v>
      </c>
      <c r="D30" s="184"/>
      <c r="E30" s="184"/>
      <c r="F30" s="184"/>
      <c r="G30" s="184" t="s">
        <v>73</v>
      </c>
      <c r="H30" s="87"/>
      <c r="I30" s="87"/>
      <c r="J30" s="87"/>
      <c r="K30" s="176"/>
      <c r="L30" s="79">
        <v>66</v>
      </c>
      <c r="M30" s="79">
        <v>50</v>
      </c>
      <c r="N30" s="79">
        <v>39</v>
      </c>
      <c r="O30" s="88">
        <v>19</v>
      </c>
      <c r="P30" s="89">
        <v>0</v>
      </c>
      <c r="Q30" s="90">
        <f>O30+P30</f>
        <v>19</v>
      </c>
      <c r="R30" s="80">
        <f>IFERROR(Q30/N30,"-")</f>
        <v>0.48717948717949</v>
      </c>
      <c r="S30" s="79">
        <v>6</v>
      </c>
      <c r="T30" s="79">
        <v>1</v>
      </c>
      <c r="U30" s="80">
        <f>IFERROR(T30/(Q30),"-")</f>
        <v>0.052631578947368</v>
      </c>
      <c r="V30" s="81"/>
      <c r="W30" s="82">
        <v>6</v>
      </c>
      <c r="X30" s="80">
        <f>IF(Q30=0,"-",W30/Q30)</f>
        <v>0.31578947368421</v>
      </c>
      <c r="Y30" s="181">
        <v>836000</v>
      </c>
      <c r="Z30" s="182">
        <f>IFERROR(Y30/Q30,"-")</f>
        <v>44000</v>
      </c>
      <c r="AA30" s="182">
        <f>IFERROR(Y30/W30,"-")</f>
        <v>139333.33333333</v>
      </c>
      <c r="AB30" s="176"/>
      <c r="AC30" s="83"/>
      <c r="AD30" s="77"/>
      <c r="AE30" s="91">
        <v>1</v>
      </c>
      <c r="AF30" s="92">
        <f>IF(Q30=0,"",IF(AE30=0,"",(AE30/Q30)))</f>
        <v>0.052631578947368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>
        <v>1</v>
      </c>
      <c r="AO30" s="98">
        <f>IF(Q30=0,"",IF(AN30=0,"",(AN30/Q30)))</f>
        <v>0.052631578947368</v>
      </c>
      <c r="AP30" s="97">
        <v>1</v>
      </c>
      <c r="AQ30" s="99">
        <f>IFERROR(AP30/AN30,"-")</f>
        <v>1</v>
      </c>
      <c r="AR30" s="100">
        <v>8000</v>
      </c>
      <c r="AS30" s="101">
        <f>IFERROR(AR30/AN30,"-")</f>
        <v>8000</v>
      </c>
      <c r="AT30" s="102"/>
      <c r="AU30" s="102">
        <v>1</v>
      </c>
      <c r="AV30" s="102"/>
      <c r="AW30" s="103">
        <v>2</v>
      </c>
      <c r="AX30" s="104">
        <f>IF(Q30=0,"",IF(AW30=0,"",(AW30/Q30)))</f>
        <v>0.10526315789474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6</v>
      </c>
      <c r="BG30" s="110">
        <f>IF(Q30=0,"",IF(BF30=0,"",(BF30/Q30)))</f>
        <v>0.31578947368421</v>
      </c>
      <c r="BH30" s="109">
        <v>1</v>
      </c>
      <c r="BI30" s="111">
        <f>IFERROR(BH30/BF30,"-")</f>
        <v>0.16666666666667</v>
      </c>
      <c r="BJ30" s="112">
        <v>6000</v>
      </c>
      <c r="BK30" s="113">
        <f>IFERROR(BJ30/BF30,"-")</f>
        <v>1000</v>
      </c>
      <c r="BL30" s="114"/>
      <c r="BM30" s="114">
        <v>1</v>
      </c>
      <c r="BN30" s="114"/>
      <c r="BO30" s="116">
        <v>7</v>
      </c>
      <c r="BP30" s="117">
        <f>IF(Q30=0,"",IF(BO30=0,"",(BO30/Q30)))</f>
        <v>0.36842105263158</v>
      </c>
      <c r="BQ30" s="118">
        <v>3</v>
      </c>
      <c r="BR30" s="119">
        <f>IFERROR(BQ30/BO30,"-")</f>
        <v>0.42857142857143</v>
      </c>
      <c r="BS30" s="120">
        <v>772000</v>
      </c>
      <c r="BT30" s="121">
        <f>IFERROR(BS30/BO30,"-")</f>
        <v>110285.71428571</v>
      </c>
      <c r="BU30" s="122"/>
      <c r="BV30" s="122"/>
      <c r="BW30" s="122">
        <v>3</v>
      </c>
      <c r="BX30" s="123">
        <v>2</v>
      </c>
      <c r="BY30" s="124">
        <f>IF(Q30=0,"",IF(BX30=0,"",(BX30/Q30)))</f>
        <v>0.10526315789474</v>
      </c>
      <c r="BZ30" s="125">
        <v>1</v>
      </c>
      <c r="CA30" s="126">
        <f>IFERROR(BZ30/BX30,"-")</f>
        <v>0.5</v>
      </c>
      <c r="CB30" s="127">
        <v>50000</v>
      </c>
      <c r="CC30" s="128">
        <f>IFERROR(CB30/BX30,"-")</f>
        <v>25000</v>
      </c>
      <c r="CD30" s="129">
        <v>1</v>
      </c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6</v>
      </c>
      <c r="CQ30" s="138">
        <v>836000</v>
      </c>
      <c r="CR30" s="138">
        <v>720000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2.9466666666667</v>
      </c>
      <c r="B31" s="184" t="s">
        <v>224</v>
      </c>
      <c r="C31" s="184" t="s">
        <v>165</v>
      </c>
      <c r="D31" s="184" t="s">
        <v>193</v>
      </c>
      <c r="E31" s="184" t="s">
        <v>187</v>
      </c>
      <c r="F31" s="184"/>
      <c r="G31" s="184" t="s">
        <v>61</v>
      </c>
      <c r="H31" s="87" t="s">
        <v>225</v>
      </c>
      <c r="I31" s="87" t="s">
        <v>189</v>
      </c>
      <c r="J31" s="87" t="s">
        <v>222</v>
      </c>
      <c r="K31" s="176">
        <v>75000</v>
      </c>
      <c r="L31" s="79">
        <v>12</v>
      </c>
      <c r="M31" s="79">
        <v>0</v>
      </c>
      <c r="N31" s="79">
        <v>51</v>
      </c>
      <c r="O31" s="88">
        <v>6</v>
      </c>
      <c r="P31" s="89">
        <v>0</v>
      </c>
      <c r="Q31" s="90">
        <f>O31+P31</f>
        <v>6</v>
      </c>
      <c r="R31" s="80">
        <f>IFERROR(Q31/N31,"-")</f>
        <v>0.11764705882353</v>
      </c>
      <c r="S31" s="79">
        <v>1</v>
      </c>
      <c r="T31" s="79">
        <v>1</v>
      </c>
      <c r="U31" s="80">
        <f>IFERROR(T31/(Q31),"-")</f>
        <v>0.16666666666667</v>
      </c>
      <c r="V31" s="81">
        <f>IFERROR(K31/SUM(Q31:Q32),"-")</f>
        <v>3571.4285714286</v>
      </c>
      <c r="W31" s="82">
        <v>1</v>
      </c>
      <c r="X31" s="80">
        <f>IF(Q31=0,"-",W31/Q31)</f>
        <v>0.16666666666667</v>
      </c>
      <c r="Y31" s="181">
        <v>40000</v>
      </c>
      <c r="Z31" s="182">
        <f>IFERROR(Y31/Q31,"-")</f>
        <v>6666.6666666667</v>
      </c>
      <c r="AA31" s="182">
        <f>IFERROR(Y31/W31,"-")</f>
        <v>40000</v>
      </c>
      <c r="AB31" s="176">
        <f>SUM(Y31:Y32)-SUM(K31:K32)</f>
        <v>146000</v>
      </c>
      <c r="AC31" s="83">
        <f>SUM(Y31:Y32)/SUM(K31:K32)</f>
        <v>2.9466666666667</v>
      </c>
      <c r="AD31" s="77"/>
      <c r="AE31" s="91">
        <v>1</v>
      </c>
      <c r="AF31" s="92">
        <f>IF(Q31=0,"",IF(AE31=0,"",(AE31/Q31)))</f>
        <v>0.16666666666667</v>
      </c>
      <c r="AG31" s="91"/>
      <c r="AH31" s="93">
        <f>IFERROR(AG31/AE31,"-")</f>
        <v>0</v>
      </c>
      <c r="AI31" s="94"/>
      <c r="AJ31" s="95">
        <f>IFERROR(AI31/AE31,"-")</f>
        <v>0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0.16666666666667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0.33333333333333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0.33333333333333</v>
      </c>
      <c r="BQ31" s="118">
        <v>1</v>
      </c>
      <c r="BR31" s="119">
        <f>IFERROR(BQ31/BO31,"-")</f>
        <v>0.5</v>
      </c>
      <c r="BS31" s="120">
        <v>40000</v>
      </c>
      <c r="BT31" s="121">
        <f>IFERROR(BS31/BO31,"-")</f>
        <v>20000</v>
      </c>
      <c r="BU31" s="122"/>
      <c r="BV31" s="122"/>
      <c r="BW31" s="122">
        <v>1</v>
      </c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40000</v>
      </c>
      <c r="CR31" s="138">
        <v>40000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226</v>
      </c>
      <c r="C32" s="184" t="s">
        <v>165</v>
      </c>
      <c r="D32" s="184"/>
      <c r="E32" s="184"/>
      <c r="F32" s="184"/>
      <c r="G32" s="184" t="s">
        <v>73</v>
      </c>
      <c r="H32" s="87"/>
      <c r="I32" s="87"/>
      <c r="J32" s="87"/>
      <c r="K32" s="176"/>
      <c r="L32" s="79">
        <v>52</v>
      </c>
      <c r="M32" s="79">
        <v>39</v>
      </c>
      <c r="N32" s="79">
        <v>21</v>
      </c>
      <c r="O32" s="88">
        <v>15</v>
      </c>
      <c r="P32" s="89">
        <v>0</v>
      </c>
      <c r="Q32" s="90">
        <f>O32+P32</f>
        <v>15</v>
      </c>
      <c r="R32" s="80">
        <f>IFERROR(Q32/N32,"-")</f>
        <v>0.71428571428571</v>
      </c>
      <c r="S32" s="79">
        <v>6</v>
      </c>
      <c r="T32" s="79">
        <v>2</v>
      </c>
      <c r="U32" s="80">
        <f>IFERROR(T32/(Q32),"-")</f>
        <v>0.13333333333333</v>
      </c>
      <c r="V32" s="81"/>
      <c r="W32" s="82">
        <v>8</v>
      </c>
      <c r="X32" s="80">
        <f>IF(Q32=0,"-",W32/Q32)</f>
        <v>0.53333333333333</v>
      </c>
      <c r="Y32" s="181">
        <v>181000</v>
      </c>
      <c r="Z32" s="182">
        <f>IFERROR(Y32/Q32,"-")</f>
        <v>12066.666666667</v>
      </c>
      <c r="AA32" s="182">
        <f>IFERROR(Y32/W32,"-")</f>
        <v>22625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2</v>
      </c>
      <c r="AO32" s="98">
        <f>IF(Q32=0,"",IF(AN32=0,"",(AN32/Q32)))</f>
        <v>0.13333333333333</v>
      </c>
      <c r="AP32" s="97">
        <v>1</v>
      </c>
      <c r="AQ32" s="99">
        <f>IFERROR(AP32/AN32,"-")</f>
        <v>0.5</v>
      </c>
      <c r="AR32" s="100">
        <v>3000</v>
      </c>
      <c r="AS32" s="101">
        <f>IFERROR(AR32/AN32,"-")</f>
        <v>1500</v>
      </c>
      <c r="AT32" s="102">
        <v>1</v>
      </c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5</v>
      </c>
      <c r="BG32" s="110">
        <f>IF(Q32=0,"",IF(BF32=0,"",(BF32/Q32)))</f>
        <v>0.33333333333333</v>
      </c>
      <c r="BH32" s="109">
        <v>2</v>
      </c>
      <c r="BI32" s="111">
        <f>IFERROR(BH32/BF32,"-")</f>
        <v>0.4</v>
      </c>
      <c r="BJ32" s="112">
        <v>71000</v>
      </c>
      <c r="BK32" s="113">
        <f>IFERROR(BJ32/BF32,"-")</f>
        <v>14200</v>
      </c>
      <c r="BL32" s="114"/>
      <c r="BM32" s="114"/>
      <c r="BN32" s="114">
        <v>2</v>
      </c>
      <c r="BO32" s="116">
        <v>3</v>
      </c>
      <c r="BP32" s="117">
        <f>IF(Q32=0,"",IF(BO32=0,"",(BO32/Q32)))</f>
        <v>0.2</v>
      </c>
      <c r="BQ32" s="118">
        <v>2</v>
      </c>
      <c r="BR32" s="119">
        <f>IFERROR(BQ32/BO32,"-")</f>
        <v>0.66666666666667</v>
      </c>
      <c r="BS32" s="120">
        <v>90000</v>
      </c>
      <c r="BT32" s="121">
        <f>IFERROR(BS32/BO32,"-")</f>
        <v>30000</v>
      </c>
      <c r="BU32" s="122">
        <v>1</v>
      </c>
      <c r="BV32" s="122"/>
      <c r="BW32" s="122">
        <v>1</v>
      </c>
      <c r="BX32" s="123">
        <v>4</v>
      </c>
      <c r="BY32" s="124">
        <f>IF(Q32=0,"",IF(BX32=0,"",(BX32/Q32)))</f>
        <v>0.26666666666667</v>
      </c>
      <c r="BZ32" s="125">
        <v>2</v>
      </c>
      <c r="CA32" s="126">
        <f>IFERROR(BZ32/BX32,"-")</f>
        <v>0.5</v>
      </c>
      <c r="CB32" s="127">
        <v>4500</v>
      </c>
      <c r="CC32" s="128">
        <f>IFERROR(CB32/BX32,"-")</f>
        <v>1125</v>
      </c>
      <c r="CD32" s="129">
        <v>2</v>
      </c>
      <c r="CE32" s="129"/>
      <c r="CF32" s="129"/>
      <c r="CG32" s="130">
        <v>1</v>
      </c>
      <c r="CH32" s="131">
        <f>IF(Q32=0,"",IF(CG32=0,"",(CG32/Q32)))</f>
        <v>0.066666666666667</v>
      </c>
      <c r="CI32" s="132">
        <v>1</v>
      </c>
      <c r="CJ32" s="133">
        <f>IFERROR(CI32/CG32,"-")</f>
        <v>1</v>
      </c>
      <c r="CK32" s="134">
        <v>12500</v>
      </c>
      <c r="CL32" s="135">
        <f>IFERROR(CK32/CG32,"-")</f>
        <v>12500</v>
      </c>
      <c r="CM32" s="136">
        <v>1</v>
      </c>
      <c r="CN32" s="136"/>
      <c r="CO32" s="136"/>
      <c r="CP32" s="137">
        <v>8</v>
      </c>
      <c r="CQ32" s="138">
        <v>181000</v>
      </c>
      <c r="CR32" s="138">
        <v>85000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2.2666666666667</v>
      </c>
      <c r="B33" s="184" t="s">
        <v>227</v>
      </c>
      <c r="C33" s="184" t="s">
        <v>165</v>
      </c>
      <c r="D33" s="184" t="s">
        <v>228</v>
      </c>
      <c r="E33" s="184" t="s">
        <v>229</v>
      </c>
      <c r="F33" s="184"/>
      <c r="G33" s="184" t="s">
        <v>61</v>
      </c>
      <c r="H33" s="87" t="s">
        <v>230</v>
      </c>
      <c r="I33" s="87" t="s">
        <v>231</v>
      </c>
      <c r="J33" s="87" t="s">
        <v>232</v>
      </c>
      <c r="K33" s="176">
        <v>75000</v>
      </c>
      <c r="L33" s="79">
        <v>60</v>
      </c>
      <c r="M33" s="79">
        <v>0</v>
      </c>
      <c r="N33" s="79">
        <v>200</v>
      </c>
      <c r="O33" s="88">
        <v>21</v>
      </c>
      <c r="P33" s="89">
        <v>0</v>
      </c>
      <c r="Q33" s="90">
        <f>O33+P33</f>
        <v>21</v>
      </c>
      <c r="R33" s="80">
        <f>IFERROR(Q33/N33,"-")</f>
        <v>0.105</v>
      </c>
      <c r="S33" s="79">
        <v>2</v>
      </c>
      <c r="T33" s="79">
        <v>4</v>
      </c>
      <c r="U33" s="80">
        <f>IFERROR(T33/(Q33),"-")</f>
        <v>0.19047619047619</v>
      </c>
      <c r="V33" s="81">
        <f>IFERROR(K33/SUM(Q33:Q34),"-")</f>
        <v>1250</v>
      </c>
      <c r="W33" s="82">
        <v>4</v>
      </c>
      <c r="X33" s="80">
        <f>IF(Q33=0,"-",W33/Q33)</f>
        <v>0.19047619047619</v>
      </c>
      <c r="Y33" s="181">
        <v>50000</v>
      </c>
      <c r="Z33" s="182">
        <f>IFERROR(Y33/Q33,"-")</f>
        <v>2380.9523809524</v>
      </c>
      <c r="AA33" s="182">
        <f>IFERROR(Y33/W33,"-")</f>
        <v>12500</v>
      </c>
      <c r="AB33" s="176">
        <f>SUM(Y33:Y34)-SUM(K33:K34)</f>
        <v>95000</v>
      </c>
      <c r="AC33" s="83">
        <f>SUM(Y33:Y34)/SUM(K33:K34)</f>
        <v>2.2666666666667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4</v>
      </c>
      <c r="AO33" s="98">
        <f>IF(Q33=0,"",IF(AN33=0,"",(AN33/Q33)))</f>
        <v>0.19047619047619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8</v>
      </c>
      <c r="BG33" s="110">
        <f>IF(Q33=0,"",IF(BF33=0,"",(BF33/Q33)))</f>
        <v>0.38095238095238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6</v>
      </c>
      <c r="BP33" s="117">
        <f>IF(Q33=0,"",IF(BO33=0,"",(BO33/Q33)))</f>
        <v>0.28571428571429</v>
      </c>
      <c r="BQ33" s="118">
        <v>3</v>
      </c>
      <c r="BR33" s="119">
        <f>IFERROR(BQ33/BO33,"-")</f>
        <v>0.5</v>
      </c>
      <c r="BS33" s="120">
        <v>22000</v>
      </c>
      <c r="BT33" s="121">
        <f>IFERROR(BS33/BO33,"-")</f>
        <v>3666.6666666667</v>
      </c>
      <c r="BU33" s="122">
        <v>1</v>
      </c>
      <c r="BV33" s="122">
        <v>1</v>
      </c>
      <c r="BW33" s="122">
        <v>1</v>
      </c>
      <c r="BX33" s="123">
        <v>3</v>
      </c>
      <c r="BY33" s="124">
        <f>IF(Q33=0,"",IF(BX33=0,"",(BX33/Q33)))</f>
        <v>0.14285714285714</v>
      </c>
      <c r="BZ33" s="125">
        <v>1</v>
      </c>
      <c r="CA33" s="126">
        <f>IFERROR(BZ33/BX33,"-")</f>
        <v>0.33333333333333</v>
      </c>
      <c r="CB33" s="127">
        <v>28000</v>
      </c>
      <c r="CC33" s="128">
        <f>IFERROR(CB33/BX33,"-")</f>
        <v>9333.3333333333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4</v>
      </c>
      <c r="CQ33" s="138">
        <v>50000</v>
      </c>
      <c r="CR33" s="138">
        <v>28000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233</v>
      </c>
      <c r="C34" s="184" t="s">
        <v>165</v>
      </c>
      <c r="D34" s="184"/>
      <c r="E34" s="184"/>
      <c r="F34" s="184"/>
      <c r="G34" s="184" t="s">
        <v>73</v>
      </c>
      <c r="H34" s="87"/>
      <c r="I34" s="87"/>
      <c r="J34" s="87"/>
      <c r="K34" s="176"/>
      <c r="L34" s="79">
        <v>186</v>
      </c>
      <c r="M34" s="79">
        <v>143</v>
      </c>
      <c r="N34" s="79">
        <v>61</v>
      </c>
      <c r="O34" s="88">
        <v>39</v>
      </c>
      <c r="P34" s="89">
        <v>0</v>
      </c>
      <c r="Q34" s="90">
        <f>O34+P34</f>
        <v>39</v>
      </c>
      <c r="R34" s="80">
        <f>IFERROR(Q34/N34,"-")</f>
        <v>0.63934426229508</v>
      </c>
      <c r="S34" s="79">
        <v>5</v>
      </c>
      <c r="T34" s="79">
        <v>6</v>
      </c>
      <c r="U34" s="80">
        <f>IFERROR(T34/(Q34),"-")</f>
        <v>0.15384615384615</v>
      </c>
      <c r="V34" s="81"/>
      <c r="W34" s="82">
        <v>6</v>
      </c>
      <c r="X34" s="80">
        <f>IF(Q34=0,"-",W34/Q34)</f>
        <v>0.15384615384615</v>
      </c>
      <c r="Y34" s="181">
        <v>120000</v>
      </c>
      <c r="Z34" s="182">
        <f>IFERROR(Y34/Q34,"-")</f>
        <v>3076.9230769231</v>
      </c>
      <c r="AA34" s="182">
        <f>IFERROR(Y34/W34,"-")</f>
        <v>20000</v>
      </c>
      <c r="AB34" s="176"/>
      <c r="AC34" s="83"/>
      <c r="AD34" s="77"/>
      <c r="AE34" s="91">
        <v>2</v>
      </c>
      <c r="AF34" s="92">
        <f>IF(Q34=0,"",IF(AE34=0,"",(AE34/Q34)))</f>
        <v>0.051282051282051</v>
      </c>
      <c r="AG34" s="91"/>
      <c r="AH34" s="93">
        <f>IFERROR(AG34/AE34,"-")</f>
        <v>0</v>
      </c>
      <c r="AI34" s="94"/>
      <c r="AJ34" s="95">
        <f>IFERROR(AI34/AE34,"-")</f>
        <v>0</v>
      </c>
      <c r="AK34" s="96"/>
      <c r="AL34" s="96"/>
      <c r="AM34" s="96"/>
      <c r="AN34" s="97">
        <v>2</v>
      </c>
      <c r="AO34" s="98">
        <f>IF(Q34=0,"",IF(AN34=0,"",(AN34/Q34)))</f>
        <v>0.051282051282051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>
        <v>2</v>
      </c>
      <c r="AX34" s="104">
        <f>IF(Q34=0,"",IF(AW34=0,"",(AW34/Q34)))</f>
        <v>0.051282051282051</v>
      </c>
      <c r="AY34" s="103">
        <v>1</v>
      </c>
      <c r="AZ34" s="105">
        <f>IFERROR(AY34/AW34,"-")</f>
        <v>0.5</v>
      </c>
      <c r="BA34" s="106">
        <v>15000</v>
      </c>
      <c r="BB34" s="107">
        <f>IFERROR(BA34/AW34,"-")</f>
        <v>7500</v>
      </c>
      <c r="BC34" s="108"/>
      <c r="BD34" s="108">
        <v>1</v>
      </c>
      <c r="BE34" s="108"/>
      <c r="BF34" s="109">
        <v>11</v>
      </c>
      <c r="BG34" s="110">
        <f>IF(Q34=0,"",IF(BF34=0,"",(BF34/Q34)))</f>
        <v>0.28205128205128</v>
      </c>
      <c r="BH34" s="109">
        <v>1</v>
      </c>
      <c r="BI34" s="111">
        <f>IFERROR(BH34/BF34,"-")</f>
        <v>0.090909090909091</v>
      </c>
      <c r="BJ34" s="112">
        <v>5000</v>
      </c>
      <c r="BK34" s="113">
        <f>IFERROR(BJ34/BF34,"-")</f>
        <v>454.54545454545</v>
      </c>
      <c r="BL34" s="114">
        <v>1</v>
      </c>
      <c r="BM34" s="114"/>
      <c r="BN34" s="114"/>
      <c r="BO34" s="116">
        <v>11</v>
      </c>
      <c r="BP34" s="117">
        <f>IF(Q34=0,"",IF(BO34=0,"",(BO34/Q34)))</f>
        <v>0.28205128205128</v>
      </c>
      <c r="BQ34" s="118">
        <v>2</v>
      </c>
      <c r="BR34" s="119">
        <f>IFERROR(BQ34/BO34,"-")</f>
        <v>0.18181818181818</v>
      </c>
      <c r="BS34" s="120">
        <v>31000</v>
      </c>
      <c r="BT34" s="121">
        <f>IFERROR(BS34/BO34,"-")</f>
        <v>2818.1818181818</v>
      </c>
      <c r="BU34" s="122">
        <v>1</v>
      </c>
      <c r="BV34" s="122"/>
      <c r="BW34" s="122">
        <v>1</v>
      </c>
      <c r="BX34" s="123">
        <v>8</v>
      </c>
      <c r="BY34" s="124">
        <f>IF(Q34=0,"",IF(BX34=0,"",(BX34/Q34)))</f>
        <v>0.20512820512821</v>
      </c>
      <c r="BZ34" s="125">
        <v>2</v>
      </c>
      <c r="CA34" s="126">
        <f>IFERROR(BZ34/BX34,"-")</f>
        <v>0.25</v>
      </c>
      <c r="CB34" s="127">
        <v>69000</v>
      </c>
      <c r="CC34" s="128">
        <f>IFERROR(CB34/BX34,"-")</f>
        <v>8625</v>
      </c>
      <c r="CD34" s="129"/>
      <c r="CE34" s="129"/>
      <c r="CF34" s="129">
        <v>2</v>
      </c>
      <c r="CG34" s="130">
        <v>3</v>
      </c>
      <c r="CH34" s="131">
        <f>IF(Q34=0,"",IF(CG34=0,"",(CG34/Q34)))</f>
        <v>0.076923076923077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6</v>
      </c>
      <c r="CQ34" s="138">
        <v>120000</v>
      </c>
      <c r="CR34" s="138">
        <v>39000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1.7636363636364</v>
      </c>
      <c r="B35" s="184" t="s">
        <v>234</v>
      </c>
      <c r="C35" s="184" t="s">
        <v>165</v>
      </c>
      <c r="D35" s="184" t="s">
        <v>235</v>
      </c>
      <c r="E35" s="184" t="s">
        <v>194</v>
      </c>
      <c r="F35" s="184"/>
      <c r="G35" s="184" t="s">
        <v>61</v>
      </c>
      <c r="H35" s="87" t="s">
        <v>236</v>
      </c>
      <c r="I35" s="87" t="s">
        <v>205</v>
      </c>
      <c r="J35" s="87" t="s">
        <v>237</v>
      </c>
      <c r="K35" s="176">
        <v>55000</v>
      </c>
      <c r="L35" s="79">
        <v>2</v>
      </c>
      <c r="M35" s="79">
        <v>0</v>
      </c>
      <c r="N35" s="79">
        <v>14</v>
      </c>
      <c r="O35" s="88">
        <v>1</v>
      </c>
      <c r="P35" s="89">
        <v>0</v>
      </c>
      <c r="Q35" s="90">
        <f>O35+P35</f>
        <v>1</v>
      </c>
      <c r="R35" s="80">
        <f>IFERROR(Q35/N35,"-")</f>
        <v>0.071428571428571</v>
      </c>
      <c r="S35" s="79">
        <v>1</v>
      </c>
      <c r="T35" s="79">
        <v>0</v>
      </c>
      <c r="U35" s="80">
        <f>IFERROR(T35/(Q35),"-")</f>
        <v>0</v>
      </c>
      <c r="V35" s="81">
        <f>IFERROR(K35/SUM(Q35:Q36),"-")</f>
        <v>7857.1428571429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42000</v>
      </c>
      <c r="AC35" s="83">
        <f>SUM(Y35:Y36)/SUM(K35:K36)</f>
        <v>1.7636363636364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1</v>
      </c>
      <c r="BY35" s="124">
        <f>IF(Q35=0,"",IF(BX35=0,"",(BX35/Q35)))</f>
        <v>1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238</v>
      </c>
      <c r="C36" s="184" t="s">
        <v>165</v>
      </c>
      <c r="D36" s="184"/>
      <c r="E36" s="184"/>
      <c r="F36" s="184"/>
      <c r="G36" s="184" t="s">
        <v>73</v>
      </c>
      <c r="H36" s="87"/>
      <c r="I36" s="87"/>
      <c r="J36" s="87"/>
      <c r="K36" s="176"/>
      <c r="L36" s="79">
        <v>27</v>
      </c>
      <c r="M36" s="79">
        <v>15</v>
      </c>
      <c r="N36" s="79">
        <v>9</v>
      </c>
      <c r="O36" s="88">
        <v>6</v>
      </c>
      <c r="P36" s="89">
        <v>0</v>
      </c>
      <c r="Q36" s="90">
        <f>O36+P36</f>
        <v>6</v>
      </c>
      <c r="R36" s="80">
        <f>IFERROR(Q36/N36,"-")</f>
        <v>0.66666666666667</v>
      </c>
      <c r="S36" s="79">
        <v>3</v>
      </c>
      <c r="T36" s="79">
        <v>0</v>
      </c>
      <c r="U36" s="80">
        <f>IFERROR(T36/(Q36),"-")</f>
        <v>0</v>
      </c>
      <c r="V36" s="81"/>
      <c r="W36" s="82">
        <v>3</v>
      </c>
      <c r="X36" s="80">
        <f>IF(Q36=0,"-",W36/Q36)</f>
        <v>0.5</v>
      </c>
      <c r="Y36" s="181">
        <v>97000</v>
      </c>
      <c r="Z36" s="182">
        <f>IFERROR(Y36/Q36,"-")</f>
        <v>16166.666666667</v>
      </c>
      <c r="AA36" s="182">
        <f>IFERROR(Y36/W36,"-")</f>
        <v>32333.333333333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0.16666666666667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0.33333333333333</v>
      </c>
      <c r="BQ36" s="118">
        <v>1</v>
      </c>
      <c r="BR36" s="119">
        <f>IFERROR(BQ36/BO36,"-")</f>
        <v>0.5</v>
      </c>
      <c r="BS36" s="120">
        <v>10000</v>
      </c>
      <c r="BT36" s="121">
        <f>IFERROR(BS36/BO36,"-")</f>
        <v>5000</v>
      </c>
      <c r="BU36" s="122"/>
      <c r="BV36" s="122">
        <v>1</v>
      </c>
      <c r="BW36" s="122"/>
      <c r="BX36" s="123">
        <v>1</v>
      </c>
      <c r="BY36" s="124">
        <f>IF(Q36=0,"",IF(BX36=0,"",(BX36/Q36)))</f>
        <v>0.16666666666667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>
        <v>2</v>
      </c>
      <c r="CH36" s="131">
        <f>IF(Q36=0,"",IF(CG36=0,"",(CG36/Q36)))</f>
        <v>0.33333333333333</v>
      </c>
      <c r="CI36" s="132">
        <v>2</v>
      </c>
      <c r="CJ36" s="133">
        <f>IFERROR(CI36/CG36,"-")</f>
        <v>1</v>
      </c>
      <c r="CK36" s="134">
        <v>87000</v>
      </c>
      <c r="CL36" s="135">
        <f>IFERROR(CK36/CG36,"-")</f>
        <v>43500</v>
      </c>
      <c r="CM36" s="136"/>
      <c r="CN36" s="136"/>
      <c r="CO36" s="136">
        <v>2</v>
      </c>
      <c r="CP36" s="137">
        <v>3</v>
      </c>
      <c r="CQ36" s="138">
        <v>97000</v>
      </c>
      <c r="CR36" s="138">
        <v>78000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30"/>
      <c r="B37" s="84"/>
      <c r="C37" s="84"/>
      <c r="D37" s="85"/>
      <c r="E37" s="85"/>
      <c r="F37" s="85"/>
      <c r="G37" s="86"/>
      <c r="H37" s="87"/>
      <c r="I37" s="87"/>
      <c r="J37" s="87"/>
      <c r="K37" s="177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7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3"/>
      <c r="K38" s="178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9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19">
        <f>AC39</f>
        <v>3.4002311248074</v>
      </c>
      <c r="B39" s="39"/>
      <c r="C39" s="39"/>
      <c r="D39" s="39"/>
      <c r="E39" s="39"/>
      <c r="F39" s="39"/>
      <c r="G39" s="39"/>
      <c r="H39" s="40" t="s">
        <v>239</v>
      </c>
      <c r="I39" s="40"/>
      <c r="J39" s="40"/>
      <c r="K39" s="179">
        <f>SUM(K6:K38)</f>
        <v>1298000</v>
      </c>
      <c r="L39" s="41">
        <f>SUM(L6:L38)</f>
        <v>1582</v>
      </c>
      <c r="M39" s="41">
        <f>SUM(M6:M38)</f>
        <v>879</v>
      </c>
      <c r="N39" s="41">
        <f>SUM(N6:N38)</f>
        <v>1066</v>
      </c>
      <c r="O39" s="41">
        <f>SUM(O6:O38)</f>
        <v>280</v>
      </c>
      <c r="P39" s="41">
        <f>SUM(P6:P38)</f>
        <v>4</v>
      </c>
      <c r="Q39" s="41">
        <f>SUM(Q6:Q38)</f>
        <v>284</v>
      </c>
      <c r="R39" s="42">
        <f>IFERROR(Q39/N39,"-")</f>
        <v>0.26641651031895</v>
      </c>
      <c r="S39" s="76">
        <f>SUM(S6:S38)</f>
        <v>53</v>
      </c>
      <c r="T39" s="76">
        <f>SUM(T6:T38)</f>
        <v>42</v>
      </c>
      <c r="U39" s="42">
        <f>IFERROR(S39/Q39,"-")</f>
        <v>0.18661971830986</v>
      </c>
      <c r="V39" s="43">
        <f>IFERROR(K39/Q39,"-")</f>
        <v>4570.4225352113</v>
      </c>
      <c r="W39" s="44">
        <f>SUM(W6:W38)</f>
        <v>65</v>
      </c>
      <c r="X39" s="42">
        <f>IFERROR(W39/Q39,"-")</f>
        <v>0.22887323943662</v>
      </c>
      <c r="Y39" s="179">
        <f>SUM(Y6:Y38)</f>
        <v>4413500</v>
      </c>
      <c r="Z39" s="179">
        <f>IFERROR(Y39/Q39,"-")</f>
        <v>15540.492957746</v>
      </c>
      <c r="AA39" s="179">
        <f>IFERROR(Y39/W39,"-")</f>
        <v>67900</v>
      </c>
      <c r="AB39" s="179">
        <f>Y39-K39</f>
        <v>3115500</v>
      </c>
      <c r="AC39" s="45">
        <f>Y39/K39</f>
        <v>3.4002311248074</v>
      </c>
      <c r="AD39" s="58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2"/>
    <mergeCell ref="K12:K12"/>
    <mergeCell ref="V12:V12"/>
    <mergeCell ref="AB12:AB12"/>
    <mergeCell ref="AC12:AC12"/>
    <mergeCell ref="A13:A13"/>
    <mergeCell ref="K13:K13"/>
    <mergeCell ref="V13:V13"/>
    <mergeCell ref="AB13:AB13"/>
    <mergeCell ref="AC13:AC13"/>
    <mergeCell ref="A14:A14"/>
    <mergeCell ref="K14:K14"/>
    <mergeCell ref="V14:V14"/>
    <mergeCell ref="AB14:AB14"/>
    <mergeCell ref="AC14:AC14"/>
    <mergeCell ref="A15:A15"/>
    <mergeCell ref="K15:K15"/>
    <mergeCell ref="V15:V15"/>
    <mergeCell ref="AB15:AB15"/>
    <mergeCell ref="AC15:AC15"/>
    <mergeCell ref="A16:A16"/>
    <mergeCell ref="K16:K16"/>
    <mergeCell ref="V16:V16"/>
    <mergeCell ref="AB16:AB16"/>
    <mergeCell ref="AC16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0.33636363636364</v>
      </c>
      <c r="B6" s="184" t="s">
        <v>241</v>
      </c>
      <c r="C6" s="184" t="s">
        <v>165</v>
      </c>
      <c r="D6" s="184" t="s">
        <v>242</v>
      </c>
      <c r="E6" s="184" t="s">
        <v>243</v>
      </c>
      <c r="F6" s="184" t="s">
        <v>244</v>
      </c>
      <c r="G6" s="184" t="s">
        <v>61</v>
      </c>
      <c r="H6" s="87" t="s">
        <v>245</v>
      </c>
      <c r="I6" s="87" t="s">
        <v>246</v>
      </c>
      <c r="J6" s="87" t="s">
        <v>247</v>
      </c>
      <c r="K6" s="176">
        <v>110000</v>
      </c>
      <c r="L6" s="79">
        <v>50</v>
      </c>
      <c r="M6" s="79">
        <v>0</v>
      </c>
      <c r="N6" s="79">
        <v>211</v>
      </c>
      <c r="O6" s="88">
        <v>26</v>
      </c>
      <c r="P6" s="89">
        <v>1</v>
      </c>
      <c r="Q6" s="90">
        <f>O6+P6</f>
        <v>27</v>
      </c>
      <c r="R6" s="80">
        <f>IFERROR(Q6/N6,"-")</f>
        <v>0.12796208530806</v>
      </c>
      <c r="S6" s="79">
        <v>2</v>
      </c>
      <c r="T6" s="79">
        <v>8</v>
      </c>
      <c r="U6" s="80">
        <f>IFERROR(T6/(Q6),"-")</f>
        <v>0.2962962962963</v>
      </c>
      <c r="V6" s="81">
        <f>IFERROR(K6/SUM(Q6:Q7),"-")</f>
        <v>894.30894308943</v>
      </c>
      <c r="W6" s="82">
        <v>1</v>
      </c>
      <c r="X6" s="80">
        <f>IF(Q6=0,"-",W6/Q6)</f>
        <v>0.037037037037037</v>
      </c>
      <c r="Y6" s="181">
        <v>37000</v>
      </c>
      <c r="Z6" s="182">
        <f>IFERROR(Y6/Q6,"-")</f>
        <v>1370.3703703704</v>
      </c>
      <c r="AA6" s="182">
        <f>IFERROR(Y6/W6,"-")</f>
        <v>37000</v>
      </c>
      <c r="AB6" s="176">
        <f>SUM(Y6:Y7)-SUM(K6:K7)</f>
        <v>-73000</v>
      </c>
      <c r="AC6" s="83">
        <f>SUM(Y6:Y7)/SUM(K6:K7)</f>
        <v>0.33636363636364</v>
      </c>
      <c r="AD6" s="77"/>
      <c r="AE6" s="91">
        <v>5</v>
      </c>
      <c r="AF6" s="92">
        <f>IF(Q6=0,"",IF(AE6=0,"",(AE6/Q6)))</f>
        <v>0.18518518518519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12</v>
      </c>
      <c r="AO6" s="98">
        <f>IF(Q6=0,"",IF(AN6=0,"",(AN6/Q6)))</f>
        <v>0.44444444444444</v>
      </c>
      <c r="AP6" s="97">
        <v>1</v>
      </c>
      <c r="AQ6" s="99">
        <f>IFERROR(AP6/AN6,"-")</f>
        <v>0.083333333333333</v>
      </c>
      <c r="AR6" s="100">
        <v>37000</v>
      </c>
      <c r="AS6" s="101">
        <f>IFERROR(AR6/AN6,"-")</f>
        <v>3083.3333333333</v>
      </c>
      <c r="AT6" s="102"/>
      <c r="AU6" s="102"/>
      <c r="AV6" s="102">
        <v>1</v>
      </c>
      <c r="AW6" s="103">
        <v>5</v>
      </c>
      <c r="AX6" s="104">
        <f>IF(Q6=0,"",IF(AW6=0,"",(AW6/Q6)))</f>
        <v>0.18518518518519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0.074074074074074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0.037037037037037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0.074074074074074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37000</v>
      </c>
      <c r="CR6" s="138">
        <v>37000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248</v>
      </c>
      <c r="C7" s="184" t="s">
        <v>165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274</v>
      </c>
      <c r="M7" s="79">
        <v>223</v>
      </c>
      <c r="N7" s="79">
        <v>152</v>
      </c>
      <c r="O7" s="88">
        <v>95</v>
      </c>
      <c r="P7" s="89">
        <v>1</v>
      </c>
      <c r="Q7" s="90">
        <f>O7+P7</f>
        <v>96</v>
      </c>
      <c r="R7" s="80">
        <f>IFERROR(Q7/N7,"-")</f>
        <v>0.63157894736842</v>
      </c>
      <c r="S7" s="79">
        <v>0</v>
      </c>
      <c r="T7" s="79">
        <v>19</v>
      </c>
      <c r="U7" s="80">
        <f>IFERROR(T7/(Q7),"-")</f>
        <v>0.19791666666667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>
        <v>20</v>
      </c>
      <c r="AF7" s="92">
        <f>IF(Q7=0,"",IF(AE7=0,"",(AE7/Q7)))</f>
        <v>0.20833333333333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26</v>
      </c>
      <c r="AO7" s="98">
        <f>IF(Q7=0,"",IF(AN7=0,"",(AN7/Q7)))</f>
        <v>0.27083333333333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17</v>
      </c>
      <c r="AX7" s="104">
        <f>IF(Q7=0,"",IF(AW7=0,"",(AW7/Q7)))</f>
        <v>0.17708333333333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21</v>
      </c>
      <c r="BG7" s="110">
        <f>IF(Q7=0,"",IF(BF7=0,"",(BF7/Q7)))</f>
        <v>0.21875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10</v>
      </c>
      <c r="BP7" s="117">
        <f>IF(Q7=0,"",IF(BO7=0,"",(BO7/Q7)))</f>
        <v>0.10416666666667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0.010416666666667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0.010416666666667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3.35</v>
      </c>
      <c r="B8" s="184" t="s">
        <v>249</v>
      </c>
      <c r="C8" s="184" t="s">
        <v>165</v>
      </c>
      <c r="D8" s="184" t="s">
        <v>242</v>
      </c>
      <c r="E8" s="184" t="s">
        <v>250</v>
      </c>
      <c r="F8" s="184" t="s">
        <v>251</v>
      </c>
      <c r="G8" s="184" t="s">
        <v>61</v>
      </c>
      <c r="H8" s="87" t="s">
        <v>252</v>
      </c>
      <c r="I8" s="87" t="s">
        <v>246</v>
      </c>
      <c r="J8" s="87" t="s">
        <v>175</v>
      </c>
      <c r="K8" s="176">
        <v>110000</v>
      </c>
      <c r="L8" s="79">
        <v>37</v>
      </c>
      <c r="M8" s="79">
        <v>0</v>
      </c>
      <c r="N8" s="79">
        <v>224</v>
      </c>
      <c r="O8" s="88">
        <v>24</v>
      </c>
      <c r="P8" s="89">
        <v>0</v>
      </c>
      <c r="Q8" s="90">
        <f>O8+P8</f>
        <v>24</v>
      </c>
      <c r="R8" s="80">
        <f>IFERROR(Q8/N8,"-")</f>
        <v>0.10714285714286</v>
      </c>
      <c r="S8" s="79">
        <v>2</v>
      </c>
      <c r="T8" s="79">
        <v>5</v>
      </c>
      <c r="U8" s="80">
        <f>IFERROR(T8/(Q8),"-")</f>
        <v>0.20833333333333</v>
      </c>
      <c r="V8" s="81">
        <f>IFERROR(K8/SUM(Q8:Q9),"-")</f>
        <v>1358.024691358</v>
      </c>
      <c r="W8" s="82">
        <v>2</v>
      </c>
      <c r="X8" s="80">
        <f>IF(Q8=0,"-",W8/Q8)</f>
        <v>0.083333333333333</v>
      </c>
      <c r="Y8" s="181">
        <v>142000</v>
      </c>
      <c r="Z8" s="182">
        <f>IFERROR(Y8/Q8,"-")</f>
        <v>5916.6666666667</v>
      </c>
      <c r="AA8" s="182">
        <f>IFERROR(Y8/W8,"-")</f>
        <v>71000</v>
      </c>
      <c r="AB8" s="176">
        <f>SUM(Y8:Y9)-SUM(K8:K9)</f>
        <v>258500</v>
      </c>
      <c r="AC8" s="83">
        <f>SUM(Y8:Y9)/SUM(K8:K9)</f>
        <v>3.35</v>
      </c>
      <c r="AD8" s="77"/>
      <c r="AE8" s="91">
        <v>3</v>
      </c>
      <c r="AF8" s="92">
        <f>IF(Q8=0,"",IF(AE8=0,"",(AE8/Q8)))</f>
        <v>0.125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8</v>
      </c>
      <c r="AO8" s="98">
        <f>IF(Q8=0,"",IF(AN8=0,"",(AN8/Q8)))</f>
        <v>0.33333333333333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9</v>
      </c>
      <c r="AX8" s="104">
        <f>IF(Q8=0,"",IF(AW8=0,"",(AW8/Q8)))</f>
        <v>0.375</v>
      </c>
      <c r="AY8" s="103">
        <v>1</v>
      </c>
      <c r="AZ8" s="105">
        <f>IFERROR(AY8/AW8,"-")</f>
        <v>0.11111111111111</v>
      </c>
      <c r="BA8" s="106">
        <v>24000</v>
      </c>
      <c r="BB8" s="107">
        <f>IFERROR(BA8/AW8,"-")</f>
        <v>2666.6666666667</v>
      </c>
      <c r="BC8" s="108"/>
      <c r="BD8" s="108"/>
      <c r="BE8" s="108">
        <v>1</v>
      </c>
      <c r="BF8" s="109">
        <v>1</v>
      </c>
      <c r="BG8" s="110">
        <f>IF(Q8=0,"",IF(BF8=0,"",(BF8/Q8)))</f>
        <v>0.041666666666667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0.083333333333333</v>
      </c>
      <c r="BQ8" s="118">
        <v>1</v>
      </c>
      <c r="BR8" s="119">
        <f>IFERROR(BQ8/BO8,"-")</f>
        <v>0.5</v>
      </c>
      <c r="BS8" s="120">
        <v>118000</v>
      </c>
      <c r="BT8" s="121">
        <f>IFERROR(BS8/BO8,"-")</f>
        <v>59000</v>
      </c>
      <c r="BU8" s="122"/>
      <c r="BV8" s="122"/>
      <c r="BW8" s="122">
        <v>1</v>
      </c>
      <c r="BX8" s="123">
        <v>1</v>
      </c>
      <c r="BY8" s="124">
        <f>IF(Q8=0,"",IF(BX8=0,"",(BX8/Q8)))</f>
        <v>0.041666666666667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142000</v>
      </c>
      <c r="CR8" s="138">
        <v>118000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253</v>
      </c>
      <c r="C9" s="184" t="s">
        <v>165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190</v>
      </c>
      <c r="M9" s="79">
        <v>142</v>
      </c>
      <c r="N9" s="79">
        <v>86</v>
      </c>
      <c r="O9" s="88">
        <v>54</v>
      </c>
      <c r="P9" s="89">
        <v>3</v>
      </c>
      <c r="Q9" s="90">
        <f>O9+P9</f>
        <v>57</v>
      </c>
      <c r="R9" s="80">
        <f>IFERROR(Q9/N9,"-")</f>
        <v>0.66279069767442</v>
      </c>
      <c r="S9" s="79">
        <v>1</v>
      </c>
      <c r="T9" s="79">
        <v>12</v>
      </c>
      <c r="U9" s="80">
        <f>IFERROR(T9/(Q9),"-")</f>
        <v>0.21052631578947</v>
      </c>
      <c r="V9" s="81"/>
      <c r="W9" s="82">
        <v>4</v>
      </c>
      <c r="X9" s="80">
        <f>IF(Q9=0,"-",W9/Q9)</f>
        <v>0.070175438596491</v>
      </c>
      <c r="Y9" s="181">
        <v>226500</v>
      </c>
      <c r="Z9" s="182">
        <f>IFERROR(Y9/Q9,"-")</f>
        <v>3973.6842105263</v>
      </c>
      <c r="AA9" s="182">
        <f>IFERROR(Y9/W9,"-")</f>
        <v>56625</v>
      </c>
      <c r="AB9" s="176"/>
      <c r="AC9" s="83"/>
      <c r="AD9" s="77"/>
      <c r="AE9" s="91">
        <v>8</v>
      </c>
      <c r="AF9" s="92">
        <f>IF(Q9=0,"",IF(AE9=0,"",(AE9/Q9)))</f>
        <v>0.14035087719298</v>
      </c>
      <c r="AG9" s="91">
        <v>1</v>
      </c>
      <c r="AH9" s="93">
        <f>IFERROR(AG9/AE9,"-")</f>
        <v>0.125</v>
      </c>
      <c r="AI9" s="94">
        <v>8000</v>
      </c>
      <c r="AJ9" s="95">
        <f>IFERROR(AI9/AE9,"-")</f>
        <v>1000</v>
      </c>
      <c r="AK9" s="96"/>
      <c r="AL9" s="96">
        <v>1</v>
      </c>
      <c r="AM9" s="96"/>
      <c r="AN9" s="97">
        <v>8</v>
      </c>
      <c r="AO9" s="98">
        <f>IF(Q9=0,"",IF(AN9=0,"",(AN9/Q9)))</f>
        <v>0.14035087719298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12</v>
      </c>
      <c r="AX9" s="104">
        <f>IF(Q9=0,"",IF(AW9=0,"",(AW9/Q9)))</f>
        <v>0.21052631578947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10</v>
      </c>
      <c r="BG9" s="110">
        <f>IF(Q9=0,"",IF(BF9=0,"",(BF9/Q9)))</f>
        <v>0.17543859649123</v>
      </c>
      <c r="BH9" s="109">
        <v>1</v>
      </c>
      <c r="BI9" s="111">
        <f>IFERROR(BH9/BF9,"-")</f>
        <v>0.1</v>
      </c>
      <c r="BJ9" s="112">
        <v>79500</v>
      </c>
      <c r="BK9" s="113">
        <f>IFERROR(BJ9/BF9,"-")</f>
        <v>7950</v>
      </c>
      <c r="BL9" s="114"/>
      <c r="BM9" s="114"/>
      <c r="BN9" s="114">
        <v>1</v>
      </c>
      <c r="BO9" s="116">
        <v>13</v>
      </c>
      <c r="BP9" s="117">
        <f>IF(Q9=0,"",IF(BO9=0,"",(BO9/Q9)))</f>
        <v>0.2280701754386</v>
      </c>
      <c r="BQ9" s="118">
        <v>2</v>
      </c>
      <c r="BR9" s="119">
        <f>IFERROR(BQ9/BO9,"-")</f>
        <v>0.15384615384615</v>
      </c>
      <c r="BS9" s="120">
        <v>139000</v>
      </c>
      <c r="BT9" s="121">
        <f>IFERROR(BS9/BO9,"-")</f>
        <v>10692.307692308</v>
      </c>
      <c r="BU9" s="122"/>
      <c r="BV9" s="122"/>
      <c r="BW9" s="122">
        <v>2</v>
      </c>
      <c r="BX9" s="123">
        <v>4</v>
      </c>
      <c r="BY9" s="124">
        <f>IF(Q9=0,"",IF(BX9=0,"",(BX9/Q9)))</f>
        <v>0.070175438596491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2</v>
      </c>
      <c r="CH9" s="131">
        <f>IF(Q9=0,"",IF(CG9=0,"",(CG9/Q9)))</f>
        <v>0.035087719298246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4</v>
      </c>
      <c r="CQ9" s="138">
        <v>226500</v>
      </c>
      <c r="CR9" s="138">
        <v>89000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9.5675675675676</v>
      </c>
      <c r="B10" s="184" t="s">
        <v>254</v>
      </c>
      <c r="C10" s="184" t="s">
        <v>165</v>
      </c>
      <c r="D10" s="184" t="s">
        <v>255</v>
      </c>
      <c r="E10" s="184" t="s">
        <v>243</v>
      </c>
      <c r="F10" s="184"/>
      <c r="G10" s="184" t="s">
        <v>61</v>
      </c>
      <c r="H10" s="87" t="s">
        <v>256</v>
      </c>
      <c r="I10" s="87" t="s">
        <v>257</v>
      </c>
      <c r="J10" s="87" t="s">
        <v>258</v>
      </c>
      <c r="K10" s="176">
        <v>185000</v>
      </c>
      <c r="L10" s="79">
        <v>45</v>
      </c>
      <c r="M10" s="79">
        <v>0</v>
      </c>
      <c r="N10" s="79">
        <v>180</v>
      </c>
      <c r="O10" s="88">
        <v>17</v>
      </c>
      <c r="P10" s="89">
        <v>0</v>
      </c>
      <c r="Q10" s="90">
        <f>O10+P10</f>
        <v>17</v>
      </c>
      <c r="R10" s="80">
        <f>IFERROR(Q10/N10,"-")</f>
        <v>0.094444444444444</v>
      </c>
      <c r="S10" s="79">
        <v>2</v>
      </c>
      <c r="T10" s="79">
        <v>4</v>
      </c>
      <c r="U10" s="80">
        <f>IFERROR(T10/(Q10),"-")</f>
        <v>0.23529411764706</v>
      </c>
      <c r="V10" s="81">
        <f>IFERROR(K10/SUM(Q10:Q11),"-")</f>
        <v>1681.8181818182</v>
      </c>
      <c r="W10" s="82">
        <v>2</v>
      </c>
      <c r="X10" s="80">
        <f>IF(Q10=0,"-",W10/Q10)</f>
        <v>0.11764705882353</v>
      </c>
      <c r="Y10" s="181">
        <v>774000</v>
      </c>
      <c r="Z10" s="182">
        <f>IFERROR(Y10/Q10,"-")</f>
        <v>45529.411764706</v>
      </c>
      <c r="AA10" s="182">
        <f>IFERROR(Y10/W10,"-")</f>
        <v>387000</v>
      </c>
      <c r="AB10" s="176">
        <f>SUM(Y10:Y11)-SUM(K10:K11)</f>
        <v>1585000</v>
      </c>
      <c r="AC10" s="83">
        <f>SUM(Y10:Y11)/SUM(K10:K11)</f>
        <v>9.5675675675676</v>
      </c>
      <c r="AD10" s="77"/>
      <c r="AE10" s="91">
        <v>3</v>
      </c>
      <c r="AF10" s="92">
        <f>IF(Q10=0,"",IF(AE10=0,"",(AE10/Q10)))</f>
        <v>0.17647058823529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4</v>
      </c>
      <c r="AO10" s="98">
        <f>IF(Q10=0,"",IF(AN10=0,"",(AN10/Q10)))</f>
        <v>0.23529411764706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0.058823529411765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0.058823529411765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0.23529411764706</v>
      </c>
      <c r="BQ10" s="118">
        <v>2</v>
      </c>
      <c r="BR10" s="119">
        <f>IFERROR(BQ10/BO10,"-")</f>
        <v>0.5</v>
      </c>
      <c r="BS10" s="120">
        <v>774000</v>
      </c>
      <c r="BT10" s="121">
        <f>IFERROR(BS10/BO10,"-")</f>
        <v>193500</v>
      </c>
      <c r="BU10" s="122"/>
      <c r="BV10" s="122"/>
      <c r="BW10" s="122">
        <v>2</v>
      </c>
      <c r="BX10" s="123">
        <v>3</v>
      </c>
      <c r="BY10" s="124">
        <f>IF(Q10=0,"",IF(BX10=0,"",(BX10/Q10)))</f>
        <v>0.17647058823529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>
        <v>1</v>
      </c>
      <c r="CH10" s="131">
        <f>IF(Q10=0,"",IF(CG10=0,"",(CG10/Q10)))</f>
        <v>0.058823529411765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2</v>
      </c>
      <c r="CQ10" s="138">
        <v>774000</v>
      </c>
      <c r="CR10" s="138">
        <v>740000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259</v>
      </c>
      <c r="C11" s="184" t="s">
        <v>165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338</v>
      </c>
      <c r="M11" s="79">
        <v>248</v>
      </c>
      <c r="N11" s="79">
        <v>173</v>
      </c>
      <c r="O11" s="88">
        <v>91</v>
      </c>
      <c r="P11" s="89">
        <v>2</v>
      </c>
      <c r="Q11" s="90">
        <f>O11+P11</f>
        <v>93</v>
      </c>
      <c r="R11" s="80">
        <f>IFERROR(Q11/N11,"-")</f>
        <v>0.53757225433526</v>
      </c>
      <c r="S11" s="79">
        <v>5</v>
      </c>
      <c r="T11" s="79">
        <v>22</v>
      </c>
      <c r="U11" s="80">
        <f>IFERROR(T11/(Q11),"-")</f>
        <v>0.23655913978495</v>
      </c>
      <c r="V11" s="81"/>
      <c r="W11" s="82">
        <v>8</v>
      </c>
      <c r="X11" s="80">
        <f>IF(Q11=0,"-",W11/Q11)</f>
        <v>0.086021505376344</v>
      </c>
      <c r="Y11" s="181">
        <v>996000</v>
      </c>
      <c r="Z11" s="182">
        <f>IFERROR(Y11/Q11,"-")</f>
        <v>10709.677419355</v>
      </c>
      <c r="AA11" s="182">
        <f>IFERROR(Y11/W11,"-")</f>
        <v>124500</v>
      </c>
      <c r="AB11" s="176"/>
      <c r="AC11" s="83"/>
      <c r="AD11" s="77"/>
      <c r="AE11" s="91">
        <v>9</v>
      </c>
      <c r="AF11" s="92">
        <f>IF(Q11=0,"",IF(AE11=0,"",(AE11/Q11)))</f>
        <v>0.096774193548387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14</v>
      </c>
      <c r="AO11" s="98">
        <f>IF(Q11=0,"",IF(AN11=0,"",(AN11/Q11)))</f>
        <v>0.1505376344086</v>
      </c>
      <c r="AP11" s="97">
        <v>1</v>
      </c>
      <c r="AQ11" s="99">
        <f>IFERROR(AP11/AN11,"-")</f>
        <v>0.071428571428571</v>
      </c>
      <c r="AR11" s="100">
        <v>15000</v>
      </c>
      <c r="AS11" s="101">
        <f>IFERROR(AR11/AN11,"-")</f>
        <v>1071.4285714286</v>
      </c>
      <c r="AT11" s="102"/>
      <c r="AU11" s="102"/>
      <c r="AV11" s="102">
        <v>1</v>
      </c>
      <c r="AW11" s="103">
        <v>14</v>
      </c>
      <c r="AX11" s="104">
        <f>IF(Q11=0,"",IF(AW11=0,"",(AW11/Q11)))</f>
        <v>0.1505376344086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22</v>
      </c>
      <c r="BG11" s="110">
        <f>IF(Q11=0,"",IF(BF11=0,"",(BF11/Q11)))</f>
        <v>0.23655913978495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19</v>
      </c>
      <c r="BP11" s="117">
        <f>IF(Q11=0,"",IF(BO11=0,"",(BO11/Q11)))</f>
        <v>0.20430107526882</v>
      </c>
      <c r="BQ11" s="118">
        <v>4</v>
      </c>
      <c r="BR11" s="119">
        <f>IFERROR(BQ11/BO11,"-")</f>
        <v>0.21052631578947</v>
      </c>
      <c r="BS11" s="120">
        <v>951000</v>
      </c>
      <c r="BT11" s="121">
        <f>IFERROR(BS11/BO11,"-")</f>
        <v>50052.631578947</v>
      </c>
      <c r="BU11" s="122">
        <v>1</v>
      </c>
      <c r="BV11" s="122">
        <v>1</v>
      </c>
      <c r="BW11" s="122">
        <v>2</v>
      </c>
      <c r="BX11" s="123">
        <v>11</v>
      </c>
      <c r="BY11" s="124">
        <f>IF(Q11=0,"",IF(BX11=0,"",(BX11/Q11)))</f>
        <v>0.11827956989247</v>
      </c>
      <c r="BZ11" s="125">
        <v>2</v>
      </c>
      <c r="CA11" s="126">
        <f>IFERROR(BZ11/BX11,"-")</f>
        <v>0.18181818181818</v>
      </c>
      <c r="CB11" s="127">
        <v>21000</v>
      </c>
      <c r="CC11" s="128">
        <f>IFERROR(CB11/BX11,"-")</f>
        <v>1909.0909090909</v>
      </c>
      <c r="CD11" s="129"/>
      <c r="CE11" s="129"/>
      <c r="CF11" s="129">
        <v>2</v>
      </c>
      <c r="CG11" s="130">
        <v>4</v>
      </c>
      <c r="CH11" s="131">
        <f>IF(Q11=0,"",IF(CG11=0,"",(CG11/Q11)))</f>
        <v>0.043010752688172</v>
      </c>
      <c r="CI11" s="132">
        <v>1</v>
      </c>
      <c r="CJ11" s="133">
        <f>IFERROR(CI11/CG11,"-")</f>
        <v>0.25</v>
      </c>
      <c r="CK11" s="134">
        <v>9000</v>
      </c>
      <c r="CL11" s="135">
        <f>IFERROR(CK11/CG11,"-")</f>
        <v>2250</v>
      </c>
      <c r="CM11" s="136"/>
      <c r="CN11" s="136"/>
      <c r="CO11" s="136">
        <v>1</v>
      </c>
      <c r="CP11" s="137">
        <v>8</v>
      </c>
      <c r="CQ11" s="138">
        <v>996000</v>
      </c>
      <c r="CR11" s="138">
        <v>865000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4.0727272727273</v>
      </c>
      <c r="B12" s="184" t="s">
        <v>260</v>
      </c>
      <c r="C12" s="184" t="s">
        <v>165</v>
      </c>
      <c r="D12" s="184" t="s">
        <v>242</v>
      </c>
      <c r="E12" s="184" t="s">
        <v>243</v>
      </c>
      <c r="F12" s="184" t="s">
        <v>261</v>
      </c>
      <c r="G12" s="184" t="s">
        <v>61</v>
      </c>
      <c r="H12" s="87" t="s">
        <v>262</v>
      </c>
      <c r="I12" s="87" t="s">
        <v>263</v>
      </c>
      <c r="J12" s="87" t="s">
        <v>206</v>
      </c>
      <c r="K12" s="176">
        <v>110000</v>
      </c>
      <c r="L12" s="79">
        <v>42</v>
      </c>
      <c r="M12" s="79">
        <v>0</v>
      </c>
      <c r="N12" s="79">
        <v>160</v>
      </c>
      <c r="O12" s="88">
        <v>24</v>
      </c>
      <c r="P12" s="89">
        <v>0</v>
      </c>
      <c r="Q12" s="90">
        <f>O12+P12</f>
        <v>24</v>
      </c>
      <c r="R12" s="80">
        <f>IFERROR(Q12/N12,"-")</f>
        <v>0.15</v>
      </c>
      <c r="S12" s="79">
        <v>0</v>
      </c>
      <c r="T12" s="79">
        <v>9</v>
      </c>
      <c r="U12" s="80">
        <f>IFERROR(T12/(Q12),"-")</f>
        <v>0.375</v>
      </c>
      <c r="V12" s="81">
        <f>IFERROR(K12/SUM(Q12:Q13),"-")</f>
        <v>916.66666666667</v>
      </c>
      <c r="W12" s="82">
        <v>1</v>
      </c>
      <c r="X12" s="80">
        <f>IF(Q12=0,"-",W12/Q12)</f>
        <v>0.041666666666667</v>
      </c>
      <c r="Y12" s="181">
        <v>8000</v>
      </c>
      <c r="Z12" s="182">
        <f>IFERROR(Y12/Q12,"-")</f>
        <v>333.33333333333</v>
      </c>
      <c r="AA12" s="182">
        <f>IFERROR(Y12/W12,"-")</f>
        <v>8000</v>
      </c>
      <c r="AB12" s="176">
        <f>SUM(Y12:Y13)-SUM(K12:K13)</f>
        <v>338000</v>
      </c>
      <c r="AC12" s="83">
        <f>SUM(Y12:Y13)/SUM(K12:K13)</f>
        <v>4.0727272727273</v>
      </c>
      <c r="AD12" s="77"/>
      <c r="AE12" s="91">
        <v>3</v>
      </c>
      <c r="AF12" s="92">
        <f>IF(Q12=0,"",IF(AE12=0,"",(AE12/Q12)))</f>
        <v>0.125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9</v>
      </c>
      <c r="AO12" s="98">
        <f>IF(Q12=0,"",IF(AN12=0,"",(AN12/Q12)))</f>
        <v>0.375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5</v>
      </c>
      <c r="AX12" s="104">
        <f>IF(Q12=0,"",IF(AW12=0,"",(AW12/Q12)))</f>
        <v>0.20833333333333</v>
      </c>
      <c r="AY12" s="103">
        <v>1</v>
      </c>
      <c r="AZ12" s="105">
        <f>IFERROR(AY12/AW12,"-")</f>
        <v>0.2</v>
      </c>
      <c r="BA12" s="106">
        <v>8000</v>
      </c>
      <c r="BB12" s="107">
        <f>IFERROR(BA12/AW12,"-")</f>
        <v>1600</v>
      </c>
      <c r="BC12" s="108"/>
      <c r="BD12" s="108">
        <v>1</v>
      </c>
      <c r="BE12" s="108"/>
      <c r="BF12" s="109">
        <v>5</v>
      </c>
      <c r="BG12" s="110">
        <f>IF(Q12=0,"",IF(BF12=0,"",(BF12/Q12)))</f>
        <v>0.20833333333333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0.083333333333333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8000</v>
      </c>
      <c r="CR12" s="138">
        <v>8000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264</v>
      </c>
      <c r="C13" s="184" t="s">
        <v>165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391</v>
      </c>
      <c r="M13" s="79">
        <v>267</v>
      </c>
      <c r="N13" s="79">
        <v>165</v>
      </c>
      <c r="O13" s="88">
        <v>94</v>
      </c>
      <c r="P13" s="89">
        <v>2</v>
      </c>
      <c r="Q13" s="90">
        <f>O13+P13</f>
        <v>96</v>
      </c>
      <c r="R13" s="80">
        <f>IFERROR(Q13/N13,"-")</f>
        <v>0.58181818181818</v>
      </c>
      <c r="S13" s="79">
        <v>7</v>
      </c>
      <c r="T13" s="79">
        <v>20</v>
      </c>
      <c r="U13" s="80">
        <f>IFERROR(T13/(Q13),"-")</f>
        <v>0.20833333333333</v>
      </c>
      <c r="V13" s="81"/>
      <c r="W13" s="82">
        <v>4</v>
      </c>
      <c r="X13" s="80">
        <f>IF(Q13=0,"-",W13/Q13)</f>
        <v>0.041666666666667</v>
      </c>
      <c r="Y13" s="181">
        <v>440000</v>
      </c>
      <c r="Z13" s="182">
        <f>IFERROR(Y13/Q13,"-")</f>
        <v>4583.3333333333</v>
      </c>
      <c r="AA13" s="182">
        <f>IFERROR(Y13/W13,"-")</f>
        <v>110000</v>
      </c>
      <c r="AB13" s="176"/>
      <c r="AC13" s="83"/>
      <c r="AD13" s="77"/>
      <c r="AE13" s="91">
        <v>11</v>
      </c>
      <c r="AF13" s="92">
        <f>IF(Q13=0,"",IF(AE13=0,"",(AE13/Q13)))</f>
        <v>0.11458333333333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18</v>
      </c>
      <c r="AO13" s="98">
        <f>IF(Q13=0,"",IF(AN13=0,"",(AN13/Q13)))</f>
        <v>0.1875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14</v>
      </c>
      <c r="AX13" s="104">
        <f>IF(Q13=0,"",IF(AW13=0,"",(AW13/Q13)))</f>
        <v>0.14583333333333</v>
      </c>
      <c r="AY13" s="103">
        <v>1</v>
      </c>
      <c r="AZ13" s="105">
        <f>IFERROR(AY13/AW13,"-")</f>
        <v>0.071428571428571</v>
      </c>
      <c r="BA13" s="106">
        <v>176000</v>
      </c>
      <c r="BB13" s="107">
        <f>IFERROR(BA13/AW13,"-")</f>
        <v>12571.428571429</v>
      </c>
      <c r="BC13" s="108"/>
      <c r="BD13" s="108"/>
      <c r="BE13" s="108">
        <v>1</v>
      </c>
      <c r="BF13" s="109">
        <v>17</v>
      </c>
      <c r="BG13" s="110">
        <f>IF(Q13=0,"",IF(BF13=0,"",(BF13/Q13)))</f>
        <v>0.17708333333333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22</v>
      </c>
      <c r="BP13" s="117">
        <f>IF(Q13=0,"",IF(BO13=0,"",(BO13/Q13)))</f>
        <v>0.22916666666667</v>
      </c>
      <c r="BQ13" s="118">
        <v>1</v>
      </c>
      <c r="BR13" s="119">
        <f>IFERROR(BQ13/BO13,"-")</f>
        <v>0.045454545454545</v>
      </c>
      <c r="BS13" s="120">
        <v>9000</v>
      </c>
      <c r="BT13" s="121">
        <f>IFERROR(BS13/BO13,"-")</f>
        <v>409.09090909091</v>
      </c>
      <c r="BU13" s="122"/>
      <c r="BV13" s="122"/>
      <c r="BW13" s="122">
        <v>1</v>
      </c>
      <c r="BX13" s="123">
        <v>12</v>
      </c>
      <c r="BY13" s="124">
        <f>IF(Q13=0,"",IF(BX13=0,"",(BX13/Q13)))</f>
        <v>0.125</v>
      </c>
      <c r="BZ13" s="125">
        <v>2</v>
      </c>
      <c r="CA13" s="126">
        <f>IFERROR(BZ13/BX13,"-")</f>
        <v>0.16666666666667</v>
      </c>
      <c r="CB13" s="127">
        <v>255000</v>
      </c>
      <c r="CC13" s="128">
        <f>IFERROR(CB13/BX13,"-")</f>
        <v>21250</v>
      </c>
      <c r="CD13" s="129"/>
      <c r="CE13" s="129"/>
      <c r="CF13" s="129">
        <v>2</v>
      </c>
      <c r="CG13" s="130">
        <v>2</v>
      </c>
      <c r="CH13" s="131">
        <f>IF(Q13=0,"",IF(CG13=0,"",(CG13/Q13)))</f>
        <v>0.020833333333333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4</v>
      </c>
      <c r="CQ13" s="138">
        <v>440000</v>
      </c>
      <c r="CR13" s="138">
        <v>225000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12.908333333333</v>
      </c>
      <c r="B14" s="184" t="s">
        <v>265</v>
      </c>
      <c r="C14" s="184" t="s">
        <v>165</v>
      </c>
      <c r="D14" s="184" t="s">
        <v>242</v>
      </c>
      <c r="E14" s="184" t="s">
        <v>243</v>
      </c>
      <c r="F14" s="184"/>
      <c r="G14" s="184" t="s">
        <v>61</v>
      </c>
      <c r="H14" s="87" t="s">
        <v>266</v>
      </c>
      <c r="I14" s="87" t="s">
        <v>246</v>
      </c>
      <c r="J14" s="87" t="s">
        <v>267</v>
      </c>
      <c r="K14" s="176">
        <v>120000</v>
      </c>
      <c r="L14" s="79">
        <v>23</v>
      </c>
      <c r="M14" s="79">
        <v>0</v>
      </c>
      <c r="N14" s="79">
        <v>131</v>
      </c>
      <c r="O14" s="88">
        <v>12</v>
      </c>
      <c r="P14" s="89">
        <v>1</v>
      </c>
      <c r="Q14" s="90">
        <f>O14+P14</f>
        <v>13</v>
      </c>
      <c r="R14" s="80">
        <f>IFERROR(Q14/N14,"-")</f>
        <v>0.099236641221374</v>
      </c>
      <c r="S14" s="79">
        <v>0</v>
      </c>
      <c r="T14" s="79">
        <v>5</v>
      </c>
      <c r="U14" s="80">
        <f>IFERROR(T14/(Q14),"-")</f>
        <v>0.38461538461538</v>
      </c>
      <c r="V14" s="81">
        <f>IFERROR(K14/SUM(Q14:Q15),"-")</f>
        <v>1481.4814814815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1429000</v>
      </c>
      <c r="AC14" s="83">
        <f>SUM(Y14:Y15)/SUM(K14:K15)</f>
        <v>12.908333333333</v>
      </c>
      <c r="AD14" s="77"/>
      <c r="AE14" s="91">
        <v>3</v>
      </c>
      <c r="AF14" s="92">
        <f>IF(Q14=0,"",IF(AE14=0,"",(AE14/Q14)))</f>
        <v>0.23076923076923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3</v>
      </c>
      <c r="AO14" s="98">
        <f>IF(Q14=0,"",IF(AN14=0,"",(AN14/Q14)))</f>
        <v>0.23076923076923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3</v>
      </c>
      <c r="AX14" s="104">
        <f>IF(Q14=0,"",IF(AW14=0,"",(AW14/Q14)))</f>
        <v>0.23076923076923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4</v>
      </c>
      <c r="BP14" s="117">
        <f>IF(Q14=0,"",IF(BO14=0,"",(BO14/Q14)))</f>
        <v>0.30769230769231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268</v>
      </c>
      <c r="C15" s="184" t="s">
        <v>165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211</v>
      </c>
      <c r="M15" s="79">
        <v>156</v>
      </c>
      <c r="N15" s="79">
        <v>126</v>
      </c>
      <c r="O15" s="88">
        <v>67</v>
      </c>
      <c r="P15" s="89">
        <v>1</v>
      </c>
      <c r="Q15" s="90">
        <f>O15+P15</f>
        <v>68</v>
      </c>
      <c r="R15" s="80">
        <f>IFERROR(Q15/N15,"-")</f>
        <v>0.53968253968254</v>
      </c>
      <c r="S15" s="79">
        <v>1</v>
      </c>
      <c r="T15" s="79">
        <v>12</v>
      </c>
      <c r="U15" s="80">
        <f>IFERROR(T15/(Q15),"-")</f>
        <v>0.17647058823529</v>
      </c>
      <c r="V15" s="81"/>
      <c r="W15" s="82">
        <v>5</v>
      </c>
      <c r="X15" s="80">
        <f>IF(Q15=0,"-",W15/Q15)</f>
        <v>0.073529411764706</v>
      </c>
      <c r="Y15" s="181">
        <v>1549000</v>
      </c>
      <c r="Z15" s="182">
        <f>IFERROR(Y15/Q15,"-")</f>
        <v>22779.411764706</v>
      </c>
      <c r="AA15" s="182">
        <f>IFERROR(Y15/W15,"-")</f>
        <v>309800</v>
      </c>
      <c r="AB15" s="176"/>
      <c r="AC15" s="83"/>
      <c r="AD15" s="77"/>
      <c r="AE15" s="91">
        <v>7</v>
      </c>
      <c r="AF15" s="92">
        <f>IF(Q15=0,"",IF(AE15=0,"",(AE15/Q15)))</f>
        <v>0.10294117647059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17</v>
      </c>
      <c r="AO15" s="98">
        <f>IF(Q15=0,"",IF(AN15=0,"",(AN15/Q15)))</f>
        <v>0.25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13</v>
      </c>
      <c r="AX15" s="104">
        <f>IF(Q15=0,"",IF(AW15=0,"",(AW15/Q15)))</f>
        <v>0.19117647058824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15</v>
      </c>
      <c r="BG15" s="110">
        <f>IF(Q15=0,"",IF(BF15=0,"",(BF15/Q15)))</f>
        <v>0.22058823529412</v>
      </c>
      <c r="BH15" s="109">
        <v>2</v>
      </c>
      <c r="BI15" s="111">
        <f>IFERROR(BH15/BF15,"-")</f>
        <v>0.13333333333333</v>
      </c>
      <c r="BJ15" s="112">
        <v>1510000</v>
      </c>
      <c r="BK15" s="113">
        <f>IFERROR(BJ15/BF15,"-")</f>
        <v>100666.66666667</v>
      </c>
      <c r="BL15" s="114">
        <v>1</v>
      </c>
      <c r="BM15" s="114"/>
      <c r="BN15" s="114">
        <v>1</v>
      </c>
      <c r="BO15" s="116">
        <v>10</v>
      </c>
      <c r="BP15" s="117">
        <f>IF(Q15=0,"",IF(BO15=0,"",(BO15/Q15)))</f>
        <v>0.14705882352941</v>
      </c>
      <c r="BQ15" s="118">
        <v>1</v>
      </c>
      <c r="BR15" s="119">
        <f>IFERROR(BQ15/BO15,"-")</f>
        <v>0.1</v>
      </c>
      <c r="BS15" s="120">
        <v>28000</v>
      </c>
      <c r="BT15" s="121">
        <f>IFERROR(BS15/BO15,"-")</f>
        <v>2800</v>
      </c>
      <c r="BU15" s="122"/>
      <c r="BV15" s="122"/>
      <c r="BW15" s="122">
        <v>1</v>
      </c>
      <c r="BX15" s="123">
        <v>4</v>
      </c>
      <c r="BY15" s="124">
        <f>IF(Q15=0,"",IF(BX15=0,"",(BX15/Q15)))</f>
        <v>0.058823529411765</v>
      </c>
      <c r="BZ15" s="125">
        <v>1</v>
      </c>
      <c r="CA15" s="126">
        <f>IFERROR(BZ15/BX15,"-")</f>
        <v>0.25</v>
      </c>
      <c r="CB15" s="127">
        <v>6000</v>
      </c>
      <c r="CC15" s="128">
        <f>IFERROR(CB15/BX15,"-")</f>
        <v>1500</v>
      </c>
      <c r="CD15" s="129"/>
      <c r="CE15" s="129">
        <v>1</v>
      </c>
      <c r="CF15" s="129"/>
      <c r="CG15" s="130">
        <v>2</v>
      </c>
      <c r="CH15" s="131">
        <f>IF(Q15=0,"",IF(CG15=0,"",(CG15/Q15)))</f>
        <v>0.029411764705882</v>
      </c>
      <c r="CI15" s="132">
        <v>1</v>
      </c>
      <c r="CJ15" s="133">
        <f>IFERROR(CI15/CG15,"-")</f>
        <v>0.5</v>
      </c>
      <c r="CK15" s="134">
        <v>5000</v>
      </c>
      <c r="CL15" s="135">
        <f>IFERROR(CK15/CG15,"-")</f>
        <v>2500</v>
      </c>
      <c r="CM15" s="136">
        <v>1</v>
      </c>
      <c r="CN15" s="136"/>
      <c r="CO15" s="136"/>
      <c r="CP15" s="137">
        <v>5</v>
      </c>
      <c r="CQ15" s="138">
        <v>1549000</v>
      </c>
      <c r="CR15" s="138">
        <v>1505000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10.033333333333</v>
      </c>
      <c r="B16" s="184" t="s">
        <v>269</v>
      </c>
      <c r="C16" s="184" t="s">
        <v>165</v>
      </c>
      <c r="D16" s="184" t="s">
        <v>242</v>
      </c>
      <c r="E16" s="184" t="s">
        <v>250</v>
      </c>
      <c r="F16" s="184"/>
      <c r="G16" s="184" t="s">
        <v>61</v>
      </c>
      <c r="H16" s="87" t="s">
        <v>270</v>
      </c>
      <c r="I16" s="87" t="s">
        <v>246</v>
      </c>
      <c r="J16" s="87" t="s">
        <v>271</v>
      </c>
      <c r="K16" s="176">
        <v>120000</v>
      </c>
      <c r="L16" s="79">
        <v>60</v>
      </c>
      <c r="M16" s="79">
        <v>0</v>
      </c>
      <c r="N16" s="79">
        <v>292</v>
      </c>
      <c r="O16" s="88">
        <v>36</v>
      </c>
      <c r="P16" s="89">
        <v>0</v>
      </c>
      <c r="Q16" s="90">
        <f>O16+P16</f>
        <v>36</v>
      </c>
      <c r="R16" s="80">
        <f>IFERROR(Q16/N16,"-")</f>
        <v>0.12328767123288</v>
      </c>
      <c r="S16" s="79">
        <v>0</v>
      </c>
      <c r="T16" s="79">
        <v>19</v>
      </c>
      <c r="U16" s="80">
        <f>IFERROR(T16/(Q16),"-")</f>
        <v>0.52777777777778</v>
      </c>
      <c r="V16" s="81">
        <f>IFERROR(K16/SUM(Q16:Q17),"-")</f>
        <v>1481.4814814815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1084000</v>
      </c>
      <c r="AC16" s="83">
        <f>SUM(Y16:Y17)/SUM(K16:K17)</f>
        <v>10.033333333333</v>
      </c>
      <c r="AD16" s="77"/>
      <c r="AE16" s="91">
        <v>11</v>
      </c>
      <c r="AF16" s="92">
        <f>IF(Q16=0,"",IF(AE16=0,"",(AE16/Q16)))</f>
        <v>0.30555555555556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17</v>
      </c>
      <c r="AO16" s="98">
        <f>IF(Q16=0,"",IF(AN16=0,"",(AN16/Q16)))</f>
        <v>0.47222222222222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3</v>
      </c>
      <c r="AX16" s="104">
        <f>IF(Q16=0,"",IF(AW16=0,"",(AW16/Q16)))</f>
        <v>0.083333333333333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3</v>
      </c>
      <c r="BG16" s="110">
        <f>IF(Q16=0,"",IF(BF16=0,"",(BF16/Q16)))</f>
        <v>0.083333333333333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0.027777777777778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0.027777777777778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272</v>
      </c>
      <c r="C17" s="184" t="s">
        <v>165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155</v>
      </c>
      <c r="M17" s="79">
        <v>120</v>
      </c>
      <c r="N17" s="79">
        <v>84</v>
      </c>
      <c r="O17" s="88">
        <v>45</v>
      </c>
      <c r="P17" s="89">
        <v>0</v>
      </c>
      <c r="Q17" s="90">
        <f>O17+P17</f>
        <v>45</v>
      </c>
      <c r="R17" s="80">
        <f>IFERROR(Q17/N17,"-")</f>
        <v>0.53571428571429</v>
      </c>
      <c r="S17" s="79">
        <v>1</v>
      </c>
      <c r="T17" s="79">
        <v>8</v>
      </c>
      <c r="U17" s="80">
        <f>IFERROR(T17/(Q17),"-")</f>
        <v>0.17777777777778</v>
      </c>
      <c r="V17" s="81"/>
      <c r="W17" s="82">
        <v>3</v>
      </c>
      <c r="X17" s="80">
        <f>IF(Q17=0,"-",W17/Q17)</f>
        <v>0.066666666666667</v>
      </c>
      <c r="Y17" s="181">
        <v>1204000</v>
      </c>
      <c r="Z17" s="182">
        <f>IFERROR(Y17/Q17,"-")</f>
        <v>26755.555555556</v>
      </c>
      <c r="AA17" s="182">
        <f>IFERROR(Y17/W17,"-")</f>
        <v>401333.33333333</v>
      </c>
      <c r="AB17" s="176"/>
      <c r="AC17" s="83"/>
      <c r="AD17" s="77"/>
      <c r="AE17" s="91">
        <v>10</v>
      </c>
      <c r="AF17" s="92">
        <f>IF(Q17=0,"",IF(AE17=0,"",(AE17/Q17)))</f>
        <v>0.22222222222222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10</v>
      </c>
      <c r="AO17" s="98">
        <f>IF(Q17=0,"",IF(AN17=0,"",(AN17/Q17)))</f>
        <v>0.22222222222222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9</v>
      </c>
      <c r="AX17" s="104">
        <f>IF(Q17=0,"",IF(AW17=0,"",(AW17/Q17)))</f>
        <v>0.2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7</v>
      </c>
      <c r="BG17" s="110">
        <f>IF(Q17=0,"",IF(BF17=0,"",(BF17/Q17)))</f>
        <v>0.15555555555556</v>
      </c>
      <c r="BH17" s="109">
        <v>1</v>
      </c>
      <c r="BI17" s="111">
        <f>IFERROR(BH17/BF17,"-")</f>
        <v>0.14285714285714</v>
      </c>
      <c r="BJ17" s="112">
        <v>438000</v>
      </c>
      <c r="BK17" s="113">
        <f>IFERROR(BJ17/BF17,"-")</f>
        <v>62571.428571429</v>
      </c>
      <c r="BL17" s="114"/>
      <c r="BM17" s="114"/>
      <c r="BN17" s="114">
        <v>1</v>
      </c>
      <c r="BO17" s="116">
        <v>6</v>
      </c>
      <c r="BP17" s="117">
        <f>IF(Q17=0,"",IF(BO17=0,"",(BO17/Q17)))</f>
        <v>0.13333333333333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0.066666666666667</v>
      </c>
      <c r="BZ17" s="125">
        <v>2</v>
      </c>
      <c r="CA17" s="126">
        <f>IFERROR(BZ17/BX17,"-")</f>
        <v>0.66666666666667</v>
      </c>
      <c r="CB17" s="127">
        <v>766000</v>
      </c>
      <c r="CC17" s="128">
        <f>IFERROR(CB17/BX17,"-")</f>
        <v>255333.33333333</v>
      </c>
      <c r="CD17" s="129"/>
      <c r="CE17" s="129"/>
      <c r="CF17" s="129">
        <v>2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1204000</v>
      </c>
      <c r="CR17" s="138">
        <v>576000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0.66666666666667</v>
      </c>
      <c r="B18" s="184" t="s">
        <v>273</v>
      </c>
      <c r="C18" s="184" t="s">
        <v>165</v>
      </c>
      <c r="D18" s="184" t="s">
        <v>274</v>
      </c>
      <c r="E18" s="184" t="s">
        <v>250</v>
      </c>
      <c r="F18" s="184" t="s">
        <v>275</v>
      </c>
      <c r="G18" s="184" t="s">
        <v>61</v>
      </c>
      <c r="H18" s="87" t="s">
        <v>276</v>
      </c>
      <c r="I18" s="87" t="s">
        <v>263</v>
      </c>
      <c r="J18" s="87" t="s">
        <v>271</v>
      </c>
      <c r="K18" s="176">
        <v>75000</v>
      </c>
      <c r="L18" s="79">
        <v>33</v>
      </c>
      <c r="M18" s="79">
        <v>0</v>
      </c>
      <c r="N18" s="79">
        <v>135</v>
      </c>
      <c r="O18" s="88">
        <v>2</v>
      </c>
      <c r="P18" s="89">
        <v>0</v>
      </c>
      <c r="Q18" s="90">
        <f>O18+P18</f>
        <v>2</v>
      </c>
      <c r="R18" s="80">
        <f>IFERROR(Q18/N18,"-")</f>
        <v>0.014814814814815</v>
      </c>
      <c r="S18" s="79">
        <v>1</v>
      </c>
      <c r="T18" s="79">
        <v>1</v>
      </c>
      <c r="U18" s="80">
        <f>IFERROR(T18/(Q18),"-")</f>
        <v>0.5</v>
      </c>
      <c r="V18" s="81">
        <f>IFERROR(K18/SUM(Q18:Q19),"-")</f>
        <v>1630.4347826087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-25000</v>
      </c>
      <c r="AC18" s="83">
        <f>SUM(Y18:Y19)/SUM(K18:K19)</f>
        <v>0.66666666666667</v>
      </c>
      <c r="AD18" s="77"/>
      <c r="AE18" s="91">
        <v>1</v>
      </c>
      <c r="AF18" s="92">
        <f>IF(Q18=0,"",IF(AE18=0,"",(AE18/Q18)))</f>
        <v>0.5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277</v>
      </c>
      <c r="C19" s="184" t="s">
        <v>165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209</v>
      </c>
      <c r="M19" s="79">
        <v>153</v>
      </c>
      <c r="N19" s="79">
        <v>91</v>
      </c>
      <c r="O19" s="88">
        <v>44</v>
      </c>
      <c r="P19" s="89">
        <v>0</v>
      </c>
      <c r="Q19" s="90">
        <f>O19+P19</f>
        <v>44</v>
      </c>
      <c r="R19" s="80">
        <f>IFERROR(Q19/N19,"-")</f>
        <v>0.48351648351648</v>
      </c>
      <c r="S19" s="79">
        <v>2</v>
      </c>
      <c r="T19" s="79">
        <v>9</v>
      </c>
      <c r="U19" s="80">
        <f>IFERROR(T19/(Q19),"-")</f>
        <v>0.20454545454545</v>
      </c>
      <c r="V19" s="81"/>
      <c r="W19" s="82">
        <v>1</v>
      </c>
      <c r="X19" s="80">
        <f>IF(Q19=0,"-",W19/Q19)</f>
        <v>0.022727272727273</v>
      </c>
      <c r="Y19" s="181">
        <v>50000</v>
      </c>
      <c r="Z19" s="182">
        <f>IFERROR(Y19/Q19,"-")</f>
        <v>1136.3636363636</v>
      </c>
      <c r="AA19" s="182">
        <f>IFERROR(Y19/W19,"-")</f>
        <v>50000</v>
      </c>
      <c r="AB19" s="176"/>
      <c r="AC19" s="83"/>
      <c r="AD19" s="77"/>
      <c r="AE19" s="91">
        <v>5</v>
      </c>
      <c r="AF19" s="92">
        <f>IF(Q19=0,"",IF(AE19=0,"",(AE19/Q19)))</f>
        <v>0.11363636363636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6</v>
      </c>
      <c r="AO19" s="98">
        <f>IF(Q19=0,"",IF(AN19=0,"",(AN19/Q19)))</f>
        <v>0.13636363636364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7</v>
      </c>
      <c r="AX19" s="104">
        <f>IF(Q19=0,"",IF(AW19=0,"",(AW19/Q19)))</f>
        <v>0.15909090909091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13</v>
      </c>
      <c r="BG19" s="110">
        <f>IF(Q19=0,"",IF(BF19=0,"",(BF19/Q19)))</f>
        <v>0.29545454545455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9</v>
      </c>
      <c r="BP19" s="117">
        <f>IF(Q19=0,"",IF(BO19=0,"",(BO19/Q19)))</f>
        <v>0.20454545454545</v>
      </c>
      <c r="BQ19" s="118">
        <v>1</v>
      </c>
      <c r="BR19" s="119">
        <f>IFERROR(BQ19/BO19,"-")</f>
        <v>0.11111111111111</v>
      </c>
      <c r="BS19" s="120">
        <v>50000</v>
      </c>
      <c r="BT19" s="121">
        <f>IFERROR(BS19/BO19,"-")</f>
        <v>5555.5555555556</v>
      </c>
      <c r="BU19" s="122"/>
      <c r="BV19" s="122"/>
      <c r="BW19" s="122">
        <v>1</v>
      </c>
      <c r="BX19" s="123">
        <v>3</v>
      </c>
      <c r="BY19" s="124">
        <f>IF(Q19=0,"",IF(BX19=0,"",(BX19/Q19)))</f>
        <v>0.068181818181818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>
        <v>1</v>
      </c>
      <c r="CH19" s="131">
        <f>IF(Q19=0,"",IF(CG19=0,"",(CG19/Q19)))</f>
        <v>0.022727272727273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1</v>
      </c>
      <c r="CQ19" s="138">
        <v>50000</v>
      </c>
      <c r="CR19" s="138">
        <v>50000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5.24</v>
      </c>
      <c r="B20" s="184" t="s">
        <v>278</v>
      </c>
      <c r="C20" s="184" t="s">
        <v>165</v>
      </c>
      <c r="D20" s="184" t="s">
        <v>242</v>
      </c>
      <c r="E20" s="184" t="s">
        <v>243</v>
      </c>
      <c r="F20" s="184"/>
      <c r="G20" s="184" t="s">
        <v>61</v>
      </c>
      <c r="H20" s="87" t="s">
        <v>279</v>
      </c>
      <c r="I20" s="87" t="s">
        <v>280</v>
      </c>
      <c r="J20" s="185" t="s">
        <v>138</v>
      </c>
      <c r="K20" s="176">
        <v>100000</v>
      </c>
      <c r="L20" s="79">
        <v>89</v>
      </c>
      <c r="M20" s="79">
        <v>0</v>
      </c>
      <c r="N20" s="79">
        <v>349</v>
      </c>
      <c r="O20" s="88">
        <v>35</v>
      </c>
      <c r="P20" s="89">
        <v>0</v>
      </c>
      <c r="Q20" s="90">
        <f>O20+P20</f>
        <v>35</v>
      </c>
      <c r="R20" s="80">
        <f>IFERROR(Q20/N20,"-")</f>
        <v>0.10028653295129</v>
      </c>
      <c r="S20" s="79">
        <v>1</v>
      </c>
      <c r="T20" s="79">
        <v>13</v>
      </c>
      <c r="U20" s="80">
        <f>IFERROR(T20/(Q20),"-")</f>
        <v>0.37142857142857</v>
      </c>
      <c r="V20" s="81">
        <f>IFERROR(K20/SUM(Q20:Q21),"-")</f>
        <v>1052.6315789474</v>
      </c>
      <c r="W20" s="82">
        <v>2</v>
      </c>
      <c r="X20" s="80">
        <f>IF(Q20=0,"-",W20/Q20)</f>
        <v>0.057142857142857</v>
      </c>
      <c r="Y20" s="181">
        <v>24000</v>
      </c>
      <c r="Z20" s="182">
        <f>IFERROR(Y20/Q20,"-")</f>
        <v>685.71428571429</v>
      </c>
      <c r="AA20" s="182">
        <f>IFERROR(Y20/W20,"-")</f>
        <v>12000</v>
      </c>
      <c r="AB20" s="176">
        <f>SUM(Y20:Y21)-SUM(K20:K21)</f>
        <v>424000</v>
      </c>
      <c r="AC20" s="83">
        <f>SUM(Y20:Y21)/SUM(K20:K21)</f>
        <v>5.24</v>
      </c>
      <c r="AD20" s="77"/>
      <c r="AE20" s="91">
        <v>1</v>
      </c>
      <c r="AF20" s="92">
        <f>IF(Q20=0,"",IF(AE20=0,"",(AE20/Q20)))</f>
        <v>0.028571428571429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6</v>
      </c>
      <c r="AO20" s="98">
        <f>IF(Q20=0,"",IF(AN20=0,"",(AN20/Q20)))</f>
        <v>0.17142857142857</v>
      </c>
      <c r="AP20" s="97">
        <v>1</v>
      </c>
      <c r="AQ20" s="99">
        <f>IFERROR(AP20/AN20,"-")</f>
        <v>0.16666666666667</v>
      </c>
      <c r="AR20" s="100">
        <v>18000</v>
      </c>
      <c r="AS20" s="101">
        <f>IFERROR(AR20/AN20,"-")</f>
        <v>3000</v>
      </c>
      <c r="AT20" s="102"/>
      <c r="AU20" s="102"/>
      <c r="AV20" s="102">
        <v>1</v>
      </c>
      <c r="AW20" s="103">
        <v>7</v>
      </c>
      <c r="AX20" s="104">
        <f>IF(Q20=0,"",IF(AW20=0,"",(AW20/Q20)))</f>
        <v>0.2</v>
      </c>
      <c r="AY20" s="103">
        <v>1</v>
      </c>
      <c r="AZ20" s="105">
        <f>IFERROR(AY20/AW20,"-")</f>
        <v>0.14285714285714</v>
      </c>
      <c r="BA20" s="106">
        <v>6000</v>
      </c>
      <c r="BB20" s="107">
        <f>IFERROR(BA20/AW20,"-")</f>
        <v>857.14285714286</v>
      </c>
      <c r="BC20" s="108"/>
      <c r="BD20" s="108">
        <v>1</v>
      </c>
      <c r="BE20" s="108"/>
      <c r="BF20" s="109">
        <v>12</v>
      </c>
      <c r="BG20" s="110">
        <f>IF(Q20=0,"",IF(BF20=0,"",(BF20/Q20)))</f>
        <v>0.34285714285714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5</v>
      </c>
      <c r="BP20" s="117">
        <f>IF(Q20=0,"",IF(BO20=0,"",(BO20/Q20)))</f>
        <v>0.14285714285714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3</v>
      </c>
      <c r="BY20" s="124">
        <f>IF(Q20=0,"",IF(BX20=0,"",(BX20/Q20)))</f>
        <v>0.085714285714286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1</v>
      </c>
      <c r="CH20" s="131">
        <f>IF(Q20=0,"",IF(CG20=0,"",(CG20/Q20)))</f>
        <v>0.028571428571429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2</v>
      </c>
      <c r="CQ20" s="138">
        <v>24000</v>
      </c>
      <c r="CR20" s="138">
        <v>18000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281</v>
      </c>
      <c r="C21" s="184" t="s">
        <v>165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225</v>
      </c>
      <c r="M21" s="79">
        <v>158</v>
      </c>
      <c r="N21" s="79">
        <v>90</v>
      </c>
      <c r="O21" s="88">
        <v>59</v>
      </c>
      <c r="P21" s="89">
        <v>1</v>
      </c>
      <c r="Q21" s="90">
        <f>O21+P21</f>
        <v>60</v>
      </c>
      <c r="R21" s="80">
        <f>IFERROR(Q21/N21,"-")</f>
        <v>0.66666666666667</v>
      </c>
      <c r="S21" s="79">
        <v>5</v>
      </c>
      <c r="T21" s="79">
        <v>11</v>
      </c>
      <c r="U21" s="80">
        <f>IFERROR(T21/(Q21),"-")</f>
        <v>0.18333333333333</v>
      </c>
      <c r="V21" s="81"/>
      <c r="W21" s="82">
        <v>2</v>
      </c>
      <c r="X21" s="80">
        <f>IF(Q21=0,"-",W21/Q21)</f>
        <v>0.033333333333333</v>
      </c>
      <c r="Y21" s="181">
        <v>500000</v>
      </c>
      <c r="Z21" s="182">
        <f>IFERROR(Y21/Q21,"-")</f>
        <v>8333.3333333333</v>
      </c>
      <c r="AA21" s="182">
        <f>IFERROR(Y21/W21,"-")</f>
        <v>250000</v>
      </c>
      <c r="AB21" s="176"/>
      <c r="AC21" s="83"/>
      <c r="AD21" s="77"/>
      <c r="AE21" s="91">
        <v>4</v>
      </c>
      <c r="AF21" s="92">
        <f>IF(Q21=0,"",IF(AE21=0,"",(AE21/Q21)))</f>
        <v>0.066666666666667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7</v>
      </c>
      <c r="AO21" s="98">
        <f>IF(Q21=0,"",IF(AN21=0,"",(AN21/Q21)))</f>
        <v>0.11666666666667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6</v>
      </c>
      <c r="AX21" s="104">
        <f>IF(Q21=0,"",IF(AW21=0,"",(AW21/Q21)))</f>
        <v>0.1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19</v>
      </c>
      <c r="BG21" s="110">
        <f>IF(Q21=0,"",IF(BF21=0,"",(BF21/Q21)))</f>
        <v>0.31666666666667</v>
      </c>
      <c r="BH21" s="109">
        <v>1</v>
      </c>
      <c r="BI21" s="111">
        <f>IFERROR(BH21/BF21,"-")</f>
        <v>0.052631578947368</v>
      </c>
      <c r="BJ21" s="112">
        <v>50000</v>
      </c>
      <c r="BK21" s="113">
        <f>IFERROR(BJ21/BF21,"-")</f>
        <v>2631.5789473684</v>
      </c>
      <c r="BL21" s="114"/>
      <c r="BM21" s="114"/>
      <c r="BN21" s="114">
        <v>1</v>
      </c>
      <c r="BO21" s="116">
        <v>18</v>
      </c>
      <c r="BP21" s="117">
        <f>IF(Q21=0,"",IF(BO21=0,"",(BO21/Q21)))</f>
        <v>0.3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6</v>
      </c>
      <c r="BY21" s="124">
        <f>IF(Q21=0,"",IF(BX21=0,"",(BX21/Q21)))</f>
        <v>0.1</v>
      </c>
      <c r="BZ21" s="125">
        <v>1</v>
      </c>
      <c r="CA21" s="126">
        <f>IFERROR(BZ21/BX21,"-")</f>
        <v>0.16666666666667</v>
      </c>
      <c r="CB21" s="127">
        <v>455000</v>
      </c>
      <c r="CC21" s="128">
        <f>IFERROR(CB21/BX21,"-")</f>
        <v>75833.333333333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500000</v>
      </c>
      <c r="CR21" s="138">
        <v>455000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46.966666666667</v>
      </c>
      <c r="B22" s="184" t="s">
        <v>282</v>
      </c>
      <c r="C22" s="184" t="s">
        <v>165</v>
      </c>
      <c r="D22" s="184" t="s">
        <v>283</v>
      </c>
      <c r="E22" s="184" t="s">
        <v>250</v>
      </c>
      <c r="F22" s="184" t="s">
        <v>284</v>
      </c>
      <c r="G22" s="184" t="s">
        <v>61</v>
      </c>
      <c r="H22" s="87" t="s">
        <v>285</v>
      </c>
      <c r="I22" s="87" t="s">
        <v>246</v>
      </c>
      <c r="J22" s="185" t="s">
        <v>138</v>
      </c>
      <c r="K22" s="176">
        <v>75000</v>
      </c>
      <c r="L22" s="79">
        <v>32</v>
      </c>
      <c r="M22" s="79">
        <v>0</v>
      </c>
      <c r="N22" s="79">
        <v>148</v>
      </c>
      <c r="O22" s="88">
        <v>16</v>
      </c>
      <c r="P22" s="89">
        <v>0</v>
      </c>
      <c r="Q22" s="90">
        <f>O22+P22</f>
        <v>16</v>
      </c>
      <c r="R22" s="80">
        <f>IFERROR(Q22/N22,"-")</f>
        <v>0.10810810810811</v>
      </c>
      <c r="S22" s="79">
        <v>2</v>
      </c>
      <c r="T22" s="79">
        <v>4</v>
      </c>
      <c r="U22" s="80">
        <f>IFERROR(T22/(Q22),"-")</f>
        <v>0.25</v>
      </c>
      <c r="V22" s="81">
        <f>IFERROR(K22/SUM(Q22:Q23),"-")</f>
        <v>721.15384615385</v>
      </c>
      <c r="W22" s="82">
        <v>2</v>
      </c>
      <c r="X22" s="80">
        <f>IF(Q22=0,"-",W22/Q22)</f>
        <v>0.125</v>
      </c>
      <c r="Y22" s="181">
        <v>51000</v>
      </c>
      <c r="Z22" s="182">
        <f>IFERROR(Y22/Q22,"-")</f>
        <v>3187.5</v>
      </c>
      <c r="AA22" s="182">
        <f>IFERROR(Y22/W22,"-")</f>
        <v>25500</v>
      </c>
      <c r="AB22" s="176">
        <f>SUM(Y22:Y23)-SUM(K22:K23)</f>
        <v>3447500</v>
      </c>
      <c r="AC22" s="83">
        <f>SUM(Y22:Y23)/SUM(K22:K23)</f>
        <v>46.966666666667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0.125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1</v>
      </c>
      <c r="AX22" s="104">
        <f>IF(Q22=0,"",IF(AW22=0,"",(AW22/Q22)))</f>
        <v>0.0625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6</v>
      </c>
      <c r="BG22" s="110">
        <f>IF(Q22=0,"",IF(BF22=0,"",(BF22/Q22)))</f>
        <v>0.375</v>
      </c>
      <c r="BH22" s="109">
        <v>1</v>
      </c>
      <c r="BI22" s="111">
        <f>IFERROR(BH22/BF22,"-")</f>
        <v>0.16666666666667</v>
      </c>
      <c r="BJ22" s="112">
        <v>50000</v>
      </c>
      <c r="BK22" s="113">
        <f>IFERROR(BJ22/BF22,"-")</f>
        <v>8333.3333333333</v>
      </c>
      <c r="BL22" s="114"/>
      <c r="BM22" s="114"/>
      <c r="BN22" s="114">
        <v>1</v>
      </c>
      <c r="BO22" s="116">
        <v>4</v>
      </c>
      <c r="BP22" s="117">
        <f>IF(Q22=0,"",IF(BO22=0,"",(BO22/Q22)))</f>
        <v>0.25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2</v>
      </c>
      <c r="BY22" s="124">
        <f>IF(Q22=0,"",IF(BX22=0,"",(BX22/Q22)))</f>
        <v>0.125</v>
      </c>
      <c r="BZ22" s="125">
        <v>1</v>
      </c>
      <c r="CA22" s="126">
        <f>IFERROR(BZ22/BX22,"-")</f>
        <v>0.5</v>
      </c>
      <c r="CB22" s="127">
        <v>1000</v>
      </c>
      <c r="CC22" s="128">
        <f>IFERROR(CB22/BX22,"-")</f>
        <v>500</v>
      </c>
      <c r="CD22" s="129">
        <v>1</v>
      </c>
      <c r="CE22" s="129"/>
      <c r="CF22" s="129"/>
      <c r="CG22" s="130">
        <v>1</v>
      </c>
      <c r="CH22" s="131">
        <f>IF(Q22=0,"",IF(CG22=0,"",(CG22/Q22)))</f>
        <v>0.0625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2</v>
      </c>
      <c r="CQ22" s="138">
        <v>51000</v>
      </c>
      <c r="CR22" s="138">
        <v>50000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286</v>
      </c>
      <c r="C23" s="184" t="s">
        <v>165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239</v>
      </c>
      <c r="M23" s="79">
        <v>192</v>
      </c>
      <c r="N23" s="79">
        <v>152</v>
      </c>
      <c r="O23" s="88">
        <v>87</v>
      </c>
      <c r="P23" s="89">
        <v>1</v>
      </c>
      <c r="Q23" s="90">
        <f>O23+P23</f>
        <v>88</v>
      </c>
      <c r="R23" s="80">
        <f>IFERROR(Q23/N23,"-")</f>
        <v>0.57894736842105</v>
      </c>
      <c r="S23" s="79">
        <v>9</v>
      </c>
      <c r="T23" s="79">
        <v>9</v>
      </c>
      <c r="U23" s="80">
        <f>IFERROR(T23/(Q23),"-")</f>
        <v>0.10227272727273</v>
      </c>
      <c r="V23" s="81"/>
      <c r="W23" s="82">
        <v>8</v>
      </c>
      <c r="X23" s="80">
        <f>IF(Q23=0,"-",W23/Q23)</f>
        <v>0.090909090909091</v>
      </c>
      <c r="Y23" s="181">
        <v>3471500</v>
      </c>
      <c r="Z23" s="182">
        <f>IFERROR(Y23/Q23,"-")</f>
        <v>39448.863636364</v>
      </c>
      <c r="AA23" s="182">
        <f>IFERROR(Y23/W23,"-")</f>
        <v>433937.5</v>
      </c>
      <c r="AB23" s="176"/>
      <c r="AC23" s="83"/>
      <c r="AD23" s="77"/>
      <c r="AE23" s="91">
        <v>6</v>
      </c>
      <c r="AF23" s="92">
        <f>IF(Q23=0,"",IF(AE23=0,"",(AE23/Q23)))</f>
        <v>0.068181818181818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9</v>
      </c>
      <c r="AO23" s="98">
        <f>IF(Q23=0,"",IF(AN23=0,"",(AN23/Q23)))</f>
        <v>0.10227272727273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11</v>
      </c>
      <c r="AX23" s="104">
        <f>IF(Q23=0,"",IF(AW23=0,"",(AW23/Q23)))</f>
        <v>0.125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18</v>
      </c>
      <c r="BG23" s="110">
        <f>IF(Q23=0,"",IF(BF23=0,"",(BF23/Q23)))</f>
        <v>0.20454545454545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28</v>
      </c>
      <c r="BP23" s="117">
        <f>IF(Q23=0,"",IF(BO23=0,"",(BO23/Q23)))</f>
        <v>0.31818181818182</v>
      </c>
      <c r="BQ23" s="118">
        <v>3</v>
      </c>
      <c r="BR23" s="119">
        <f>IFERROR(BQ23/BO23,"-")</f>
        <v>0.10714285714286</v>
      </c>
      <c r="BS23" s="120">
        <v>71000</v>
      </c>
      <c r="BT23" s="121">
        <f>IFERROR(BS23/BO23,"-")</f>
        <v>2535.7142857143</v>
      </c>
      <c r="BU23" s="122"/>
      <c r="BV23" s="122">
        <v>1</v>
      </c>
      <c r="BW23" s="122">
        <v>2</v>
      </c>
      <c r="BX23" s="123">
        <v>14</v>
      </c>
      <c r="BY23" s="124">
        <f>IF(Q23=0,"",IF(BX23=0,"",(BX23/Q23)))</f>
        <v>0.15909090909091</v>
      </c>
      <c r="BZ23" s="125">
        <v>5</v>
      </c>
      <c r="CA23" s="126">
        <f>IFERROR(BZ23/BX23,"-")</f>
        <v>0.35714285714286</v>
      </c>
      <c r="CB23" s="127">
        <v>3410500</v>
      </c>
      <c r="CC23" s="128">
        <f>IFERROR(CB23/BX23,"-")</f>
        <v>243607.14285714</v>
      </c>
      <c r="CD23" s="129">
        <v>2</v>
      </c>
      <c r="CE23" s="129">
        <v>1</v>
      </c>
      <c r="CF23" s="129">
        <v>2</v>
      </c>
      <c r="CG23" s="130">
        <v>2</v>
      </c>
      <c r="CH23" s="131">
        <f>IF(Q23=0,"",IF(CG23=0,"",(CG23/Q23)))</f>
        <v>0.022727272727273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8</v>
      </c>
      <c r="CQ23" s="138">
        <v>3471500</v>
      </c>
      <c r="CR23" s="138">
        <v>2856000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2.5066666666667</v>
      </c>
      <c r="B24" s="184" t="s">
        <v>287</v>
      </c>
      <c r="C24" s="184" t="s">
        <v>165</v>
      </c>
      <c r="D24" s="184" t="s">
        <v>283</v>
      </c>
      <c r="E24" s="184" t="s">
        <v>243</v>
      </c>
      <c r="F24" s="184" t="s">
        <v>288</v>
      </c>
      <c r="G24" s="184" t="s">
        <v>61</v>
      </c>
      <c r="H24" s="87" t="s">
        <v>289</v>
      </c>
      <c r="I24" s="87" t="s">
        <v>246</v>
      </c>
      <c r="J24" s="87" t="s">
        <v>222</v>
      </c>
      <c r="K24" s="176">
        <v>75000</v>
      </c>
      <c r="L24" s="79">
        <v>22</v>
      </c>
      <c r="M24" s="79">
        <v>0</v>
      </c>
      <c r="N24" s="79">
        <v>98</v>
      </c>
      <c r="O24" s="88">
        <v>2</v>
      </c>
      <c r="P24" s="89">
        <v>0</v>
      </c>
      <c r="Q24" s="90">
        <f>O24+P24</f>
        <v>2</v>
      </c>
      <c r="R24" s="80">
        <f>IFERROR(Q24/N24,"-")</f>
        <v>0.020408163265306</v>
      </c>
      <c r="S24" s="79">
        <v>0</v>
      </c>
      <c r="T24" s="79">
        <v>1</v>
      </c>
      <c r="U24" s="80">
        <f>IFERROR(T24/(Q24),"-")</f>
        <v>0.5</v>
      </c>
      <c r="V24" s="81">
        <f>IFERROR(K24/SUM(Q24:Q25),"-")</f>
        <v>595.2380952381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113000</v>
      </c>
      <c r="AC24" s="83">
        <f>SUM(Y24:Y25)/SUM(K24:K25)</f>
        <v>2.5066666666667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290</v>
      </c>
      <c r="C25" s="184" t="s">
        <v>165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461</v>
      </c>
      <c r="M25" s="79">
        <v>364</v>
      </c>
      <c r="N25" s="79">
        <v>248</v>
      </c>
      <c r="O25" s="88">
        <v>123</v>
      </c>
      <c r="P25" s="89">
        <v>1</v>
      </c>
      <c r="Q25" s="90">
        <f>O25+P25</f>
        <v>124</v>
      </c>
      <c r="R25" s="80">
        <f>IFERROR(Q25/N25,"-")</f>
        <v>0.5</v>
      </c>
      <c r="S25" s="79">
        <v>10</v>
      </c>
      <c r="T25" s="79">
        <v>19</v>
      </c>
      <c r="U25" s="80">
        <f>IFERROR(T25/(Q25),"-")</f>
        <v>0.15322580645161</v>
      </c>
      <c r="V25" s="81"/>
      <c r="W25" s="82">
        <v>8</v>
      </c>
      <c r="X25" s="80">
        <f>IF(Q25=0,"-",W25/Q25)</f>
        <v>0.064516129032258</v>
      </c>
      <c r="Y25" s="181">
        <v>188000</v>
      </c>
      <c r="Z25" s="182">
        <f>IFERROR(Y25/Q25,"-")</f>
        <v>1516.1290322581</v>
      </c>
      <c r="AA25" s="182">
        <f>IFERROR(Y25/W25,"-")</f>
        <v>23500</v>
      </c>
      <c r="AB25" s="176"/>
      <c r="AC25" s="83"/>
      <c r="AD25" s="77"/>
      <c r="AE25" s="91">
        <v>10</v>
      </c>
      <c r="AF25" s="92">
        <f>IF(Q25=0,"",IF(AE25=0,"",(AE25/Q25)))</f>
        <v>0.080645161290323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>
        <v>13</v>
      </c>
      <c r="AO25" s="98">
        <f>IF(Q25=0,"",IF(AN25=0,"",(AN25/Q25)))</f>
        <v>0.10483870967742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22</v>
      </c>
      <c r="AX25" s="104">
        <f>IF(Q25=0,"",IF(AW25=0,"",(AW25/Q25)))</f>
        <v>0.17741935483871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33</v>
      </c>
      <c r="BG25" s="110">
        <f>IF(Q25=0,"",IF(BF25=0,"",(BF25/Q25)))</f>
        <v>0.26612903225806</v>
      </c>
      <c r="BH25" s="109">
        <v>2</v>
      </c>
      <c r="BI25" s="111">
        <f>IFERROR(BH25/BF25,"-")</f>
        <v>0.060606060606061</v>
      </c>
      <c r="BJ25" s="112">
        <v>53500</v>
      </c>
      <c r="BK25" s="113">
        <f>IFERROR(BJ25/BF25,"-")</f>
        <v>1621.2121212121</v>
      </c>
      <c r="BL25" s="114">
        <v>1</v>
      </c>
      <c r="BM25" s="114"/>
      <c r="BN25" s="114">
        <v>1</v>
      </c>
      <c r="BO25" s="116">
        <v>27</v>
      </c>
      <c r="BP25" s="117">
        <f>IF(Q25=0,"",IF(BO25=0,"",(BO25/Q25)))</f>
        <v>0.21774193548387</v>
      </c>
      <c r="BQ25" s="118">
        <v>5</v>
      </c>
      <c r="BR25" s="119">
        <f>IFERROR(BQ25/BO25,"-")</f>
        <v>0.18518518518519</v>
      </c>
      <c r="BS25" s="120">
        <v>131500</v>
      </c>
      <c r="BT25" s="121">
        <f>IFERROR(BS25/BO25,"-")</f>
        <v>4870.3703703704</v>
      </c>
      <c r="BU25" s="122">
        <v>3</v>
      </c>
      <c r="BV25" s="122"/>
      <c r="BW25" s="122">
        <v>2</v>
      </c>
      <c r="BX25" s="123">
        <v>14</v>
      </c>
      <c r="BY25" s="124">
        <f>IF(Q25=0,"",IF(BX25=0,"",(BX25/Q25)))</f>
        <v>0.11290322580645</v>
      </c>
      <c r="BZ25" s="125">
        <v>1</v>
      </c>
      <c r="CA25" s="126">
        <f>IFERROR(BZ25/BX25,"-")</f>
        <v>0.071428571428571</v>
      </c>
      <c r="CB25" s="127">
        <v>3000</v>
      </c>
      <c r="CC25" s="128">
        <f>IFERROR(CB25/BX25,"-")</f>
        <v>214.28571428571</v>
      </c>
      <c r="CD25" s="129">
        <v>1</v>
      </c>
      <c r="CE25" s="129"/>
      <c r="CF25" s="129"/>
      <c r="CG25" s="130">
        <v>5</v>
      </c>
      <c r="CH25" s="131">
        <f>IF(Q25=0,"",IF(CG25=0,"",(CG25/Q25)))</f>
        <v>0.040322580645161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8</v>
      </c>
      <c r="CQ25" s="138">
        <v>188000</v>
      </c>
      <c r="CR25" s="138">
        <v>111000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8.9453703703704</v>
      </c>
      <c r="B28" s="39"/>
      <c r="C28" s="39"/>
      <c r="D28" s="39"/>
      <c r="E28" s="39"/>
      <c r="F28" s="39"/>
      <c r="G28" s="39"/>
      <c r="H28" s="40" t="s">
        <v>291</v>
      </c>
      <c r="I28" s="40"/>
      <c r="J28" s="40"/>
      <c r="K28" s="179">
        <f>SUM(K6:K27)</f>
        <v>1080000</v>
      </c>
      <c r="L28" s="41">
        <f>SUM(L6:L27)</f>
        <v>3126</v>
      </c>
      <c r="M28" s="41">
        <f>SUM(M6:M27)</f>
        <v>2023</v>
      </c>
      <c r="N28" s="41">
        <f>SUM(N6:N27)</f>
        <v>3295</v>
      </c>
      <c r="O28" s="41">
        <f>SUM(O6:O27)</f>
        <v>953</v>
      </c>
      <c r="P28" s="41">
        <f>SUM(P6:P27)</f>
        <v>14</v>
      </c>
      <c r="Q28" s="41">
        <f>SUM(Q6:Q27)</f>
        <v>967</v>
      </c>
      <c r="R28" s="42">
        <f>IFERROR(Q28/N28,"-")</f>
        <v>0.29347496206373</v>
      </c>
      <c r="S28" s="76">
        <f>SUM(S6:S27)</f>
        <v>51</v>
      </c>
      <c r="T28" s="76">
        <f>SUM(T6:T27)</f>
        <v>210</v>
      </c>
      <c r="U28" s="42">
        <f>IFERROR(S28/Q28,"-")</f>
        <v>0.052740434332989</v>
      </c>
      <c r="V28" s="43">
        <f>IFERROR(K28/Q28,"-")</f>
        <v>1116.8562564633</v>
      </c>
      <c r="W28" s="44">
        <f>SUM(W6:W27)</f>
        <v>53</v>
      </c>
      <c r="X28" s="42">
        <f>IFERROR(W28/Q28,"-")</f>
        <v>0.054808686659772</v>
      </c>
      <c r="Y28" s="179">
        <f>SUM(Y6:Y27)</f>
        <v>9661000</v>
      </c>
      <c r="Z28" s="179">
        <f>IFERROR(Y28/Q28,"-")</f>
        <v>9990.6928645295</v>
      </c>
      <c r="AA28" s="179">
        <f>IFERROR(Y28/W28,"-")</f>
        <v>182283.01886792</v>
      </c>
      <c r="AB28" s="179">
        <f>Y28-K28</f>
        <v>8581000</v>
      </c>
      <c r="AC28" s="45">
        <f>Y28/K28</f>
        <v>8.9453703703704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