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<sst xmlns="http://schemas.openxmlformats.org/spreadsheetml/2006/main" uniqueCount="290">
  <si>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</si>
  <si>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</si>
  <si>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</si>
  <si>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</si>
  <si>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</si>
  <si>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</si>
  <si>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</si>
  <si>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</si>
  <si>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</si>
  <si>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</si>
  <si>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</si>
  <si>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</si>
  <si>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</si>
  <si>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</si>
  <si>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</si>
  <si>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</si>
  <si>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</si>
  <si>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</si>
  <si>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</si>
  <si>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</si>
  <si>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</si>
  <si>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</si>
  <si>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</si>
  <si>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</si>
  <si>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</si>
  <si>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</si>
  <si>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</si>
  <si>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</si>
  <si>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</si>
  <si>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</si>
  <si>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</si>
  <si>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</si>
  <si>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</si>
  <si>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</si>
  <si>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</si>
  <si>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</si>
  <si>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</si>
  <si>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</si>
  <si>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</si>
  <si>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</si>
  <si>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</si>
  <si>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</si>
  <si>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</si>
  <si>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</si>
  <si>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</si>
  <si>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</si>
  <si>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</si>
  <si>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</si>
  <si>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</si>
  <si>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</si>
  <si>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</si>
  <si>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</si>
  <si>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</si>
  <si>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</si>
  <si>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</si>
  <si>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</si>
  <si>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</si>
  <si>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ic1001</t>
  </si>
  <si>
    <t>インターカラー</t>
  </si>
  <si>
    <t>ヘスティア雑誌版</t>
  </si>
  <si>
    <t>今更聞けない出会いのABC</t>
  </si>
  <si>
    <t>lp01</t>
  </si>
  <si>
    <t>スポニチ関東</t>
  </si>
  <si>
    <t>4C終面全5段</t>
  </si>
  <si>
    <t>3月17日(日)</t>
  </si>
  <si>
    <t>ic1002</t>
  </si>
  <si>
    <t>求む50歳以上の女性好き男性</t>
  </si>
  <si>
    <t>スポニチ関西</t>
  </si>
  <si>
    <t>ic1003</t>
  </si>
  <si>
    <t>スポニチ西部</t>
  </si>
  <si>
    <t>ic1004</t>
  </si>
  <si>
    <t>スポニチ北海道</t>
  </si>
  <si>
    <t>ic1005</t>
  </si>
  <si>
    <t>(空電共通)</t>
  </si>
  <si>
    <t>空電</t>
  </si>
  <si>
    <t>空電 (共通)</t>
  </si>
  <si>
    <t>ic1006</t>
  </si>
  <si>
    <t>記事風版</t>
  </si>
  <si>
    <t>男の夢をかなえます 超美熟女から逆指名</t>
  </si>
  <si>
    <t>スポーツ報知関東</t>
  </si>
  <si>
    <t>3月09日(土)</t>
  </si>
  <si>
    <t>ic1007</t>
  </si>
  <si>
    <t>ic1008</t>
  </si>
  <si>
    <t>右女３</t>
  </si>
  <si>
    <t>①もう５０代の熟女だけど、試しに付き合ってみる？</t>
  </si>
  <si>
    <t>半2段つかみ20段保証</t>
  </si>
  <si>
    <t>20段保証</t>
  </si>
  <si>
    <t>ic1009</t>
  </si>
  <si>
    <t>②女性からご飯に誘われる。男性はyesかnoか返事するだけ</t>
  </si>
  <si>
    <t>ic1010</t>
  </si>
  <si>
    <t>③男の夢をかなえます 超美熟女から逆指名</t>
  </si>
  <si>
    <t>ic1011</t>
  </si>
  <si>
    <t>ic1012</t>
  </si>
  <si>
    <t>黒：右女３</t>
  </si>
  <si>
    <t>女性からご飯に誘われる。男性はyesかnoか返事するだけ</t>
  </si>
  <si>
    <t>半2段つかみ１0段保証</t>
  </si>
  <si>
    <t>10段保証</t>
  </si>
  <si>
    <t>ic1013</t>
  </si>
  <si>
    <t>ic1014</t>
  </si>
  <si>
    <t>デイリースポーツ関西</t>
  </si>
  <si>
    <t>ic1015</t>
  </si>
  <si>
    <t>ic1016</t>
  </si>
  <si>
    <t>ic1017</t>
  </si>
  <si>
    <t>ic1018</t>
  </si>
  <si>
    <t>東スポ 8回セット</t>
  </si>
  <si>
    <t>半2段金土</t>
  </si>
  <si>
    <t>3/1～</t>
  </si>
  <si>
    <t>ic1019</t>
  </si>
  <si>
    <t>ic1020</t>
  </si>
  <si>
    <t>ic1021</t>
  </si>
  <si>
    <t>ic1022</t>
  </si>
  <si>
    <t>忠夫漫画版</t>
  </si>
  <si>
    <t>恋愛経験は不要！女性がリードしてくれます！</t>
  </si>
  <si>
    <t>サンスポ関東</t>
  </si>
  <si>
    <t>全5段</t>
  </si>
  <si>
    <t>3月03日(日)</t>
  </si>
  <si>
    <t>ic1023</t>
  </si>
  <si>
    <t>ic1024</t>
  </si>
  <si>
    <t>ヘスティア4コマ漫画</t>
  </si>
  <si>
    <t>サンスポ関西</t>
  </si>
  <si>
    <t>3月10日(日)</t>
  </si>
  <si>
    <t>ic1025</t>
  </si>
  <si>
    <t>ic1026</t>
  </si>
  <si>
    <t>C版</t>
  </si>
  <si>
    <t>求む！５０歳以上の女性と…</t>
  </si>
  <si>
    <t>ニッカン関東</t>
  </si>
  <si>
    <t>ic1027</t>
  </si>
  <si>
    <t>ic1028</t>
  </si>
  <si>
    <t>ic1029</t>
  </si>
  <si>
    <t>ic1030</t>
  </si>
  <si>
    <t>東スポ・大スポ・九スポ・中京</t>
  </si>
  <si>
    <t>記事枠</t>
  </si>
  <si>
    <t>3月28日(木)</t>
  </si>
  <si>
    <t>ic1031</t>
  </si>
  <si>
    <t>ic1032</t>
  </si>
  <si>
    <t>漫画版</t>
  </si>
  <si>
    <t>スポーツ報知関西</t>
  </si>
  <si>
    <t>ic1033</t>
  </si>
  <si>
    <t>ic1034</t>
  </si>
  <si>
    <t>黒：記事風版</t>
  </si>
  <si>
    <t>ic1035</t>
  </si>
  <si>
    <t>ic1036</t>
  </si>
  <si>
    <t>九スポ</t>
  </si>
  <si>
    <t>ic1037</t>
  </si>
  <si>
    <t>新聞 TOTAL</t>
  </si>
  <si>
    <t>●雑誌 広告</t>
  </si>
  <si>
    <t>za107</t>
  </si>
  <si>
    <t>光文社</t>
  </si>
  <si>
    <t>新50代</t>
  </si>
  <si>
    <t>FLASH</t>
  </si>
  <si>
    <t>4C1P</t>
  </si>
  <si>
    <t>3月19日(火)</t>
  </si>
  <si>
    <t>za108</t>
  </si>
  <si>
    <t>za109</t>
  </si>
  <si>
    <t>リイド社</t>
  </si>
  <si>
    <t>もう５０代の熟女だけど、試しに付き合ってみる？</t>
  </si>
  <si>
    <t>コミック乱</t>
  </si>
  <si>
    <t>1C2P</t>
  </si>
  <si>
    <t>3月27日(水)</t>
  </si>
  <si>
    <t>za110</t>
  </si>
  <si>
    <t>za111</t>
  </si>
  <si>
    <t>コミック乱twins</t>
  </si>
  <si>
    <t>3月13日(水)</t>
  </si>
  <si>
    <t>za112</t>
  </si>
  <si>
    <t>za113</t>
  </si>
  <si>
    <t>ぶんか社</t>
  </si>
  <si>
    <t>新50代版</t>
  </si>
  <si>
    <t>EXMAX!</t>
  </si>
  <si>
    <t>表4</t>
  </si>
  <si>
    <t>3月26日(火)</t>
  </si>
  <si>
    <t>za114</t>
  </si>
  <si>
    <t>ad392</t>
  </si>
  <si>
    <t>アドライヴ</t>
  </si>
  <si>
    <t>いろいろ</t>
  </si>
  <si>
    <t>企画枠4コマ漫画</t>
  </si>
  <si>
    <t>実話カタログ企画</t>
  </si>
  <si>
    <t>企画枠</t>
  </si>
  <si>
    <t>3月（＆2月）</t>
  </si>
  <si>
    <t>ad393</t>
  </si>
  <si>
    <t>企画枠_横4コマ(ヘスティア)</t>
  </si>
  <si>
    <t>R45編集企画枠</t>
  </si>
  <si>
    <t>3月（＆4月）</t>
  </si>
  <si>
    <t>ad400</t>
  </si>
  <si>
    <t>コアマガジン</t>
  </si>
  <si>
    <t>5P元祖</t>
  </si>
  <si>
    <t>実話BUNKA超タブー</t>
  </si>
  <si>
    <t>1C5P</t>
  </si>
  <si>
    <t>3月01日(金)</t>
  </si>
  <si>
    <t>ad401</t>
  </si>
  <si>
    <t>中面 後半</t>
  </si>
  <si>
    <t>ad394</t>
  </si>
  <si>
    <t>大洋図書</t>
  </si>
  <si>
    <t>2P_対談風原稿_ヘスティア</t>
  </si>
  <si>
    <t>昭和の不思議101</t>
  </si>
  <si>
    <t>4C2P</t>
  </si>
  <si>
    <t>3月04日(月)</t>
  </si>
  <si>
    <t>ad395</t>
  </si>
  <si>
    <t>中面</t>
  </si>
  <si>
    <t>ad396</t>
  </si>
  <si>
    <t>金のEX NEXT</t>
  </si>
  <si>
    <t>3月05日(火)</t>
  </si>
  <si>
    <t>ad397</t>
  </si>
  <si>
    <t>中面 終盤</t>
  </si>
  <si>
    <t>ad402</t>
  </si>
  <si>
    <t>2P中心でか文字</t>
  </si>
  <si>
    <t>実話ナックルズGOLD</t>
  </si>
  <si>
    <t>3月11日(月)</t>
  </si>
  <si>
    <t>ad403</t>
  </si>
  <si>
    <t>ad404</t>
  </si>
  <si>
    <t>臨増ナックルズDX</t>
  </si>
  <si>
    <t>3月15日(金)</t>
  </si>
  <si>
    <t>ad405</t>
  </si>
  <si>
    <t>ad406</t>
  </si>
  <si>
    <t>実話BUNKAタブー</t>
  </si>
  <si>
    <t>3月16日(土)</t>
  </si>
  <si>
    <t>ad407</t>
  </si>
  <si>
    <t>ad416</t>
  </si>
  <si>
    <t>鉄人社</t>
  </si>
  <si>
    <t>過激エロサイト</t>
  </si>
  <si>
    <t>3月23日(土)</t>
  </si>
  <si>
    <t>ad417</t>
  </si>
  <si>
    <t>中面 序盤</t>
  </si>
  <si>
    <t>ad408</t>
  </si>
  <si>
    <t>日本ジャーナル出版</t>
  </si>
  <si>
    <t>週刊実話増刊「実話ザ・タブー」</t>
  </si>
  <si>
    <t>ad409</t>
  </si>
  <si>
    <t>ad410</t>
  </si>
  <si>
    <t>海王社</t>
  </si>
  <si>
    <t>2Pスポーツ新聞_v02_ヘスティア(下着)水城奈緒さん</t>
  </si>
  <si>
    <t>美女アスリートEXPRESS!</t>
  </si>
  <si>
    <t>3月30日(土)</t>
  </si>
  <si>
    <t>ad411</t>
  </si>
  <si>
    <t>ad418</t>
  </si>
  <si>
    <t>実話ナックルズ</t>
  </si>
  <si>
    <t>ad419</t>
  </si>
  <si>
    <t>雑誌 TOTAL</t>
  </si>
  <si>
    <t>●DVD 広告</t>
  </si>
  <si>
    <t>pa389</t>
  </si>
  <si>
    <t>一水社</t>
  </si>
  <si>
    <t>DVD漫画きよし</t>
  </si>
  <si>
    <t>実録最新しろうと美人妻地下DVD270分GOLD</t>
  </si>
  <si>
    <t>DVD袋表4C</t>
  </si>
  <si>
    <t>3月02日(土)</t>
  </si>
  <si>
    <t>pa390</t>
  </si>
  <si>
    <t>pa391</t>
  </si>
  <si>
    <t>三和出版</t>
  </si>
  <si>
    <t>DVD4コマ-ヘスティア</t>
  </si>
  <si>
    <t>A4、セブンPB、840円、7万部</t>
  </si>
  <si>
    <t>徹底検証 S級美女ナンパ</t>
  </si>
  <si>
    <t>3月06日(水)</t>
  </si>
  <si>
    <t>pa392</t>
  </si>
  <si>
    <t>pa393</t>
  </si>
  <si>
    <t>A5、日版PB、600円、7万部</t>
  </si>
  <si>
    <t>宇宙企画SUPER BEST20タイトル</t>
  </si>
  <si>
    <t>DVD対向4C1P</t>
  </si>
  <si>
    <t>3月07日(木)</t>
  </si>
  <si>
    <t>pa394</t>
  </si>
  <si>
    <t>pa395</t>
  </si>
  <si>
    <t>憧れの同僚OLと夢の本気エッチ!</t>
  </si>
  <si>
    <t>pa396</t>
  </si>
  <si>
    <t>pa397</t>
  </si>
  <si>
    <t>690円</t>
  </si>
  <si>
    <t>まんが&amp;DVD人妻熟女ざかり</t>
  </si>
  <si>
    <t>pa398</t>
  </si>
  <si>
    <t>pa399</t>
  </si>
  <si>
    <t>若生出版</t>
  </si>
  <si>
    <t>A4、990円</t>
  </si>
  <si>
    <t>絶対美人secret</t>
  </si>
  <si>
    <t>DVD袋表4C+コンテンツ枠</t>
  </si>
  <si>
    <t>pa400</t>
  </si>
  <si>
    <t>pa401</t>
  </si>
  <si>
    <t>A4、CVSセブン以外、540円、10万部</t>
  </si>
  <si>
    <t>個人撮影SP</t>
  </si>
  <si>
    <t>pa402</t>
  </si>
  <si>
    <t>pa409</t>
  </si>
  <si>
    <t>バイオレット！しろうと美人妻地下DVD本気でイク人妻</t>
  </si>
  <si>
    <t>3月20日(水)</t>
  </si>
  <si>
    <t>pa410</t>
  </si>
  <si>
    <t>pa403</t>
  </si>
  <si>
    <t>S級素人</t>
  </si>
  <si>
    <t>3月25日(月)</t>
  </si>
  <si>
    <t>pa404</t>
  </si>
  <si>
    <t>pa405</t>
  </si>
  <si>
    <t>ゲッチュ</t>
  </si>
  <si>
    <t>pa406</t>
  </si>
  <si>
    <t>pa407</t>
  </si>
  <si>
    <t>みだらすぎる平成AV嬢</t>
  </si>
  <si>
    <t>3月29日(金)</t>
  </si>
  <si>
    <t>pa408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</si>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</sst>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0.8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34</v>
      </c>
      <c r="M6" s="79">
        <v>0</v>
      </c>
      <c r="N6" s="79">
        <v>122</v>
      </c>
      <c r="O6" s="88">
        <v>15</v>
      </c>
      <c r="P6" s="89">
        <v>0</v>
      </c>
      <c r="Q6" s="90">
        <f>O6+P6</f>
        <v>15</v>
      </c>
      <c r="R6" s="80">
        <f>IFERROR(Q6/N6,"-")</f>
        <v>0.12295081967213</v>
      </c>
      <c r="S6" s="79">
        <v>0</v>
      </c>
      <c r="T6" s="79">
        <v>8</v>
      </c>
      <c r="U6" s="80">
        <f>IFERROR(T6/(Q6),"-")</f>
        <v>0.53333333333333</v>
      </c>
      <c r="V6" s="81">
        <f>IFERROR(K6/SUM(Q6:Q10),"-")</f>
        <v>11290.322580645</v>
      </c>
      <c r="W6" s="82">
        <v>5</v>
      </c>
      <c r="X6" s="80">
        <f>IF(Q6=0,"-",W6/Q6)</f>
        <v>0.33333333333333</v>
      </c>
      <c r="Y6" s="181">
        <v>119000</v>
      </c>
      <c r="Z6" s="182">
        <f>IFERROR(Y6/Q6,"-")</f>
        <v>7933.3333333333</v>
      </c>
      <c r="AA6" s="182">
        <f>IFERROR(Y6/W6,"-")</f>
        <v>23800</v>
      </c>
      <c r="AB6" s="176">
        <f>SUM(Y6:Y10)-SUM(K6:K10)</f>
        <v>-140000</v>
      </c>
      <c r="AC6" s="83">
        <f>SUM(Y6:Y10)/SUM(K6:K10)</f>
        <v>0.8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0.2</v>
      </c>
      <c r="AP6" s="97">
        <v>1</v>
      </c>
      <c r="AQ6" s="99">
        <f>IFERROR(AP6/AN6,"-")</f>
        <v>0.33333333333333</v>
      </c>
      <c r="AR6" s="100">
        <v>3000</v>
      </c>
      <c r="AS6" s="101">
        <f>IFERROR(AR6/AN6,"-")</f>
        <v>1000</v>
      </c>
      <c r="AT6" s="102">
        <v>1</v>
      </c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3</v>
      </c>
      <c r="BG6" s="110">
        <f>IF(Q6=0,"",IF(BF6=0,"",(BF6/Q6)))</f>
        <v>0.2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0.33333333333333</v>
      </c>
      <c r="BQ6" s="118">
        <v>2</v>
      </c>
      <c r="BR6" s="119">
        <f>IFERROR(BQ6/BO6,"-")</f>
        <v>0.4</v>
      </c>
      <c r="BS6" s="120">
        <v>55000</v>
      </c>
      <c r="BT6" s="121">
        <f>IFERROR(BS6/BO6,"-")</f>
        <v>11000</v>
      </c>
      <c r="BU6" s="122"/>
      <c r="BV6" s="122">
        <v>1</v>
      </c>
      <c r="BW6" s="122">
        <v>1</v>
      </c>
      <c r="BX6" s="123">
        <v>4</v>
      </c>
      <c r="BY6" s="124">
        <f>IF(Q6=0,"",IF(BX6=0,"",(BX6/Q6)))</f>
        <v>0.26666666666667</v>
      </c>
      <c r="BZ6" s="125">
        <v>2</v>
      </c>
      <c r="CA6" s="126">
        <f>IFERROR(BZ6/BX6,"-")</f>
        <v>0.5</v>
      </c>
      <c r="CB6" s="127">
        <v>61000</v>
      </c>
      <c r="CC6" s="128">
        <f>IFERROR(CB6/BX6,"-")</f>
        <v>15250</v>
      </c>
      <c r="CD6" s="129"/>
      <c r="CE6" s="129">
        <v>1</v>
      </c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5</v>
      </c>
      <c r="CQ6" s="138">
        <v>119000</v>
      </c>
      <c r="CR6" s="138">
        <v>51000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66</v>
      </c>
      <c r="G7" s="184" t="s">
        <v>61</v>
      </c>
      <c r="H7" s="87" t="s">
        <v>67</v>
      </c>
      <c r="I7" s="87" t="s">
        <v>63</v>
      </c>
      <c r="J7" s="185" t="s">
        <v>64</v>
      </c>
      <c r="K7" s="176"/>
      <c r="L7" s="79">
        <v>42</v>
      </c>
      <c r="M7" s="79">
        <v>0</v>
      </c>
      <c r="N7" s="79">
        <v>136</v>
      </c>
      <c r="O7" s="88">
        <v>13</v>
      </c>
      <c r="P7" s="89">
        <v>0</v>
      </c>
      <c r="Q7" s="90">
        <f>O7+P7</f>
        <v>13</v>
      </c>
      <c r="R7" s="80">
        <f>IFERROR(Q7/N7,"-")</f>
        <v>0.095588235294118</v>
      </c>
      <c r="S7" s="79">
        <v>0</v>
      </c>
      <c r="T7" s="79">
        <v>3</v>
      </c>
      <c r="U7" s="80">
        <f>IFERROR(T7/(Q7),"-")</f>
        <v>0.23076923076923</v>
      </c>
      <c r="V7" s="81"/>
      <c r="W7" s="82">
        <v>5</v>
      </c>
      <c r="X7" s="80">
        <f>IF(Q7=0,"-",W7/Q7)</f>
        <v>0.38461538461538</v>
      </c>
      <c r="Y7" s="181">
        <v>82000</v>
      </c>
      <c r="Z7" s="182">
        <f>IFERROR(Y7/Q7,"-")</f>
        <v>6307.6923076923</v>
      </c>
      <c r="AA7" s="182">
        <f>IFERROR(Y7/W7,"-")</f>
        <v>16400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0.076923076923077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0.15384615384615</v>
      </c>
      <c r="BH7" s="109">
        <v>1</v>
      </c>
      <c r="BI7" s="111">
        <f>IFERROR(BH7/BF7,"-")</f>
        <v>0.5</v>
      </c>
      <c r="BJ7" s="112">
        <v>5000</v>
      </c>
      <c r="BK7" s="113">
        <f>IFERROR(BJ7/BF7,"-")</f>
        <v>2500</v>
      </c>
      <c r="BL7" s="114">
        <v>1</v>
      </c>
      <c r="BM7" s="114"/>
      <c r="BN7" s="114"/>
      <c r="BO7" s="116">
        <v>8</v>
      </c>
      <c r="BP7" s="117">
        <f>IF(Q7=0,"",IF(BO7=0,"",(BO7/Q7)))</f>
        <v>0.61538461538462</v>
      </c>
      <c r="BQ7" s="118">
        <v>2</v>
      </c>
      <c r="BR7" s="119">
        <f>IFERROR(BQ7/BO7,"-")</f>
        <v>0.25</v>
      </c>
      <c r="BS7" s="120">
        <v>52000</v>
      </c>
      <c r="BT7" s="121">
        <f>IFERROR(BS7/BO7,"-")</f>
        <v>6500</v>
      </c>
      <c r="BU7" s="122"/>
      <c r="BV7" s="122"/>
      <c r="BW7" s="122">
        <v>2</v>
      </c>
      <c r="BX7" s="123">
        <v>1</v>
      </c>
      <c r="BY7" s="124">
        <f>IF(Q7=0,"",IF(BX7=0,"",(BX7/Q7)))</f>
        <v>0.076923076923077</v>
      </c>
      <c r="BZ7" s="125">
        <v>1</v>
      </c>
      <c r="CA7" s="126">
        <f>IFERROR(BZ7/BX7,"-")</f>
        <v>1</v>
      </c>
      <c r="CB7" s="127">
        <v>5000</v>
      </c>
      <c r="CC7" s="128">
        <f>IFERROR(CB7/BX7,"-")</f>
        <v>5000</v>
      </c>
      <c r="CD7" s="129">
        <v>1</v>
      </c>
      <c r="CE7" s="129"/>
      <c r="CF7" s="129"/>
      <c r="CG7" s="130">
        <v>1</v>
      </c>
      <c r="CH7" s="131">
        <f>IF(Q7=0,"",IF(CG7=0,"",(CG7/Q7)))</f>
        <v>0.076923076923077</v>
      </c>
      <c r="CI7" s="132">
        <v>1</v>
      </c>
      <c r="CJ7" s="133">
        <f>IFERROR(CI7/CG7,"-")</f>
        <v>1</v>
      </c>
      <c r="CK7" s="134">
        <v>20000</v>
      </c>
      <c r="CL7" s="135">
        <f>IFERROR(CK7/CG7,"-")</f>
        <v>20000</v>
      </c>
      <c r="CM7" s="136"/>
      <c r="CN7" s="136"/>
      <c r="CO7" s="136">
        <v>1</v>
      </c>
      <c r="CP7" s="137">
        <v>5</v>
      </c>
      <c r="CQ7" s="138">
        <v>82000</v>
      </c>
      <c r="CR7" s="138">
        <v>40000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69</v>
      </c>
      <c r="I8" s="87" t="s">
        <v>63</v>
      </c>
      <c r="J8" s="185" t="s">
        <v>64</v>
      </c>
      <c r="K8" s="176"/>
      <c r="L8" s="79">
        <v>8</v>
      </c>
      <c r="M8" s="79">
        <v>0</v>
      </c>
      <c r="N8" s="79">
        <v>38</v>
      </c>
      <c r="O8" s="88">
        <v>2</v>
      </c>
      <c r="P8" s="89">
        <v>0</v>
      </c>
      <c r="Q8" s="90">
        <f>O8+P8</f>
        <v>2</v>
      </c>
      <c r="R8" s="80">
        <f>IFERROR(Q8/N8,"-")</f>
        <v>0.052631578947368</v>
      </c>
      <c r="S8" s="79">
        <v>0</v>
      </c>
      <c r="T8" s="79">
        <v>1</v>
      </c>
      <c r="U8" s="80">
        <f>IFERROR(T8/(Q8),"-")</f>
        <v>0.5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>
        <v>1</v>
      </c>
      <c r="AF8" s="92">
        <f>IF(Q8=0,"",IF(AE8=0,"",(AE8/Q8)))</f>
        <v>0.5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66</v>
      </c>
      <c r="G9" s="184" t="s">
        <v>61</v>
      </c>
      <c r="H9" s="87" t="s">
        <v>71</v>
      </c>
      <c r="I9" s="87" t="s">
        <v>63</v>
      </c>
      <c r="J9" s="185" t="s">
        <v>64</v>
      </c>
      <c r="K9" s="176"/>
      <c r="L9" s="79">
        <v>9</v>
      </c>
      <c r="M9" s="79">
        <v>0</v>
      </c>
      <c r="N9" s="79">
        <v>29</v>
      </c>
      <c r="O9" s="88">
        <v>5</v>
      </c>
      <c r="P9" s="89">
        <v>0</v>
      </c>
      <c r="Q9" s="90">
        <f>O9+P9</f>
        <v>5</v>
      </c>
      <c r="R9" s="80">
        <f>IFERROR(Q9/N9,"-")</f>
        <v>0.17241379310345</v>
      </c>
      <c r="S9" s="79">
        <v>1</v>
      </c>
      <c r="T9" s="79">
        <v>1</v>
      </c>
      <c r="U9" s="80">
        <f>IFERROR(T9/(Q9),"-")</f>
        <v>0.2</v>
      </c>
      <c r="V9" s="81"/>
      <c r="W9" s="82">
        <v>1</v>
      </c>
      <c r="X9" s="80">
        <f>IF(Q9=0,"-",W9/Q9)</f>
        <v>0.2</v>
      </c>
      <c r="Y9" s="181">
        <v>1000</v>
      </c>
      <c r="Z9" s="182">
        <f>IFERROR(Y9/Q9,"-")</f>
        <v>200</v>
      </c>
      <c r="AA9" s="182">
        <f>IFERROR(Y9/W9,"-")</f>
        <v>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0.2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0.2</v>
      </c>
      <c r="BZ9" s="125">
        <v>1</v>
      </c>
      <c r="CA9" s="126">
        <f>IFERROR(BZ9/BX9,"-")</f>
        <v>1</v>
      </c>
      <c r="CB9" s="127">
        <v>1000</v>
      </c>
      <c r="CC9" s="128">
        <f>IFERROR(CB9/BX9,"-")</f>
        <v>1000</v>
      </c>
      <c r="CD9" s="129">
        <v>1</v>
      </c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1000</v>
      </c>
      <c r="CR9" s="138">
        <v>1000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73</v>
      </c>
      <c r="G10" s="184" t="s">
        <v>74</v>
      </c>
      <c r="H10" s="87" t="s">
        <v>75</v>
      </c>
      <c r="I10" s="87"/>
      <c r="J10" s="87"/>
      <c r="K10" s="176"/>
      <c r="L10" s="79">
        <v>177</v>
      </c>
      <c r="M10" s="79">
        <v>110</v>
      </c>
      <c r="N10" s="79">
        <v>68</v>
      </c>
      <c r="O10" s="88">
        <v>27</v>
      </c>
      <c r="P10" s="89">
        <v>0</v>
      </c>
      <c r="Q10" s="90">
        <f>O10+P10</f>
        <v>27</v>
      </c>
      <c r="R10" s="80">
        <f>IFERROR(Q10/N10,"-")</f>
        <v>0.39705882352941</v>
      </c>
      <c r="S10" s="79">
        <v>4</v>
      </c>
      <c r="T10" s="79">
        <v>4</v>
      </c>
      <c r="U10" s="80">
        <f>IFERROR(T10/(Q10),"-")</f>
        <v>0.14814814814815</v>
      </c>
      <c r="V10" s="81"/>
      <c r="W10" s="82">
        <v>5</v>
      </c>
      <c r="X10" s="80">
        <f>IF(Q10=0,"-",W10/Q10)</f>
        <v>0.18518518518519</v>
      </c>
      <c r="Y10" s="181">
        <v>358000</v>
      </c>
      <c r="Z10" s="182">
        <f>IFERROR(Y10/Q10,"-")</f>
        <v>13259.259259259</v>
      </c>
      <c r="AA10" s="182">
        <f>IFERROR(Y10/W10,"-")</f>
        <v>71600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3</v>
      </c>
      <c r="AX10" s="104">
        <f>IF(Q10=0,"",IF(AW10=0,"",(AW10/Q10)))</f>
        <v>0.11111111111111</v>
      </c>
      <c r="AY10" s="103">
        <v>1</v>
      </c>
      <c r="AZ10" s="105">
        <f>IFERROR(AY10/AW10,"-")</f>
        <v>0.33333333333333</v>
      </c>
      <c r="BA10" s="106">
        <v>2000</v>
      </c>
      <c r="BB10" s="107">
        <f>IFERROR(BA10/AW10,"-")</f>
        <v>666.66666666667</v>
      </c>
      <c r="BC10" s="108">
        <v>1</v>
      </c>
      <c r="BD10" s="108"/>
      <c r="BE10" s="108"/>
      <c r="BF10" s="109">
        <v>7</v>
      </c>
      <c r="BG10" s="110">
        <f>IF(Q10=0,"",IF(BF10=0,"",(BF10/Q10)))</f>
        <v>0.25925925925926</v>
      </c>
      <c r="BH10" s="109">
        <v>1</v>
      </c>
      <c r="BI10" s="111">
        <f>IFERROR(BH10/BF10,"-")</f>
        <v>0.14285714285714</v>
      </c>
      <c r="BJ10" s="112">
        <v>6000</v>
      </c>
      <c r="BK10" s="113">
        <f>IFERROR(BJ10/BF10,"-")</f>
        <v>857.14285714286</v>
      </c>
      <c r="BL10" s="114">
        <v>1</v>
      </c>
      <c r="BM10" s="114"/>
      <c r="BN10" s="114"/>
      <c r="BO10" s="116">
        <v>8</v>
      </c>
      <c r="BP10" s="117">
        <f>IF(Q10=0,"",IF(BO10=0,"",(BO10/Q10)))</f>
        <v>0.2962962962963</v>
      </c>
      <c r="BQ10" s="118">
        <v>1</v>
      </c>
      <c r="BR10" s="119">
        <f>IFERROR(BQ10/BO10,"-")</f>
        <v>0.125</v>
      </c>
      <c r="BS10" s="120">
        <v>274000</v>
      </c>
      <c r="BT10" s="121">
        <f>IFERROR(BS10/BO10,"-")</f>
        <v>34250</v>
      </c>
      <c r="BU10" s="122"/>
      <c r="BV10" s="122"/>
      <c r="BW10" s="122">
        <v>1</v>
      </c>
      <c r="BX10" s="123">
        <v>7</v>
      </c>
      <c r="BY10" s="124">
        <f>IF(Q10=0,"",IF(BX10=0,"",(BX10/Q10)))</f>
        <v>0.25925925925926</v>
      </c>
      <c r="BZ10" s="125">
        <v>2</v>
      </c>
      <c r="CA10" s="126">
        <f>IFERROR(BZ10/BX10,"-")</f>
        <v>0.28571428571429</v>
      </c>
      <c r="CB10" s="127">
        <v>76000</v>
      </c>
      <c r="CC10" s="128">
        <f>IFERROR(CB10/BX10,"-")</f>
        <v>10857.142857143</v>
      </c>
      <c r="CD10" s="129"/>
      <c r="CE10" s="129"/>
      <c r="CF10" s="129">
        <v>2</v>
      </c>
      <c r="CG10" s="130">
        <v>2</v>
      </c>
      <c r="CH10" s="131">
        <f>IF(Q10=0,"",IF(CG10=0,"",(CG10/Q10)))</f>
        <v>0.074074074074074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5</v>
      </c>
      <c r="CQ10" s="138">
        <v>358000</v>
      </c>
      <c r="CR10" s="138">
        <v>274000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0.6825</v>
      </c>
      <c r="B11" s="184" t="s">
        <v>76</v>
      </c>
      <c r="C11" s="184" t="s">
        <v>58</v>
      </c>
      <c r="D11" s="184"/>
      <c r="E11" s="184" t="s">
        <v>77</v>
      </c>
      <c r="F11" s="184" t="s">
        <v>78</v>
      </c>
      <c r="G11" s="184" t="s">
        <v>61</v>
      </c>
      <c r="H11" s="87" t="s">
        <v>79</v>
      </c>
      <c r="I11" s="87" t="s">
        <v>63</v>
      </c>
      <c r="J11" s="186" t="s">
        <v>80</v>
      </c>
      <c r="K11" s="176">
        <v>400000</v>
      </c>
      <c r="L11" s="79">
        <v>29</v>
      </c>
      <c r="M11" s="79">
        <v>0</v>
      </c>
      <c r="N11" s="79">
        <v>110</v>
      </c>
      <c r="O11" s="88">
        <v>18</v>
      </c>
      <c r="P11" s="89">
        <v>0</v>
      </c>
      <c r="Q11" s="90">
        <f>O11+P11</f>
        <v>18</v>
      </c>
      <c r="R11" s="80">
        <f>IFERROR(Q11/N11,"-")</f>
        <v>0.16363636363636</v>
      </c>
      <c r="S11" s="79">
        <v>0</v>
      </c>
      <c r="T11" s="79">
        <v>5</v>
      </c>
      <c r="U11" s="80">
        <f>IFERROR(T11/(Q11),"-")</f>
        <v>0.27777777777778</v>
      </c>
      <c r="V11" s="81">
        <f>IFERROR(K11/SUM(Q11:Q12),"-")</f>
        <v>12121.212121212</v>
      </c>
      <c r="W11" s="82">
        <v>5</v>
      </c>
      <c r="X11" s="80">
        <f>IF(Q11=0,"-",W11/Q11)</f>
        <v>0.27777777777778</v>
      </c>
      <c r="Y11" s="181">
        <v>208000</v>
      </c>
      <c r="Z11" s="182">
        <f>IFERROR(Y11/Q11,"-")</f>
        <v>11555.555555556</v>
      </c>
      <c r="AA11" s="182">
        <f>IFERROR(Y11/W11,"-")</f>
        <v>41600</v>
      </c>
      <c r="AB11" s="176">
        <f>SUM(Y11:Y12)-SUM(K11:K12)</f>
        <v>-127000</v>
      </c>
      <c r="AC11" s="83">
        <f>SUM(Y11:Y12)/SUM(K11:K12)</f>
        <v>0.6825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7</v>
      </c>
      <c r="BG11" s="110">
        <f>IF(Q11=0,"",IF(BF11=0,"",(BF11/Q11)))</f>
        <v>0.38888888888889</v>
      </c>
      <c r="BH11" s="109">
        <v>1</v>
      </c>
      <c r="BI11" s="111">
        <f>IFERROR(BH11/BF11,"-")</f>
        <v>0.14285714285714</v>
      </c>
      <c r="BJ11" s="112">
        <v>23000</v>
      </c>
      <c r="BK11" s="113">
        <f>IFERROR(BJ11/BF11,"-")</f>
        <v>3285.7142857143</v>
      </c>
      <c r="BL11" s="114"/>
      <c r="BM11" s="114"/>
      <c r="BN11" s="114">
        <v>1</v>
      </c>
      <c r="BO11" s="116">
        <v>8</v>
      </c>
      <c r="BP11" s="117">
        <f>IF(Q11=0,"",IF(BO11=0,"",(BO11/Q11)))</f>
        <v>0.44444444444444</v>
      </c>
      <c r="BQ11" s="118">
        <v>3</v>
      </c>
      <c r="BR11" s="119">
        <f>IFERROR(BQ11/BO11,"-")</f>
        <v>0.375</v>
      </c>
      <c r="BS11" s="120">
        <v>175000</v>
      </c>
      <c r="BT11" s="121">
        <f>IFERROR(BS11/BO11,"-")</f>
        <v>21875</v>
      </c>
      <c r="BU11" s="122">
        <v>1</v>
      </c>
      <c r="BV11" s="122">
        <v>1</v>
      </c>
      <c r="BW11" s="122">
        <v>1</v>
      </c>
      <c r="BX11" s="123">
        <v>3</v>
      </c>
      <c r="BY11" s="124">
        <f>IF(Q11=0,"",IF(BX11=0,"",(BX11/Q11)))</f>
        <v>0.16666666666667</v>
      </c>
      <c r="BZ11" s="125">
        <v>1</v>
      </c>
      <c r="CA11" s="126">
        <f>IFERROR(BZ11/BX11,"-")</f>
        <v>0.33333333333333</v>
      </c>
      <c r="CB11" s="127">
        <v>10000</v>
      </c>
      <c r="CC11" s="128">
        <f>IFERROR(CB11/BX11,"-")</f>
        <v>3333.3333333333</v>
      </c>
      <c r="CD11" s="129"/>
      <c r="CE11" s="129">
        <v>1</v>
      </c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5</v>
      </c>
      <c r="CQ11" s="138">
        <v>208000</v>
      </c>
      <c r="CR11" s="138">
        <v>162000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81</v>
      </c>
      <c r="C12" s="184" t="s">
        <v>58</v>
      </c>
      <c r="D12" s="184"/>
      <c r="E12" s="184" t="s">
        <v>77</v>
      </c>
      <c r="F12" s="184" t="s">
        <v>78</v>
      </c>
      <c r="G12" s="184" t="s">
        <v>74</v>
      </c>
      <c r="H12" s="87"/>
      <c r="I12" s="87"/>
      <c r="J12" s="87"/>
      <c r="K12" s="176"/>
      <c r="L12" s="79">
        <v>64</v>
      </c>
      <c r="M12" s="79">
        <v>41</v>
      </c>
      <c r="N12" s="79">
        <v>24</v>
      </c>
      <c r="O12" s="88">
        <v>15</v>
      </c>
      <c r="P12" s="89">
        <v>0</v>
      </c>
      <c r="Q12" s="90">
        <f>O12+P12</f>
        <v>15</v>
      </c>
      <c r="R12" s="80">
        <f>IFERROR(Q12/N12,"-")</f>
        <v>0.625</v>
      </c>
      <c r="S12" s="79">
        <v>3</v>
      </c>
      <c r="T12" s="79">
        <v>3</v>
      </c>
      <c r="U12" s="80">
        <f>IFERROR(T12/(Q12),"-")</f>
        <v>0.2</v>
      </c>
      <c r="V12" s="81"/>
      <c r="W12" s="82">
        <v>4</v>
      </c>
      <c r="X12" s="80">
        <f>IF(Q12=0,"-",W12/Q12)</f>
        <v>0.26666666666667</v>
      </c>
      <c r="Y12" s="181">
        <v>65000</v>
      </c>
      <c r="Z12" s="182">
        <f>IFERROR(Y12/Q12,"-")</f>
        <v>4333.3333333333</v>
      </c>
      <c r="AA12" s="182">
        <f>IFERROR(Y12/W12,"-")</f>
        <v>16250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0.066666666666667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3</v>
      </c>
      <c r="BG12" s="110">
        <f>IF(Q12=0,"",IF(BF12=0,"",(BF12/Q12)))</f>
        <v>0.2</v>
      </c>
      <c r="BH12" s="109">
        <v>2</v>
      </c>
      <c r="BI12" s="111">
        <f>IFERROR(BH12/BF12,"-")</f>
        <v>0.66666666666667</v>
      </c>
      <c r="BJ12" s="112">
        <v>26000</v>
      </c>
      <c r="BK12" s="113">
        <f>IFERROR(BJ12/BF12,"-")</f>
        <v>8666.6666666667</v>
      </c>
      <c r="BL12" s="114">
        <v>1</v>
      </c>
      <c r="BM12" s="114"/>
      <c r="BN12" s="114">
        <v>1</v>
      </c>
      <c r="BO12" s="116">
        <v>4</v>
      </c>
      <c r="BP12" s="117">
        <f>IF(Q12=0,"",IF(BO12=0,"",(BO12/Q12)))</f>
        <v>0.26666666666667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7</v>
      </c>
      <c r="BY12" s="124">
        <f>IF(Q12=0,"",IF(BX12=0,"",(BX12/Q12)))</f>
        <v>0.46666666666667</v>
      </c>
      <c r="BZ12" s="125">
        <v>2</v>
      </c>
      <c r="CA12" s="126">
        <f>IFERROR(BZ12/BX12,"-")</f>
        <v>0.28571428571429</v>
      </c>
      <c r="CB12" s="127">
        <v>39000</v>
      </c>
      <c r="CC12" s="128">
        <f>IFERROR(CB12/BX12,"-")</f>
        <v>5571.4285714286</v>
      </c>
      <c r="CD12" s="129"/>
      <c r="CE12" s="129">
        <v>1</v>
      </c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4</v>
      </c>
      <c r="CQ12" s="138">
        <v>65000</v>
      </c>
      <c r="CR12" s="138">
        <v>33000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>
        <f>AC13</f>
        <v>6.22</v>
      </c>
      <c r="B13" s="184" t="s">
        <v>82</v>
      </c>
      <c r="C13" s="184" t="s">
        <v>58</v>
      </c>
      <c r="D13" s="184"/>
      <c r="E13" s="184" t="s">
        <v>83</v>
      </c>
      <c r="F13" s="184" t="s">
        <v>84</v>
      </c>
      <c r="G13" s="184" t="s">
        <v>61</v>
      </c>
      <c r="H13" s="87" t="s">
        <v>62</v>
      </c>
      <c r="I13" s="87" t="s">
        <v>85</v>
      </c>
      <c r="J13" s="87" t="s">
        <v>86</v>
      </c>
      <c r="K13" s="176">
        <v>400000</v>
      </c>
      <c r="L13" s="79">
        <v>34</v>
      </c>
      <c r="M13" s="79">
        <v>0</v>
      </c>
      <c r="N13" s="79">
        <v>106</v>
      </c>
      <c r="O13" s="88">
        <v>13</v>
      </c>
      <c r="P13" s="89">
        <v>0</v>
      </c>
      <c r="Q13" s="90">
        <f>O13+P13</f>
        <v>13</v>
      </c>
      <c r="R13" s="80">
        <f>IFERROR(Q13/N13,"-")</f>
        <v>0.12264150943396</v>
      </c>
      <c r="S13" s="79">
        <v>0</v>
      </c>
      <c r="T13" s="79">
        <v>3</v>
      </c>
      <c r="U13" s="80">
        <f>IFERROR(T13/(Q13),"-")</f>
        <v>0.23076923076923</v>
      </c>
      <c r="V13" s="81">
        <f>IFERROR(K13/SUM(Q13:Q16),"-")</f>
        <v>7272.7272727273</v>
      </c>
      <c r="W13" s="82">
        <v>1</v>
      </c>
      <c r="X13" s="80">
        <f>IF(Q13=0,"-",W13/Q13)</f>
        <v>0.076923076923077</v>
      </c>
      <c r="Y13" s="181">
        <v>48000</v>
      </c>
      <c r="Z13" s="182">
        <f>IFERROR(Y13/Q13,"-")</f>
        <v>3692.3076923077</v>
      </c>
      <c r="AA13" s="182">
        <f>IFERROR(Y13/W13,"-")</f>
        <v>48000</v>
      </c>
      <c r="AB13" s="176">
        <f>SUM(Y13:Y16)-SUM(K13:K16)</f>
        <v>2088000</v>
      </c>
      <c r="AC13" s="83">
        <f>SUM(Y13:Y16)/SUM(K13:K16)</f>
        <v>6.22</v>
      </c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2</v>
      </c>
      <c r="AO13" s="98">
        <f>IF(Q13=0,"",IF(AN13=0,"",(AN13/Q13)))</f>
        <v>0.15384615384615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</v>
      </c>
      <c r="AX13" s="104">
        <f>IF(Q13=0,"",IF(AW13=0,"",(AW13/Q13)))</f>
        <v>0.076923076923077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4</v>
      </c>
      <c r="BG13" s="110">
        <f>IF(Q13=0,"",IF(BF13=0,"",(BF13/Q13)))</f>
        <v>0.30769230769231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4</v>
      </c>
      <c r="BP13" s="117">
        <f>IF(Q13=0,"",IF(BO13=0,"",(BO13/Q13)))</f>
        <v>0.30769230769231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0.15384615384615</v>
      </c>
      <c r="BZ13" s="125">
        <v>1</v>
      </c>
      <c r="CA13" s="126">
        <f>IFERROR(BZ13/BX13,"-")</f>
        <v>0.5</v>
      </c>
      <c r="CB13" s="127">
        <v>48000</v>
      </c>
      <c r="CC13" s="128">
        <f>IFERROR(CB13/BX13,"-")</f>
        <v>24000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48000</v>
      </c>
      <c r="CR13" s="138">
        <v>48000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83</v>
      </c>
      <c r="F14" s="184" t="s">
        <v>88</v>
      </c>
      <c r="G14" s="184" t="s">
        <v>61</v>
      </c>
      <c r="H14" s="87"/>
      <c r="I14" s="87" t="s">
        <v>85</v>
      </c>
      <c r="J14" s="87"/>
      <c r="K14" s="176"/>
      <c r="L14" s="79">
        <v>31</v>
      </c>
      <c r="M14" s="79">
        <v>0</v>
      </c>
      <c r="N14" s="79">
        <v>108</v>
      </c>
      <c r="O14" s="88">
        <v>7</v>
      </c>
      <c r="P14" s="89">
        <v>0</v>
      </c>
      <c r="Q14" s="90">
        <f>O14+P14</f>
        <v>7</v>
      </c>
      <c r="R14" s="80">
        <f>IFERROR(Q14/N14,"-")</f>
        <v>0.064814814814815</v>
      </c>
      <c r="S14" s="79">
        <v>0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0.14285714285714</v>
      </c>
      <c r="Y14" s="181">
        <v>5000</v>
      </c>
      <c r="Z14" s="182">
        <f>IFERROR(Y14/Q14,"-")</f>
        <v>714.28571428571</v>
      </c>
      <c r="AA14" s="182">
        <f>IFERROR(Y14/W14,"-")</f>
        <v>5000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0.14285714285714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3</v>
      </c>
      <c r="BG14" s="110">
        <f>IF(Q14=0,"",IF(BF14=0,"",(BF14/Q14)))</f>
        <v>0.42857142857143</v>
      </c>
      <c r="BH14" s="109">
        <v>1</v>
      </c>
      <c r="BI14" s="111">
        <f>IFERROR(BH14/BF14,"-")</f>
        <v>0.33333333333333</v>
      </c>
      <c r="BJ14" s="112">
        <v>5000</v>
      </c>
      <c r="BK14" s="113">
        <f>IFERROR(BJ14/BF14,"-")</f>
        <v>1666.6666666667</v>
      </c>
      <c r="BL14" s="114">
        <v>1</v>
      </c>
      <c r="BM14" s="114"/>
      <c r="BN14" s="114"/>
      <c r="BO14" s="116">
        <v>2</v>
      </c>
      <c r="BP14" s="117">
        <f>IF(Q14=0,"",IF(BO14=0,"",(BO14/Q14)))</f>
        <v>0.28571428571429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0.14285714285714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5000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89</v>
      </c>
      <c r="C15" s="184" t="s">
        <v>58</v>
      </c>
      <c r="D15" s="184"/>
      <c r="E15" s="184" t="s">
        <v>83</v>
      </c>
      <c r="F15" s="184" t="s">
        <v>90</v>
      </c>
      <c r="G15" s="184" t="s">
        <v>61</v>
      </c>
      <c r="H15" s="87"/>
      <c r="I15" s="87" t="s">
        <v>85</v>
      </c>
      <c r="J15" s="87"/>
      <c r="K15" s="176"/>
      <c r="L15" s="79">
        <v>14</v>
      </c>
      <c r="M15" s="79">
        <v>0</v>
      </c>
      <c r="N15" s="79">
        <v>75</v>
      </c>
      <c r="O15" s="88">
        <v>5</v>
      </c>
      <c r="P15" s="89">
        <v>0</v>
      </c>
      <c r="Q15" s="90">
        <f>O15+P15</f>
        <v>5</v>
      </c>
      <c r="R15" s="80">
        <f>IFERROR(Q15/N15,"-")</f>
        <v>0.066666666666667</v>
      </c>
      <c r="S15" s="79">
        <v>1</v>
      </c>
      <c r="T15" s="79">
        <v>3</v>
      </c>
      <c r="U15" s="80">
        <f>IFERROR(T15/(Q15),"-")</f>
        <v>0.6</v>
      </c>
      <c r="V15" s="81"/>
      <c r="W15" s="82">
        <v>2</v>
      </c>
      <c r="X15" s="80">
        <f>IF(Q15=0,"-",W15/Q15)</f>
        <v>0.4</v>
      </c>
      <c r="Y15" s="181">
        <v>12000</v>
      </c>
      <c r="Z15" s="182">
        <f>IFERROR(Y15/Q15,"-")</f>
        <v>2400</v>
      </c>
      <c r="AA15" s="182">
        <f>IFERROR(Y15/W15,"-")</f>
        <v>6000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0.2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0.4</v>
      </c>
      <c r="BQ15" s="118">
        <v>1</v>
      </c>
      <c r="BR15" s="119">
        <f>IFERROR(BQ15/BO15,"-")</f>
        <v>0.5</v>
      </c>
      <c r="BS15" s="120">
        <v>3000</v>
      </c>
      <c r="BT15" s="121">
        <f>IFERROR(BS15/BO15,"-")</f>
        <v>1500</v>
      </c>
      <c r="BU15" s="122">
        <v>1</v>
      </c>
      <c r="BV15" s="122"/>
      <c r="BW15" s="122"/>
      <c r="BX15" s="123">
        <v>2</v>
      </c>
      <c r="BY15" s="124">
        <f>IF(Q15=0,"",IF(BX15=0,"",(BX15/Q15)))</f>
        <v>0.4</v>
      </c>
      <c r="BZ15" s="125">
        <v>1</v>
      </c>
      <c r="CA15" s="126">
        <f>IFERROR(BZ15/BX15,"-")</f>
        <v>0.5</v>
      </c>
      <c r="CB15" s="127">
        <v>9000</v>
      </c>
      <c r="CC15" s="128">
        <f>IFERROR(CB15/BX15,"-")</f>
        <v>4500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12000</v>
      </c>
      <c r="CR15" s="138">
        <v>9000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91</v>
      </c>
      <c r="C16" s="184" t="s">
        <v>58</v>
      </c>
      <c r="D16" s="184"/>
      <c r="E16" s="184" t="s">
        <v>73</v>
      </c>
      <c r="F16" s="184" t="s">
        <v>73</v>
      </c>
      <c r="G16" s="184" t="s">
        <v>74</v>
      </c>
      <c r="H16" s="87"/>
      <c r="I16" s="87"/>
      <c r="J16" s="87"/>
      <c r="K16" s="176"/>
      <c r="L16" s="79">
        <v>153</v>
      </c>
      <c r="M16" s="79">
        <v>98</v>
      </c>
      <c r="N16" s="79">
        <v>54</v>
      </c>
      <c r="O16" s="88">
        <v>30</v>
      </c>
      <c r="P16" s="89">
        <v>0</v>
      </c>
      <c r="Q16" s="90">
        <f>O16+P16</f>
        <v>30</v>
      </c>
      <c r="R16" s="80">
        <f>IFERROR(Q16/N16,"-")</f>
        <v>0.55555555555556</v>
      </c>
      <c r="S16" s="79">
        <v>7</v>
      </c>
      <c r="T16" s="79">
        <v>4</v>
      </c>
      <c r="U16" s="80">
        <f>IFERROR(T16/(Q16),"-")</f>
        <v>0.13333333333333</v>
      </c>
      <c r="V16" s="81"/>
      <c r="W16" s="82">
        <v>10</v>
      </c>
      <c r="X16" s="80">
        <f>IF(Q16=0,"-",W16/Q16)</f>
        <v>0.33333333333333</v>
      </c>
      <c r="Y16" s="181">
        <v>2423000</v>
      </c>
      <c r="Z16" s="182">
        <f>IFERROR(Y16/Q16,"-")</f>
        <v>80766.666666667</v>
      </c>
      <c r="AA16" s="182">
        <f>IFERROR(Y16/W16,"-")</f>
        <v>242300</v>
      </c>
      <c r="AB16" s="176"/>
      <c r="AC16" s="83"/>
      <c r="AD16" s="77"/>
      <c r="AE16" s="91">
        <v>2</v>
      </c>
      <c r="AF16" s="92">
        <f>IF(Q16=0,"",IF(AE16=0,"",(AE16/Q16)))</f>
        <v>0.066666666666667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4</v>
      </c>
      <c r="BG16" s="110">
        <f>IF(Q16=0,"",IF(BF16=0,"",(BF16/Q16)))</f>
        <v>0.13333333333333</v>
      </c>
      <c r="BH16" s="109">
        <v>2</v>
      </c>
      <c r="BI16" s="111">
        <f>IFERROR(BH16/BF16,"-")</f>
        <v>0.5</v>
      </c>
      <c r="BJ16" s="112">
        <v>46000</v>
      </c>
      <c r="BK16" s="113">
        <f>IFERROR(BJ16/BF16,"-")</f>
        <v>11500</v>
      </c>
      <c r="BL16" s="114"/>
      <c r="BM16" s="114"/>
      <c r="BN16" s="114">
        <v>2</v>
      </c>
      <c r="BO16" s="116">
        <v>12</v>
      </c>
      <c r="BP16" s="117">
        <f>IF(Q16=0,"",IF(BO16=0,"",(BO16/Q16)))</f>
        <v>0.4</v>
      </c>
      <c r="BQ16" s="118">
        <v>4</v>
      </c>
      <c r="BR16" s="119">
        <f>IFERROR(BQ16/BO16,"-")</f>
        <v>0.33333333333333</v>
      </c>
      <c r="BS16" s="120">
        <v>225000</v>
      </c>
      <c r="BT16" s="121">
        <f>IFERROR(BS16/BO16,"-")</f>
        <v>18750</v>
      </c>
      <c r="BU16" s="122">
        <v>2</v>
      </c>
      <c r="BV16" s="122"/>
      <c r="BW16" s="122">
        <v>2</v>
      </c>
      <c r="BX16" s="123">
        <v>11</v>
      </c>
      <c r="BY16" s="124">
        <f>IF(Q16=0,"",IF(BX16=0,"",(BX16/Q16)))</f>
        <v>0.36666666666667</v>
      </c>
      <c r="BZ16" s="125">
        <v>4</v>
      </c>
      <c r="CA16" s="126">
        <f>IFERROR(BZ16/BX16,"-")</f>
        <v>0.36363636363636</v>
      </c>
      <c r="CB16" s="127">
        <v>2177000</v>
      </c>
      <c r="CC16" s="128">
        <f>IFERROR(CB16/BX16,"-")</f>
        <v>197909.09090909</v>
      </c>
      <c r="CD16" s="129">
        <v>1</v>
      </c>
      <c r="CE16" s="129"/>
      <c r="CF16" s="129">
        <v>3</v>
      </c>
      <c r="CG16" s="130">
        <v>1</v>
      </c>
      <c r="CH16" s="131">
        <f>IF(Q16=0,"",IF(CG16=0,"",(CG16/Q16)))</f>
        <v>0.033333333333333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10</v>
      </c>
      <c r="CQ16" s="138">
        <v>2423000</v>
      </c>
      <c r="CR16" s="138">
        <v>2055000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1.828</v>
      </c>
      <c r="B17" s="184" t="s">
        <v>92</v>
      </c>
      <c r="C17" s="184" t="s">
        <v>58</v>
      </c>
      <c r="D17" s="184"/>
      <c r="E17" s="184" t="s">
        <v>93</v>
      </c>
      <c r="F17" s="184" t="s">
        <v>94</v>
      </c>
      <c r="G17" s="184" t="s">
        <v>61</v>
      </c>
      <c r="H17" s="87" t="s">
        <v>69</v>
      </c>
      <c r="I17" s="87" t="s">
        <v>95</v>
      </c>
      <c r="J17" s="87" t="s">
        <v>96</v>
      </c>
      <c r="K17" s="176">
        <v>250000</v>
      </c>
      <c r="L17" s="79">
        <v>23</v>
      </c>
      <c r="M17" s="79">
        <v>0</v>
      </c>
      <c r="N17" s="79">
        <v>76</v>
      </c>
      <c r="O17" s="88">
        <v>4</v>
      </c>
      <c r="P17" s="89">
        <v>0</v>
      </c>
      <c r="Q17" s="90">
        <f>O17+P17</f>
        <v>4</v>
      </c>
      <c r="R17" s="80">
        <f>IFERROR(Q17/N17,"-")</f>
        <v>0.052631578947368</v>
      </c>
      <c r="S17" s="79">
        <v>0</v>
      </c>
      <c r="T17" s="79">
        <v>0</v>
      </c>
      <c r="U17" s="80">
        <f>IFERROR(T17/(Q17),"-")</f>
        <v>0</v>
      </c>
      <c r="V17" s="81">
        <f>IFERROR(K17/SUM(Q17:Q18),"-")</f>
        <v>12500</v>
      </c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>
        <f>SUM(Y17:Y18)-SUM(K17:K18)</f>
        <v>207000</v>
      </c>
      <c r="AC17" s="83">
        <f>SUM(Y17:Y18)/SUM(K17:K18)</f>
        <v>1.828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3</v>
      </c>
      <c r="BP17" s="117">
        <f>IF(Q17=0,"",IF(BO17=0,"",(BO17/Q17)))</f>
        <v>0.75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>
        <v>1</v>
      </c>
      <c r="CH17" s="131">
        <f>IF(Q17=0,"",IF(CG17=0,"",(CG17/Q17)))</f>
        <v>0.25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97</v>
      </c>
      <c r="C18" s="184" t="s">
        <v>58</v>
      </c>
      <c r="D18" s="184"/>
      <c r="E18" s="184" t="s">
        <v>93</v>
      </c>
      <c r="F18" s="184" t="s">
        <v>94</v>
      </c>
      <c r="G18" s="184" t="s">
        <v>74</v>
      </c>
      <c r="H18" s="87"/>
      <c r="I18" s="87"/>
      <c r="J18" s="87"/>
      <c r="K18" s="176"/>
      <c r="L18" s="79">
        <v>89</v>
      </c>
      <c r="M18" s="79">
        <v>58</v>
      </c>
      <c r="N18" s="79">
        <v>30</v>
      </c>
      <c r="O18" s="88">
        <v>16</v>
      </c>
      <c r="P18" s="89">
        <v>0</v>
      </c>
      <c r="Q18" s="90">
        <f>O18+P18</f>
        <v>16</v>
      </c>
      <c r="R18" s="80">
        <f>IFERROR(Q18/N18,"-")</f>
        <v>0.53333333333333</v>
      </c>
      <c r="S18" s="79">
        <v>2</v>
      </c>
      <c r="T18" s="79">
        <v>5</v>
      </c>
      <c r="U18" s="80">
        <f>IFERROR(T18/(Q18),"-")</f>
        <v>0.3125</v>
      </c>
      <c r="V18" s="81"/>
      <c r="W18" s="82">
        <v>7</v>
      </c>
      <c r="X18" s="80">
        <f>IF(Q18=0,"-",W18/Q18)</f>
        <v>0.4375</v>
      </c>
      <c r="Y18" s="181">
        <v>457000</v>
      </c>
      <c r="Z18" s="182">
        <f>IFERROR(Y18/Q18,"-")</f>
        <v>28562.5</v>
      </c>
      <c r="AA18" s="182">
        <f>IFERROR(Y18/W18,"-")</f>
        <v>65285.714285714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0.0625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2</v>
      </c>
      <c r="BG18" s="110">
        <f>IF(Q18=0,"",IF(BF18=0,"",(BF18/Q18)))</f>
        <v>0.125</v>
      </c>
      <c r="BH18" s="109">
        <v>1</v>
      </c>
      <c r="BI18" s="111">
        <f>IFERROR(BH18/BF18,"-")</f>
        <v>0.5</v>
      </c>
      <c r="BJ18" s="112">
        <v>8000</v>
      </c>
      <c r="BK18" s="113">
        <f>IFERROR(BJ18/BF18,"-")</f>
        <v>4000</v>
      </c>
      <c r="BL18" s="114"/>
      <c r="BM18" s="114"/>
      <c r="BN18" s="114">
        <v>1</v>
      </c>
      <c r="BO18" s="116">
        <v>6</v>
      </c>
      <c r="BP18" s="117">
        <f>IF(Q18=0,"",IF(BO18=0,"",(BO18/Q18)))</f>
        <v>0.375</v>
      </c>
      <c r="BQ18" s="118">
        <v>1</v>
      </c>
      <c r="BR18" s="119">
        <f>IFERROR(BQ18/BO18,"-")</f>
        <v>0.16666666666667</v>
      </c>
      <c r="BS18" s="120">
        <v>18000</v>
      </c>
      <c r="BT18" s="121">
        <f>IFERROR(BS18/BO18,"-")</f>
        <v>3000</v>
      </c>
      <c r="BU18" s="122"/>
      <c r="BV18" s="122"/>
      <c r="BW18" s="122">
        <v>1</v>
      </c>
      <c r="BX18" s="123">
        <v>5</v>
      </c>
      <c r="BY18" s="124">
        <f>IF(Q18=0,"",IF(BX18=0,"",(BX18/Q18)))</f>
        <v>0.3125</v>
      </c>
      <c r="BZ18" s="125">
        <v>3</v>
      </c>
      <c r="CA18" s="126">
        <f>IFERROR(BZ18/BX18,"-")</f>
        <v>0.6</v>
      </c>
      <c r="CB18" s="127">
        <v>66000</v>
      </c>
      <c r="CC18" s="128">
        <f>IFERROR(CB18/BX18,"-")</f>
        <v>13200</v>
      </c>
      <c r="CD18" s="129"/>
      <c r="CE18" s="129">
        <v>1</v>
      </c>
      <c r="CF18" s="129">
        <v>2</v>
      </c>
      <c r="CG18" s="130">
        <v>2</v>
      </c>
      <c r="CH18" s="131">
        <f>IF(Q18=0,"",IF(CG18=0,"",(CG18/Q18)))</f>
        <v>0.125</v>
      </c>
      <c r="CI18" s="132">
        <v>2</v>
      </c>
      <c r="CJ18" s="133">
        <f>IFERROR(CI18/CG18,"-")</f>
        <v>1</v>
      </c>
      <c r="CK18" s="134">
        <v>365000</v>
      </c>
      <c r="CL18" s="135">
        <f>IFERROR(CK18/CG18,"-")</f>
        <v>182500</v>
      </c>
      <c r="CM18" s="136">
        <v>1</v>
      </c>
      <c r="CN18" s="136"/>
      <c r="CO18" s="136">
        <v>1</v>
      </c>
      <c r="CP18" s="137">
        <v>7</v>
      </c>
      <c r="CQ18" s="138">
        <v>457000</v>
      </c>
      <c r="CR18" s="138">
        <v>355000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>
        <f>AC19</f>
        <v>1.5783333333333</v>
      </c>
      <c r="B19" s="184" t="s">
        <v>98</v>
      </c>
      <c r="C19" s="184" t="s">
        <v>58</v>
      </c>
      <c r="D19" s="184"/>
      <c r="E19" s="184" t="s">
        <v>83</v>
      </c>
      <c r="F19" s="184" t="s">
        <v>84</v>
      </c>
      <c r="G19" s="184" t="s">
        <v>61</v>
      </c>
      <c r="H19" s="87" t="s">
        <v>99</v>
      </c>
      <c r="I19" s="87" t="s">
        <v>85</v>
      </c>
      <c r="J19" s="87" t="s">
        <v>86</v>
      </c>
      <c r="K19" s="176">
        <v>300000</v>
      </c>
      <c r="L19" s="79">
        <v>17</v>
      </c>
      <c r="M19" s="79">
        <v>0</v>
      </c>
      <c r="N19" s="79">
        <v>68</v>
      </c>
      <c r="O19" s="88">
        <v>6</v>
      </c>
      <c r="P19" s="89">
        <v>0</v>
      </c>
      <c r="Q19" s="90">
        <f>O19+P19</f>
        <v>6</v>
      </c>
      <c r="R19" s="80">
        <f>IFERROR(Q19/N19,"-")</f>
        <v>0.088235294117647</v>
      </c>
      <c r="S19" s="79">
        <v>2</v>
      </c>
      <c r="T19" s="79">
        <v>1</v>
      </c>
      <c r="U19" s="80">
        <f>IFERROR(T19/(Q19),"-")</f>
        <v>0.16666666666667</v>
      </c>
      <c r="V19" s="81">
        <f>IFERROR(K19/SUM(Q19:Q22),"-")</f>
        <v>5769.2307692308</v>
      </c>
      <c r="W19" s="82">
        <v>3</v>
      </c>
      <c r="X19" s="80">
        <f>IF(Q19=0,"-",W19/Q19)</f>
        <v>0.5</v>
      </c>
      <c r="Y19" s="181">
        <v>41500</v>
      </c>
      <c r="Z19" s="182">
        <f>IFERROR(Y19/Q19,"-")</f>
        <v>6916.6666666667</v>
      </c>
      <c r="AA19" s="182">
        <f>IFERROR(Y19/W19,"-")</f>
        <v>13833.333333333</v>
      </c>
      <c r="AB19" s="176">
        <f>SUM(Y19:Y22)-SUM(K19:K22)</f>
        <v>173500</v>
      </c>
      <c r="AC19" s="83">
        <f>SUM(Y19:Y22)/SUM(K19:K22)</f>
        <v>1.5783333333333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0.16666666666667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0.33333333333333</v>
      </c>
      <c r="BH19" s="109">
        <v>1</v>
      </c>
      <c r="BI19" s="111">
        <f>IFERROR(BH19/BF19,"-")</f>
        <v>0.5</v>
      </c>
      <c r="BJ19" s="112">
        <v>8000</v>
      </c>
      <c r="BK19" s="113">
        <f>IFERROR(BJ19/BF19,"-")</f>
        <v>4000</v>
      </c>
      <c r="BL19" s="114"/>
      <c r="BM19" s="114">
        <v>1</v>
      </c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3</v>
      </c>
      <c r="BY19" s="124">
        <f>IF(Q19=0,"",IF(BX19=0,"",(BX19/Q19)))</f>
        <v>0.5</v>
      </c>
      <c r="BZ19" s="125">
        <v>2</v>
      </c>
      <c r="CA19" s="126">
        <f>IFERROR(BZ19/BX19,"-")</f>
        <v>0.66666666666667</v>
      </c>
      <c r="CB19" s="127">
        <v>33500</v>
      </c>
      <c r="CC19" s="128">
        <f>IFERROR(CB19/BX19,"-")</f>
        <v>11166.666666667</v>
      </c>
      <c r="CD19" s="129"/>
      <c r="CE19" s="129"/>
      <c r="CF19" s="129">
        <v>2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3</v>
      </c>
      <c r="CQ19" s="138">
        <v>41500</v>
      </c>
      <c r="CR19" s="138">
        <v>23000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100</v>
      </c>
      <c r="C20" s="184" t="s">
        <v>58</v>
      </c>
      <c r="D20" s="184"/>
      <c r="E20" s="184" t="s">
        <v>83</v>
      </c>
      <c r="F20" s="184" t="s">
        <v>88</v>
      </c>
      <c r="G20" s="184" t="s">
        <v>61</v>
      </c>
      <c r="H20" s="87"/>
      <c r="I20" s="87" t="s">
        <v>85</v>
      </c>
      <c r="J20" s="87"/>
      <c r="K20" s="176"/>
      <c r="L20" s="79">
        <v>34</v>
      </c>
      <c r="M20" s="79">
        <v>0</v>
      </c>
      <c r="N20" s="79">
        <v>117</v>
      </c>
      <c r="O20" s="88">
        <v>8</v>
      </c>
      <c r="P20" s="89">
        <v>0</v>
      </c>
      <c r="Q20" s="90">
        <f>O20+P20</f>
        <v>8</v>
      </c>
      <c r="R20" s="80">
        <f>IFERROR(Q20/N20,"-")</f>
        <v>0.068376068376068</v>
      </c>
      <c r="S20" s="79">
        <v>0</v>
      </c>
      <c r="T20" s="79">
        <v>2</v>
      </c>
      <c r="U20" s="80">
        <f>IFERROR(T20/(Q20),"-")</f>
        <v>0.25</v>
      </c>
      <c r="V20" s="81"/>
      <c r="W20" s="82">
        <v>1</v>
      </c>
      <c r="X20" s="80">
        <f>IF(Q20=0,"-",W20/Q20)</f>
        <v>0.125</v>
      </c>
      <c r="Y20" s="181">
        <v>6000</v>
      </c>
      <c r="Z20" s="182">
        <f>IFERROR(Y20/Q20,"-")</f>
        <v>750</v>
      </c>
      <c r="AA20" s="182">
        <f>IFERROR(Y20/W20,"-")</f>
        <v>6000</v>
      </c>
      <c r="AB20" s="176"/>
      <c r="AC20" s="83"/>
      <c r="AD20" s="77"/>
      <c r="AE20" s="91">
        <v>1</v>
      </c>
      <c r="AF20" s="92">
        <f>IF(Q20=0,"",IF(AE20=0,"",(AE20/Q20)))</f>
        <v>0.125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1</v>
      </c>
      <c r="AO20" s="98">
        <f>IF(Q20=0,"",IF(AN20=0,"",(AN20/Q20)))</f>
        <v>0.125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1</v>
      </c>
      <c r="AX20" s="104">
        <f>IF(Q20=0,"",IF(AW20=0,"",(AW20/Q20)))</f>
        <v>0.125</v>
      </c>
      <c r="AY20" s="103">
        <v>1</v>
      </c>
      <c r="AZ20" s="105">
        <f>IFERROR(AY20/AW20,"-")</f>
        <v>1</v>
      </c>
      <c r="BA20" s="106">
        <v>6000</v>
      </c>
      <c r="BB20" s="107">
        <f>IFERROR(BA20/AW20,"-")</f>
        <v>6000</v>
      </c>
      <c r="BC20" s="108"/>
      <c r="BD20" s="108">
        <v>1</v>
      </c>
      <c r="BE20" s="108"/>
      <c r="BF20" s="109">
        <v>2</v>
      </c>
      <c r="BG20" s="110">
        <f>IF(Q20=0,"",IF(BF20=0,"",(BF20/Q20)))</f>
        <v>0.25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0.125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2</v>
      </c>
      <c r="BY20" s="124">
        <f>IF(Q20=0,"",IF(BX20=0,"",(BX20/Q20)))</f>
        <v>0.25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6000</v>
      </c>
      <c r="CR20" s="138">
        <v>6000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101</v>
      </c>
      <c r="C21" s="184" t="s">
        <v>58</v>
      </c>
      <c r="D21" s="184"/>
      <c r="E21" s="184" t="s">
        <v>83</v>
      </c>
      <c r="F21" s="184" t="s">
        <v>90</v>
      </c>
      <c r="G21" s="184" t="s">
        <v>61</v>
      </c>
      <c r="H21" s="87"/>
      <c r="I21" s="87" t="s">
        <v>85</v>
      </c>
      <c r="J21" s="87"/>
      <c r="K21" s="176"/>
      <c r="L21" s="79">
        <v>31</v>
      </c>
      <c r="M21" s="79">
        <v>0</v>
      </c>
      <c r="N21" s="79">
        <v>119</v>
      </c>
      <c r="O21" s="88">
        <v>10</v>
      </c>
      <c r="P21" s="89">
        <v>0</v>
      </c>
      <c r="Q21" s="90">
        <f>O21+P21</f>
        <v>10</v>
      </c>
      <c r="R21" s="80">
        <f>IFERROR(Q21/N21,"-")</f>
        <v>0.084033613445378</v>
      </c>
      <c r="S21" s="79">
        <v>0</v>
      </c>
      <c r="T21" s="79">
        <v>6</v>
      </c>
      <c r="U21" s="80">
        <f>IFERROR(T21/(Q21),"-")</f>
        <v>0.6</v>
      </c>
      <c r="V21" s="81"/>
      <c r="W21" s="82">
        <v>1</v>
      </c>
      <c r="X21" s="80">
        <f>IF(Q21=0,"-",W21/Q21)</f>
        <v>0.1</v>
      </c>
      <c r="Y21" s="181">
        <v>3000</v>
      </c>
      <c r="Z21" s="182">
        <f>IFERROR(Y21/Q21,"-")</f>
        <v>300</v>
      </c>
      <c r="AA21" s="182">
        <f>IFERROR(Y21/W21,"-")</f>
        <v>3000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2</v>
      </c>
      <c r="AO21" s="98">
        <f>IF(Q21=0,"",IF(AN21=0,"",(AN21/Q21)))</f>
        <v>0.2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2</v>
      </c>
      <c r="AX21" s="104">
        <f>IF(Q21=0,"",IF(AW21=0,"",(AW21/Q21)))</f>
        <v>0.2</v>
      </c>
      <c r="AY21" s="103">
        <v>1</v>
      </c>
      <c r="AZ21" s="105">
        <f>IFERROR(AY21/AW21,"-")</f>
        <v>0.5</v>
      </c>
      <c r="BA21" s="106">
        <v>3000</v>
      </c>
      <c r="BB21" s="107">
        <f>IFERROR(BA21/AW21,"-")</f>
        <v>1500</v>
      </c>
      <c r="BC21" s="108">
        <v>1</v>
      </c>
      <c r="BD21" s="108"/>
      <c r="BE21" s="108"/>
      <c r="BF21" s="109">
        <v>1</v>
      </c>
      <c r="BG21" s="110">
        <f>IF(Q21=0,"",IF(BF21=0,"",(BF21/Q21)))</f>
        <v>0.1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4</v>
      </c>
      <c r="BP21" s="117">
        <f>IF(Q21=0,"",IF(BO21=0,"",(BO21/Q21)))</f>
        <v>0.4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</v>
      </c>
      <c r="BY21" s="124">
        <f>IF(Q21=0,"",IF(BX21=0,"",(BX21/Q21)))</f>
        <v>0.1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3000</v>
      </c>
      <c r="CR21" s="138">
        <v>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102</v>
      </c>
      <c r="C22" s="184" t="s">
        <v>58</v>
      </c>
      <c r="D22" s="184"/>
      <c r="E22" s="184" t="s">
        <v>73</v>
      </c>
      <c r="F22" s="184" t="s">
        <v>73</v>
      </c>
      <c r="G22" s="184" t="s">
        <v>74</v>
      </c>
      <c r="H22" s="87"/>
      <c r="I22" s="87"/>
      <c r="J22" s="87"/>
      <c r="K22" s="176"/>
      <c r="L22" s="79">
        <v>258</v>
      </c>
      <c r="M22" s="79">
        <v>112</v>
      </c>
      <c r="N22" s="79">
        <v>50</v>
      </c>
      <c r="O22" s="88">
        <v>28</v>
      </c>
      <c r="P22" s="89">
        <v>0</v>
      </c>
      <c r="Q22" s="90">
        <f>O22+P22</f>
        <v>28</v>
      </c>
      <c r="R22" s="80">
        <f>IFERROR(Q22/N22,"-")</f>
        <v>0.56</v>
      </c>
      <c r="S22" s="79">
        <v>5</v>
      </c>
      <c r="T22" s="79">
        <v>6</v>
      </c>
      <c r="U22" s="80">
        <f>IFERROR(T22/(Q22),"-")</f>
        <v>0.21428571428571</v>
      </c>
      <c r="V22" s="81"/>
      <c r="W22" s="82">
        <v>6</v>
      </c>
      <c r="X22" s="80">
        <f>IF(Q22=0,"-",W22/Q22)</f>
        <v>0.21428571428571</v>
      </c>
      <c r="Y22" s="181">
        <v>423000</v>
      </c>
      <c r="Z22" s="182">
        <f>IFERROR(Y22/Q22,"-")</f>
        <v>15107.142857143</v>
      </c>
      <c r="AA22" s="182">
        <f>IFERROR(Y22/W22,"-")</f>
        <v>70500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0.035714285714286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6</v>
      </c>
      <c r="BG22" s="110">
        <f>IF(Q22=0,"",IF(BF22=0,"",(BF22/Q22)))</f>
        <v>0.21428571428571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9</v>
      </c>
      <c r="BP22" s="117">
        <f>IF(Q22=0,"",IF(BO22=0,"",(BO22/Q22)))</f>
        <v>0.32142857142857</v>
      </c>
      <c r="BQ22" s="118">
        <v>2</v>
      </c>
      <c r="BR22" s="119">
        <f>IFERROR(BQ22/BO22,"-")</f>
        <v>0.22222222222222</v>
      </c>
      <c r="BS22" s="120">
        <v>45000</v>
      </c>
      <c r="BT22" s="121">
        <f>IFERROR(BS22/BO22,"-")</f>
        <v>5000</v>
      </c>
      <c r="BU22" s="122">
        <v>1</v>
      </c>
      <c r="BV22" s="122"/>
      <c r="BW22" s="122">
        <v>1</v>
      </c>
      <c r="BX22" s="123">
        <v>7</v>
      </c>
      <c r="BY22" s="124">
        <f>IF(Q22=0,"",IF(BX22=0,"",(BX22/Q22)))</f>
        <v>0.25</v>
      </c>
      <c r="BZ22" s="125">
        <v>3</v>
      </c>
      <c r="CA22" s="126">
        <f>IFERROR(BZ22/BX22,"-")</f>
        <v>0.42857142857143</v>
      </c>
      <c r="CB22" s="127">
        <v>111000</v>
      </c>
      <c r="CC22" s="128">
        <f>IFERROR(CB22/BX22,"-")</f>
        <v>15857.142857143</v>
      </c>
      <c r="CD22" s="129">
        <v>1</v>
      </c>
      <c r="CE22" s="129"/>
      <c r="CF22" s="129">
        <v>2</v>
      </c>
      <c r="CG22" s="130">
        <v>5</v>
      </c>
      <c r="CH22" s="131">
        <f>IF(Q22=0,"",IF(CG22=0,"",(CG22/Q22)))</f>
        <v>0.17857142857143</v>
      </c>
      <c r="CI22" s="132">
        <v>1</v>
      </c>
      <c r="CJ22" s="133">
        <f>IFERROR(CI22/CG22,"-")</f>
        <v>0.2</v>
      </c>
      <c r="CK22" s="134">
        <v>267000</v>
      </c>
      <c r="CL22" s="135">
        <f>IFERROR(CK22/CG22,"-")</f>
        <v>53400</v>
      </c>
      <c r="CM22" s="136"/>
      <c r="CN22" s="136"/>
      <c r="CO22" s="136">
        <v>1</v>
      </c>
      <c r="CP22" s="137">
        <v>6</v>
      </c>
      <c r="CQ22" s="138">
        <v>423000</v>
      </c>
      <c r="CR22" s="138">
        <v>267000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0.26666666666667</v>
      </c>
      <c r="B23" s="184" t="s">
        <v>103</v>
      </c>
      <c r="C23" s="184" t="s">
        <v>58</v>
      </c>
      <c r="D23" s="184"/>
      <c r="E23" s="184" t="s">
        <v>93</v>
      </c>
      <c r="F23" s="184" t="s">
        <v>84</v>
      </c>
      <c r="G23" s="184" t="s">
        <v>61</v>
      </c>
      <c r="H23" s="87" t="s">
        <v>104</v>
      </c>
      <c r="I23" s="87" t="s">
        <v>105</v>
      </c>
      <c r="J23" s="87" t="s">
        <v>106</v>
      </c>
      <c r="K23" s="176">
        <v>300000</v>
      </c>
      <c r="L23" s="79">
        <v>36</v>
      </c>
      <c r="M23" s="79">
        <v>0</v>
      </c>
      <c r="N23" s="79">
        <v>127</v>
      </c>
      <c r="O23" s="88">
        <v>7</v>
      </c>
      <c r="P23" s="89">
        <v>0</v>
      </c>
      <c r="Q23" s="90">
        <f>O23+P23</f>
        <v>7</v>
      </c>
      <c r="R23" s="80">
        <f>IFERROR(Q23/N23,"-")</f>
        <v>0.05511811023622</v>
      </c>
      <c r="S23" s="79">
        <v>2</v>
      </c>
      <c r="T23" s="79">
        <v>5</v>
      </c>
      <c r="U23" s="80">
        <f>IFERROR(T23/(Q23),"-")</f>
        <v>0.71428571428571</v>
      </c>
      <c r="V23" s="81">
        <f>IFERROR(K23/SUM(Q23:Q26),"-")</f>
        <v>8108.1081081081</v>
      </c>
      <c r="W23" s="82">
        <v>4</v>
      </c>
      <c r="X23" s="80">
        <f>IF(Q23=0,"-",W23/Q23)</f>
        <v>0.57142857142857</v>
      </c>
      <c r="Y23" s="181">
        <v>27000</v>
      </c>
      <c r="Z23" s="182">
        <f>IFERROR(Y23/Q23,"-")</f>
        <v>3857.1428571429</v>
      </c>
      <c r="AA23" s="182">
        <f>IFERROR(Y23/W23,"-")</f>
        <v>6750</v>
      </c>
      <c r="AB23" s="176">
        <f>SUM(Y23:Y26)-SUM(K23:K26)</f>
        <v>-220000</v>
      </c>
      <c r="AC23" s="83">
        <f>SUM(Y23:Y26)/SUM(K23:K26)</f>
        <v>0.26666666666667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0.14285714285714</v>
      </c>
      <c r="AY23" s="103">
        <v>1</v>
      </c>
      <c r="AZ23" s="105">
        <f>IFERROR(AY23/AW23,"-")</f>
        <v>1</v>
      </c>
      <c r="BA23" s="106">
        <v>5000</v>
      </c>
      <c r="BB23" s="107">
        <f>IFERROR(BA23/AW23,"-")</f>
        <v>5000</v>
      </c>
      <c r="BC23" s="108">
        <v>1</v>
      </c>
      <c r="BD23" s="108"/>
      <c r="BE23" s="108"/>
      <c r="BF23" s="109">
        <v>1</v>
      </c>
      <c r="BG23" s="110">
        <f>IF(Q23=0,"",IF(BF23=0,"",(BF23/Q23)))</f>
        <v>0.14285714285714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5</v>
      </c>
      <c r="BP23" s="117">
        <f>IF(Q23=0,"",IF(BO23=0,"",(BO23/Q23)))</f>
        <v>0.71428571428571</v>
      </c>
      <c r="BQ23" s="118">
        <v>3</v>
      </c>
      <c r="BR23" s="119">
        <f>IFERROR(BQ23/BO23,"-")</f>
        <v>0.6</v>
      </c>
      <c r="BS23" s="120">
        <v>22000</v>
      </c>
      <c r="BT23" s="121">
        <f>IFERROR(BS23/BO23,"-")</f>
        <v>4400</v>
      </c>
      <c r="BU23" s="122">
        <v>1</v>
      </c>
      <c r="BV23" s="122">
        <v>1</v>
      </c>
      <c r="BW23" s="122">
        <v>1</v>
      </c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4</v>
      </c>
      <c r="CQ23" s="138">
        <v>27000</v>
      </c>
      <c r="CR23" s="138">
        <v>13000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107</v>
      </c>
      <c r="C24" s="184" t="s">
        <v>58</v>
      </c>
      <c r="D24" s="184"/>
      <c r="E24" s="184" t="s">
        <v>93</v>
      </c>
      <c r="F24" s="184" t="s">
        <v>88</v>
      </c>
      <c r="G24" s="184" t="s">
        <v>61</v>
      </c>
      <c r="H24" s="87"/>
      <c r="I24" s="87" t="s">
        <v>105</v>
      </c>
      <c r="J24" s="87"/>
      <c r="K24" s="176"/>
      <c r="L24" s="79">
        <v>30</v>
      </c>
      <c r="M24" s="79">
        <v>0</v>
      </c>
      <c r="N24" s="79">
        <v>132</v>
      </c>
      <c r="O24" s="88">
        <v>18</v>
      </c>
      <c r="P24" s="89">
        <v>1</v>
      </c>
      <c r="Q24" s="90">
        <f>O24+P24</f>
        <v>19</v>
      </c>
      <c r="R24" s="80">
        <f>IFERROR(Q24/N24,"-")</f>
        <v>0.14393939393939</v>
      </c>
      <c r="S24" s="79">
        <v>0</v>
      </c>
      <c r="T24" s="79">
        <v>4</v>
      </c>
      <c r="U24" s="80">
        <f>IFERROR(T24/(Q24),"-")</f>
        <v>0.21052631578947</v>
      </c>
      <c r="V24" s="81"/>
      <c r="W24" s="82">
        <v>1</v>
      </c>
      <c r="X24" s="80">
        <f>IF(Q24=0,"-",W24/Q24)</f>
        <v>0.052631578947368</v>
      </c>
      <c r="Y24" s="181">
        <v>48000</v>
      </c>
      <c r="Z24" s="182">
        <f>IFERROR(Y24/Q24,"-")</f>
        <v>2526.3157894737</v>
      </c>
      <c r="AA24" s="182">
        <f>IFERROR(Y24/W24,"-")</f>
        <v>48000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>
        <v>2</v>
      </c>
      <c r="AO24" s="98">
        <f>IF(Q24=0,"",IF(AN24=0,"",(AN24/Q24)))</f>
        <v>0.10526315789474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>
        <v>1</v>
      </c>
      <c r="AX24" s="104">
        <f>IF(Q24=0,"",IF(AW24=0,"",(AW24/Q24)))</f>
        <v>0.052631578947368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9</v>
      </c>
      <c r="BG24" s="110">
        <f>IF(Q24=0,"",IF(BF24=0,"",(BF24/Q24)))</f>
        <v>0.47368421052632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6</v>
      </c>
      <c r="BP24" s="117">
        <f>IF(Q24=0,"",IF(BO24=0,"",(BO24/Q24)))</f>
        <v>0.31578947368421</v>
      </c>
      <c r="BQ24" s="118">
        <v>1</v>
      </c>
      <c r="BR24" s="119">
        <f>IFERROR(BQ24/BO24,"-")</f>
        <v>0.16666666666667</v>
      </c>
      <c r="BS24" s="120">
        <v>48000</v>
      </c>
      <c r="BT24" s="121">
        <f>IFERROR(BS24/BO24,"-")</f>
        <v>8000</v>
      </c>
      <c r="BU24" s="122"/>
      <c r="BV24" s="122"/>
      <c r="BW24" s="122">
        <v>1</v>
      </c>
      <c r="BX24" s="123">
        <v>1</v>
      </c>
      <c r="BY24" s="124">
        <f>IF(Q24=0,"",IF(BX24=0,"",(BX24/Q24)))</f>
        <v>0.052631578947368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48000</v>
      </c>
      <c r="CR24" s="138">
        <v>48000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108</v>
      </c>
      <c r="C25" s="184" t="s">
        <v>58</v>
      </c>
      <c r="D25" s="184"/>
      <c r="E25" s="184" t="s">
        <v>93</v>
      </c>
      <c r="F25" s="184" t="s">
        <v>90</v>
      </c>
      <c r="G25" s="184" t="s">
        <v>61</v>
      </c>
      <c r="H25" s="87"/>
      <c r="I25" s="87" t="s">
        <v>105</v>
      </c>
      <c r="J25" s="87"/>
      <c r="K25" s="176"/>
      <c r="L25" s="79">
        <v>4</v>
      </c>
      <c r="M25" s="79">
        <v>0</v>
      </c>
      <c r="N25" s="79">
        <v>15</v>
      </c>
      <c r="O25" s="88">
        <v>2</v>
      </c>
      <c r="P25" s="89">
        <v>0</v>
      </c>
      <c r="Q25" s="90">
        <f>O25+P25</f>
        <v>2</v>
      </c>
      <c r="R25" s="80">
        <f>IFERROR(Q25/N25,"-")</f>
        <v>0.13333333333333</v>
      </c>
      <c r="S25" s="79">
        <v>0</v>
      </c>
      <c r="T25" s="79">
        <v>1</v>
      </c>
      <c r="U25" s="80">
        <f>IFERROR(T25/(Q25),"-")</f>
        <v>0.5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0.5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109</v>
      </c>
      <c r="C26" s="184" t="s">
        <v>58</v>
      </c>
      <c r="D26" s="184"/>
      <c r="E26" s="184" t="s">
        <v>73</v>
      </c>
      <c r="F26" s="184" t="s">
        <v>73</v>
      </c>
      <c r="G26" s="184" t="s">
        <v>74</v>
      </c>
      <c r="H26" s="87"/>
      <c r="I26" s="87"/>
      <c r="J26" s="87"/>
      <c r="K26" s="176"/>
      <c r="L26" s="79">
        <v>170</v>
      </c>
      <c r="M26" s="79">
        <v>57</v>
      </c>
      <c r="N26" s="79">
        <v>37</v>
      </c>
      <c r="O26" s="88">
        <v>9</v>
      </c>
      <c r="P26" s="89">
        <v>0</v>
      </c>
      <c r="Q26" s="90">
        <f>O26+P26</f>
        <v>9</v>
      </c>
      <c r="R26" s="80">
        <f>IFERROR(Q26/N26,"-")</f>
        <v>0.24324324324324</v>
      </c>
      <c r="S26" s="79">
        <v>2</v>
      </c>
      <c r="T26" s="79">
        <v>2</v>
      </c>
      <c r="U26" s="80">
        <f>IFERROR(T26/(Q26),"-")</f>
        <v>0.22222222222222</v>
      </c>
      <c r="V26" s="81"/>
      <c r="W26" s="82">
        <v>1</v>
      </c>
      <c r="X26" s="80">
        <f>IF(Q26=0,"-",W26/Q26)</f>
        <v>0.11111111111111</v>
      </c>
      <c r="Y26" s="181">
        <v>5000</v>
      </c>
      <c r="Z26" s="182">
        <f>IFERROR(Y26/Q26,"-")</f>
        <v>555.55555555556</v>
      </c>
      <c r="AA26" s="182">
        <f>IFERROR(Y26/W26,"-")</f>
        <v>5000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6</v>
      </c>
      <c r="BP26" s="117">
        <f>IF(Q26=0,"",IF(BO26=0,"",(BO26/Q26)))</f>
        <v>0.66666666666667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2</v>
      </c>
      <c r="BY26" s="124">
        <f>IF(Q26=0,"",IF(BX26=0,"",(BX26/Q26)))</f>
        <v>0.22222222222222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0.11111111111111</v>
      </c>
      <c r="CI26" s="132">
        <v>1</v>
      </c>
      <c r="CJ26" s="133">
        <f>IFERROR(CI26/CG26,"-")</f>
        <v>1</v>
      </c>
      <c r="CK26" s="134">
        <v>5000</v>
      </c>
      <c r="CL26" s="135">
        <f>IFERROR(CK26/CG26,"-")</f>
        <v>5000</v>
      </c>
      <c r="CM26" s="136">
        <v>1</v>
      </c>
      <c r="CN26" s="136"/>
      <c r="CO26" s="136"/>
      <c r="CP26" s="137">
        <v>1</v>
      </c>
      <c r="CQ26" s="138">
        <v>5000</v>
      </c>
      <c r="CR26" s="138">
        <v>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4.6076923076923</v>
      </c>
      <c r="B27" s="184" t="s">
        <v>110</v>
      </c>
      <c r="C27" s="184" t="s">
        <v>58</v>
      </c>
      <c r="D27" s="184"/>
      <c r="E27" s="184" t="s">
        <v>111</v>
      </c>
      <c r="F27" s="184" t="s">
        <v>112</v>
      </c>
      <c r="G27" s="184" t="s">
        <v>61</v>
      </c>
      <c r="H27" s="87" t="s">
        <v>113</v>
      </c>
      <c r="I27" s="87" t="s">
        <v>114</v>
      </c>
      <c r="J27" s="185" t="s">
        <v>115</v>
      </c>
      <c r="K27" s="176">
        <v>130000</v>
      </c>
      <c r="L27" s="79">
        <v>4</v>
      </c>
      <c r="M27" s="79">
        <v>0</v>
      </c>
      <c r="N27" s="79">
        <v>27</v>
      </c>
      <c r="O27" s="88">
        <v>1</v>
      </c>
      <c r="P27" s="89">
        <v>0</v>
      </c>
      <c r="Q27" s="90">
        <f>O27+P27</f>
        <v>1</v>
      </c>
      <c r="R27" s="80">
        <f>IFERROR(Q27/N27,"-")</f>
        <v>0.037037037037037</v>
      </c>
      <c r="S27" s="79">
        <v>0</v>
      </c>
      <c r="T27" s="79">
        <v>0</v>
      </c>
      <c r="U27" s="80">
        <f>IFERROR(T27/(Q27),"-")</f>
        <v>0</v>
      </c>
      <c r="V27" s="81">
        <f>IFERROR(K27/SUM(Q27:Q28),"-")</f>
        <v>11818.181818182</v>
      </c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>
        <f>SUM(Y27:Y28)-SUM(K27:K28)</f>
        <v>469000</v>
      </c>
      <c r="AC27" s="83">
        <f>SUM(Y27:Y28)/SUM(K27:K28)</f>
        <v>4.6076923076923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1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116</v>
      </c>
      <c r="C28" s="184" t="s">
        <v>58</v>
      </c>
      <c r="D28" s="184"/>
      <c r="E28" s="184" t="s">
        <v>111</v>
      </c>
      <c r="F28" s="184" t="s">
        <v>112</v>
      </c>
      <c r="G28" s="184" t="s">
        <v>74</v>
      </c>
      <c r="H28" s="87"/>
      <c r="I28" s="87"/>
      <c r="J28" s="87"/>
      <c r="K28" s="176"/>
      <c r="L28" s="79">
        <v>44</v>
      </c>
      <c r="M28" s="79">
        <v>20</v>
      </c>
      <c r="N28" s="79">
        <v>15</v>
      </c>
      <c r="O28" s="88">
        <v>10</v>
      </c>
      <c r="P28" s="89">
        <v>0</v>
      </c>
      <c r="Q28" s="90">
        <f>O28+P28</f>
        <v>10</v>
      </c>
      <c r="R28" s="80">
        <f>IFERROR(Q28/N28,"-")</f>
        <v>0.66666666666667</v>
      </c>
      <c r="S28" s="79">
        <v>5</v>
      </c>
      <c r="T28" s="79">
        <v>0</v>
      </c>
      <c r="U28" s="80">
        <f>IFERROR(T28/(Q28),"-")</f>
        <v>0</v>
      </c>
      <c r="V28" s="81"/>
      <c r="W28" s="82">
        <v>5</v>
      </c>
      <c r="X28" s="80">
        <f>IF(Q28=0,"-",W28/Q28)</f>
        <v>0.5</v>
      </c>
      <c r="Y28" s="181">
        <v>599000</v>
      </c>
      <c r="Z28" s="182">
        <f>IFERROR(Y28/Q28,"-")</f>
        <v>59900</v>
      </c>
      <c r="AA28" s="182">
        <f>IFERROR(Y28/W28,"-")</f>
        <v>119800</v>
      </c>
      <c r="AB28" s="176"/>
      <c r="AC28" s="83"/>
      <c r="AD28" s="77"/>
      <c r="AE28" s="91">
        <v>2</v>
      </c>
      <c r="AF28" s="92">
        <f>IF(Q28=0,"",IF(AE28=0,"",(AE28/Q28)))</f>
        <v>0.2</v>
      </c>
      <c r="AG28" s="91">
        <v>1</v>
      </c>
      <c r="AH28" s="93">
        <f>IFERROR(AG28/AE28,"-")</f>
        <v>0.5</v>
      </c>
      <c r="AI28" s="94">
        <v>5000</v>
      </c>
      <c r="AJ28" s="95">
        <f>IFERROR(AI28/AE28,"-")</f>
        <v>2500</v>
      </c>
      <c r="AK28" s="96">
        <v>1</v>
      </c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0.1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1</v>
      </c>
      <c r="BG28" s="110">
        <f>IF(Q28=0,"",IF(BF28=0,"",(BF28/Q28)))</f>
        <v>0.1</v>
      </c>
      <c r="BH28" s="109">
        <v>1</v>
      </c>
      <c r="BI28" s="111">
        <f>IFERROR(BH28/BF28,"-")</f>
        <v>1</v>
      </c>
      <c r="BJ28" s="112">
        <v>126000</v>
      </c>
      <c r="BK28" s="113">
        <f>IFERROR(BJ28/BF28,"-")</f>
        <v>126000</v>
      </c>
      <c r="BL28" s="114"/>
      <c r="BM28" s="114"/>
      <c r="BN28" s="114">
        <v>1</v>
      </c>
      <c r="BO28" s="116">
        <v>4</v>
      </c>
      <c r="BP28" s="117">
        <f>IF(Q28=0,"",IF(BO28=0,"",(BO28/Q28)))</f>
        <v>0.4</v>
      </c>
      <c r="BQ28" s="118">
        <v>3</v>
      </c>
      <c r="BR28" s="119">
        <f>IFERROR(BQ28/BO28,"-")</f>
        <v>0.75</v>
      </c>
      <c r="BS28" s="120">
        <v>468000</v>
      </c>
      <c r="BT28" s="121">
        <f>IFERROR(BS28/BO28,"-")</f>
        <v>117000</v>
      </c>
      <c r="BU28" s="122"/>
      <c r="BV28" s="122"/>
      <c r="BW28" s="122">
        <v>3</v>
      </c>
      <c r="BX28" s="123">
        <v>2</v>
      </c>
      <c r="BY28" s="124">
        <f>IF(Q28=0,"",IF(BX28=0,"",(BX28/Q28)))</f>
        <v>0.2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5</v>
      </c>
      <c r="CQ28" s="138">
        <v>599000</v>
      </c>
      <c r="CR28" s="138">
        <v>320000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4.4307692307692</v>
      </c>
      <c r="B29" s="184" t="s">
        <v>117</v>
      </c>
      <c r="C29" s="184" t="s">
        <v>58</v>
      </c>
      <c r="D29" s="184"/>
      <c r="E29" s="184" t="s">
        <v>118</v>
      </c>
      <c r="F29" s="184" t="s">
        <v>78</v>
      </c>
      <c r="G29" s="184" t="s">
        <v>61</v>
      </c>
      <c r="H29" s="87" t="s">
        <v>119</v>
      </c>
      <c r="I29" s="87" t="s">
        <v>114</v>
      </c>
      <c r="J29" s="185" t="s">
        <v>120</v>
      </c>
      <c r="K29" s="176">
        <v>130000</v>
      </c>
      <c r="L29" s="79">
        <v>17</v>
      </c>
      <c r="M29" s="79">
        <v>0</v>
      </c>
      <c r="N29" s="79">
        <v>52</v>
      </c>
      <c r="O29" s="88">
        <v>3</v>
      </c>
      <c r="P29" s="89">
        <v>0</v>
      </c>
      <c r="Q29" s="90">
        <f>O29+P29</f>
        <v>3</v>
      </c>
      <c r="R29" s="80">
        <f>IFERROR(Q29/N29,"-")</f>
        <v>0.057692307692308</v>
      </c>
      <c r="S29" s="79">
        <v>0</v>
      </c>
      <c r="T29" s="79">
        <v>0</v>
      </c>
      <c r="U29" s="80">
        <f>IFERROR(T29/(Q29),"-")</f>
        <v>0</v>
      </c>
      <c r="V29" s="81">
        <f>IFERROR(K29/SUM(Q29:Q30),"-")</f>
        <v>13000</v>
      </c>
      <c r="W29" s="82">
        <v>1</v>
      </c>
      <c r="X29" s="80">
        <f>IF(Q29=0,"-",W29/Q29)</f>
        <v>0.33333333333333</v>
      </c>
      <c r="Y29" s="181">
        <v>5000</v>
      </c>
      <c r="Z29" s="182">
        <f>IFERROR(Y29/Q29,"-")</f>
        <v>1666.6666666667</v>
      </c>
      <c r="AA29" s="182">
        <f>IFERROR(Y29/W29,"-")</f>
        <v>5000</v>
      </c>
      <c r="AB29" s="176">
        <f>SUM(Y29:Y30)-SUM(K29:K30)</f>
        <v>446000</v>
      </c>
      <c r="AC29" s="83">
        <f>SUM(Y29:Y30)/SUM(K29:K30)</f>
        <v>4.4307692307692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0.33333333333333</v>
      </c>
      <c r="BH29" s="109">
        <v>1</v>
      </c>
      <c r="BI29" s="111">
        <f>IFERROR(BH29/BF29,"-")</f>
        <v>1</v>
      </c>
      <c r="BJ29" s="112">
        <v>5000</v>
      </c>
      <c r="BK29" s="113">
        <f>IFERROR(BJ29/BF29,"-")</f>
        <v>5000</v>
      </c>
      <c r="BL29" s="114">
        <v>1</v>
      </c>
      <c r="BM29" s="114"/>
      <c r="BN29" s="114"/>
      <c r="BO29" s="116">
        <v>1</v>
      </c>
      <c r="BP29" s="117">
        <f>IF(Q29=0,"",IF(BO29=0,"",(BO29/Q29)))</f>
        <v>0.33333333333333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1</v>
      </c>
      <c r="BY29" s="124">
        <f>IF(Q29=0,"",IF(BX29=0,"",(BX29/Q29)))</f>
        <v>0.33333333333333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1</v>
      </c>
      <c r="CQ29" s="138">
        <v>5000</v>
      </c>
      <c r="CR29" s="138">
        <v>5000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121</v>
      </c>
      <c r="C30" s="184" t="s">
        <v>58</v>
      </c>
      <c r="D30" s="184"/>
      <c r="E30" s="184" t="s">
        <v>118</v>
      </c>
      <c r="F30" s="184" t="s">
        <v>78</v>
      </c>
      <c r="G30" s="184" t="s">
        <v>74</v>
      </c>
      <c r="H30" s="87"/>
      <c r="I30" s="87"/>
      <c r="J30" s="87"/>
      <c r="K30" s="176"/>
      <c r="L30" s="79">
        <v>31</v>
      </c>
      <c r="M30" s="79">
        <v>22</v>
      </c>
      <c r="N30" s="79">
        <v>8</v>
      </c>
      <c r="O30" s="88">
        <v>7</v>
      </c>
      <c r="P30" s="89">
        <v>0</v>
      </c>
      <c r="Q30" s="90">
        <f>O30+P30</f>
        <v>7</v>
      </c>
      <c r="R30" s="80">
        <f>IFERROR(Q30/N30,"-")</f>
        <v>0.875</v>
      </c>
      <c r="S30" s="79">
        <v>2</v>
      </c>
      <c r="T30" s="79">
        <v>2</v>
      </c>
      <c r="U30" s="80">
        <f>IFERROR(T30/(Q30),"-")</f>
        <v>0.28571428571429</v>
      </c>
      <c r="V30" s="81"/>
      <c r="W30" s="82">
        <v>3</v>
      </c>
      <c r="X30" s="80">
        <f>IF(Q30=0,"-",W30/Q30)</f>
        <v>0.42857142857143</v>
      </c>
      <c r="Y30" s="181">
        <v>571000</v>
      </c>
      <c r="Z30" s="182">
        <f>IFERROR(Y30/Q30,"-")</f>
        <v>81571.428571429</v>
      </c>
      <c r="AA30" s="182">
        <f>IFERROR(Y30/W30,"-")</f>
        <v>190333.33333333</v>
      </c>
      <c r="AB30" s="176"/>
      <c r="AC30" s="83"/>
      <c r="AD30" s="77"/>
      <c r="AE30" s="91">
        <v>1</v>
      </c>
      <c r="AF30" s="92">
        <f>IF(Q30=0,"",IF(AE30=0,"",(AE30/Q30)))</f>
        <v>0.14285714285714</v>
      </c>
      <c r="AG30" s="91">
        <v>1</v>
      </c>
      <c r="AH30" s="93">
        <f>IFERROR(AG30/AE30,"-")</f>
        <v>1</v>
      </c>
      <c r="AI30" s="94">
        <v>3000</v>
      </c>
      <c r="AJ30" s="95">
        <f>IFERROR(AI30/AE30,"-")</f>
        <v>3000</v>
      </c>
      <c r="AK30" s="96">
        <v>1</v>
      </c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0.28571428571429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1</v>
      </c>
      <c r="BP30" s="117">
        <f>IF(Q30=0,"",IF(BO30=0,"",(BO30/Q30)))</f>
        <v>0.14285714285714</v>
      </c>
      <c r="BQ30" s="118">
        <v>1</v>
      </c>
      <c r="BR30" s="119">
        <f>IFERROR(BQ30/BO30,"-")</f>
        <v>1</v>
      </c>
      <c r="BS30" s="120">
        <v>3000</v>
      </c>
      <c r="BT30" s="121">
        <f>IFERROR(BS30/BO30,"-")</f>
        <v>3000</v>
      </c>
      <c r="BU30" s="122">
        <v>1</v>
      </c>
      <c r="BV30" s="122"/>
      <c r="BW30" s="122"/>
      <c r="BX30" s="123">
        <v>3</v>
      </c>
      <c r="BY30" s="124">
        <f>IF(Q30=0,"",IF(BX30=0,"",(BX30/Q30)))</f>
        <v>0.42857142857143</v>
      </c>
      <c r="BZ30" s="125">
        <v>1</v>
      </c>
      <c r="CA30" s="126">
        <f>IFERROR(BZ30/BX30,"-")</f>
        <v>0.33333333333333</v>
      </c>
      <c r="CB30" s="127">
        <v>565000</v>
      </c>
      <c r="CC30" s="128">
        <f>IFERROR(CB30/BX30,"-")</f>
        <v>188333.33333333</v>
      </c>
      <c r="CD30" s="129"/>
      <c r="CE30" s="129"/>
      <c r="CF30" s="129">
        <v>1</v>
      </c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3</v>
      </c>
      <c r="CQ30" s="138">
        <v>571000</v>
      </c>
      <c r="CR30" s="138">
        <v>565000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>
        <f>AC31</f>
        <v>0.52666666666667</v>
      </c>
      <c r="B31" s="184" t="s">
        <v>122</v>
      </c>
      <c r="C31" s="184" t="s">
        <v>58</v>
      </c>
      <c r="D31" s="184"/>
      <c r="E31" s="184" t="s">
        <v>123</v>
      </c>
      <c r="F31" s="184" t="s">
        <v>124</v>
      </c>
      <c r="G31" s="184" t="s">
        <v>61</v>
      </c>
      <c r="H31" s="87" t="s">
        <v>125</v>
      </c>
      <c r="I31" s="87" t="s">
        <v>114</v>
      </c>
      <c r="J31" s="185" t="s">
        <v>120</v>
      </c>
      <c r="K31" s="176">
        <v>300000</v>
      </c>
      <c r="L31" s="79">
        <v>26</v>
      </c>
      <c r="M31" s="79">
        <v>0</v>
      </c>
      <c r="N31" s="79">
        <v>109</v>
      </c>
      <c r="O31" s="88">
        <v>8</v>
      </c>
      <c r="P31" s="89">
        <v>0</v>
      </c>
      <c r="Q31" s="90">
        <f>O31+P31</f>
        <v>8</v>
      </c>
      <c r="R31" s="80">
        <f>IFERROR(Q31/N31,"-")</f>
        <v>0.073394495412844</v>
      </c>
      <c r="S31" s="79">
        <v>0</v>
      </c>
      <c r="T31" s="79">
        <v>2</v>
      </c>
      <c r="U31" s="80">
        <f>IFERROR(T31/(Q31),"-")</f>
        <v>0.25</v>
      </c>
      <c r="V31" s="81">
        <f>IFERROR(K31/SUM(Q31:Q32),"-")</f>
        <v>12000</v>
      </c>
      <c r="W31" s="82">
        <v>2</v>
      </c>
      <c r="X31" s="80">
        <f>IF(Q31=0,"-",W31/Q31)</f>
        <v>0.25</v>
      </c>
      <c r="Y31" s="181">
        <v>33000</v>
      </c>
      <c r="Z31" s="182">
        <f>IFERROR(Y31/Q31,"-")</f>
        <v>4125</v>
      </c>
      <c r="AA31" s="182">
        <f>IFERROR(Y31/W31,"-")</f>
        <v>16500</v>
      </c>
      <c r="AB31" s="176">
        <f>SUM(Y31:Y32)-SUM(K31:K32)</f>
        <v>-142000</v>
      </c>
      <c r="AC31" s="83">
        <f>SUM(Y31:Y32)/SUM(K31:K32)</f>
        <v>0.52666666666667</v>
      </c>
      <c r="AD31" s="77"/>
      <c r="AE31" s="91">
        <v>1</v>
      </c>
      <c r="AF31" s="92">
        <f>IF(Q31=0,"",IF(AE31=0,"",(AE31/Q31)))</f>
        <v>0.125</v>
      </c>
      <c r="AG31" s="91"/>
      <c r="AH31" s="93">
        <f>IFERROR(AG31/AE31,"-")</f>
        <v>0</v>
      </c>
      <c r="AI31" s="94"/>
      <c r="AJ31" s="95">
        <f>IFERROR(AI31/AE31,"-")</f>
        <v>0</v>
      </c>
      <c r="AK31" s="96"/>
      <c r="AL31" s="96"/>
      <c r="AM31" s="96"/>
      <c r="AN31" s="97">
        <v>2</v>
      </c>
      <c r="AO31" s="98">
        <f>IF(Q31=0,"",IF(AN31=0,"",(AN31/Q31)))</f>
        <v>0.25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0.25</v>
      </c>
      <c r="BQ31" s="118">
        <v>1</v>
      </c>
      <c r="BR31" s="119">
        <f>IFERROR(BQ31/BO31,"-")</f>
        <v>0.5</v>
      </c>
      <c r="BS31" s="120">
        <v>13000</v>
      </c>
      <c r="BT31" s="121">
        <f>IFERROR(BS31/BO31,"-")</f>
        <v>6500</v>
      </c>
      <c r="BU31" s="122"/>
      <c r="BV31" s="122"/>
      <c r="BW31" s="122">
        <v>1</v>
      </c>
      <c r="BX31" s="123">
        <v>3</v>
      </c>
      <c r="BY31" s="124">
        <f>IF(Q31=0,"",IF(BX31=0,"",(BX31/Q31)))</f>
        <v>0.375</v>
      </c>
      <c r="BZ31" s="125">
        <v>1</v>
      </c>
      <c r="CA31" s="126">
        <f>IFERROR(BZ31/BX31,"-")</f>
        <v>0.33333333333333</v>
      </c>
      <c r="CB31" s="127">
        <v>20000</v>
      </c>
      <c r="CC31" s="128">
        <f>IFERROR(CB31/BX31,"-")</f>
        <v>6666.6666666667</v>
      </c>
      <c r="CD31" s="129"/>
      <c r="CE31" s="129">
        <v>1</v>
      </c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2</v>
      </c>
      <c r="CQ31" s="138">
        <v>33000</v>
      </c>
      <c r="CR31" s="138">
        <v>20000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126</v>
      </c>
      <c r="C32" s="184" t="s">
        <v>58</v>
      </c>
      <c r="D32" s="184"/>
      <c r="E32" s="184" t="s">
        <v>123</v>
      </c>
      <c r="F32" s="184" t="s">
        <v>124</v>
      </c>
      <c r="G32" s="184" t="s">
        <v>74</v>
      </c>
      <c r="H32" s="87"/>
      <c r="I32" s="87"/>
      <c r="J32" s="87"/>
      <c r="K32" s="176"/>
      <c r="L32" s="79">
        <v>65</v>
      </c>
      <c r="M32" s="79">
        <v>47</v>
      </c>
      <c r="N32" s="79">
        <v>29</v>
      </c>
      <c r="O32" s="88">
        <v>17</v>
      </c>
      <c r="P32" s="89">
        <v>0</v>
      </c>
      <c r="Q32" s="90">
        <f>O32+P32</f>
        <v>17</v>
      </c>
      <c r="R32" s="80">
        <f>IFERROR(Q32/N32,"-")</f>
        <v>0.58620689655172</v>
      </c>
      <c r="S32" s="79">
        <v>2</v>
      </c>
      <c r="T32" s="79">
        <v>7</v>
      </c>
      <c r="U32" s="80">
        <f>IFERROR(T32/(Q32),"-")</f>
        <v>0.41176470588235</v>
      </c>
      <c r="V32" s="81"/>
      <c r="W32" s="82">
        <v>8</v>
      </c>
      <c r="X32" s="80">
        <f>IF(Q32=0,"-",W32/Q32)</f>
        <v>0.47058823529412</v>
      </c>
      <c r="Y32" s="181">
        <v>125000</v>
      </c>
      <c r="Z32" s="182">
        <f>IFERROR(Y32/Q32,"-")</f>
        <v>7352.9411764706</v>
      </c>
      <c r="AA32" s="182">
        <f>IFERROR(Y32/W32,"-")</f>
        <v>15625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4</v>
      </c>
      <c r="BG32" s="110">
        <f>IF(Q32=0,"",IF(BF32=0,"",(BF32/Q32)))</f>
        <v>0.23529411764706</v>
      </c>
      <c r="BH32" s="109">
        <v>3</v>
      </c>
      <c r="BI32" s="111">
        <f>IFERROR(BH32/BF32,"-")</f>
        <v>0.75</v>
      </c>
      <c r="BJ32" s="112">
        <v>59000</v>
      </c>
      <c r="BK32" s="113">
        <f>IFERROR(BJ32/BF32,"-")</f>
        <v>14750</v>
      </c>
      <c r="BL32" s="114">
        <v>1</v>
      </c>
      <c r="BM32" s="114"/>
      <c r="BN32" s="114">
        <v>2</v>
      </c>
      <c r="BO32" s="116">
        <v>6</v>
      </c>
      <c r="BP32" s="117">
        <f>IF(Q32=0,"",IF(BO32=0,"",(BO32/Q32)))</f>
        <v>0.35294117647059</v>
      </c>
      <c r="BQ32" s="118">
        <v>1</v>
      </c>
      <c r="BR32" s="119">
        <f>IFERROR(BQ32/BO32,"-")</f>
        <v>0.16666666666667</v>
      </c>
      <c r="BS32" s="120">
        <v>2000</v>
      </c>
      <c r="BT32" s="121">
        <f>IFERROR(BS32/BO32,"-")</f>
        <v>333.33333333333</v>
      </c>
      <c r="BU32" s="122">
        <v>1</v>
      </c>
      <c r="BV32" s="122"/>
      <c r="BW32" s="122"/>
      <c r="BX32" s="123">
        <v>2</v>
      </c>
      <c r="BY32" s="124">
        <f>IF(Q32=0,"",IF(BX32=0,"",(BX32/Q32)))</f>
        <v>0.11764705882353</v>
      </c>
      <c r="BZ32" s="125">
        <v>1</v>
      </c>
      <c r="CA32" s="126">
        <f>IFERROR(BZ32/BX32,"-")</f>
        <v>0.5</v>
      </c>
      <c r="CB32" s="127">
        <v>3000</v>
      </c>
      <c r="CC32" s="128">
        <f>IFERROR(CB32/BX32,"-")</f>
        <v>1500</v>
      </c>
      <c r="CD32" s="129">
        <v>1</v>
      </c>
      <c r="CE32" s="129"/>
      <c r="CF32" s="129"/>
      <c r="CG32" s="130">
        <v>5</v>
      </c>
      <c r="CH32" s="131">
        <f>IF(Q32=0,"",IF(CG32=0,"",(CG32/Q32)))</f>
        <v>0.29411764705882</v>
      </c>
      <c r="CI32" s="132">
        <v>3</v>
      </c>
      <c r="CJ32" s="133">
        <f>IFERROR(CI32/CG32,"-")</f>
        <v>0.6</v>
      </c>
      <c r="CK32" s="134">
        <v>61000</v>
      </c>
      <c r="CL32" s="135">
        <f>IFERROR(CK32/CG32,"-")</f>
        <v>12200</v>
      </c>
      <c r="CM32" s="136">
        <v>1</v>
      </c>
      <c r="CN32" s="136">
        <v>1</v>
      </c>
      <c r="CO32" s="136">
        <v>1</v>
      </c>
      <c r="CP32" s="137">
        <v>8</v>
      </c>
      <c r="CQ32" s="138">
        <v>125000</v>
      </c>
      <c r="CR32" s="138">
        <v>45000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0.74583333333333</v>
      </c>
      <c r="B33" s="184" t="s">
        <v>127</v>
      </c>
      <c r="C33" s="184" t="s">
        <v>58</v>
      </c>
      <c r="D33" s="184"/>
      <c r="E33" s="184" t="s">
        <v>77</v>
      </c>
      <c r="F33" s="184" t="s">
        <v>112</v>
      </c>
      <c r="G33" s="184" t="s">
        <v>61</v>
      </c>
      <c r="H33" s="87" t="s">
        <v>99</v>
      </c>
      <c r="I33" s="87" t="s">
        <v>63</v>
      </c>
      <c r="J33" s="185" t="s">
        <v>120</v>
      </c>
      <c r="K33" s="176">
        <v>120000</v>
      </c>
      <c r="L33" s="79">
        <v>30</v>
      </c>
      <c r="M33" s="79">
        <v>0</v>
      </c>
      <c r="N33" s="79">
        <v>81</v>
      </c>
      <c r="O33" s="88">
        <v>13</v>
      </c>
      <c r="P33" s="89">
        <v>0</v>
      </c>
      <c r="Q33" s="90">
        <f>O33+P33</f>
        <v>13</v>
      </c>
      <c r="R33" s="80">
        <f>IFERROR(Q33/N33,"-")</f>
        <v>0.16049382716049</v>
      </c>
      <c r="S33" s="79">
        <v>2</v>
      </c>
      <c r="T33" s="79">
        <v>3</v>
      </c>
      <c r="U33" s="80">
        <f>IFERROR(T33/(Q33),"-")</f>
        <v>0.23076923076923</v>
      </c>
      <c r="V33" s="81">
        <f>IFERROR(K33/SUM(Q33:Q34),"-")</f>
        <v>5454.5454545455</v>
      </c>
      <c r="W33" s="82">
        <v>2</v>
      </c>
      <c r="X33" s="80">
        <f>IF(Q33=0,"-",W33/Q33)</f>
        <v>0.15384615384615</v>
      </c>
      <c r="Y33" s="181">
        <v>73000</v>
      </c>
      <c r="Z33" s="182">
        <f>IFERROR(Y33/Q33,"-")</f>
        <v>5615.3846153846</v>
      </c>
      <c r="AA33" s="182">
        <f>IFERROR(Y33/W33,"-")</f>
        <v>36500</v>
      </c>
      <c r="AB33" s="176">
        <f>SUM(Y33:Y34)-SUM(K33:K34)</f>
        <v>-30500</v>
      </c>
      <c r="AC33" s="83">
        <f>SUM(Y33:Y34)/SUM(K33:K34)</f>
        <v>0.74583333333333</v>
      </c>
      <c r="AD33" s="77"/>
      <c r="AE33" s="91">
        <v>1</v>
      </c>
      <c r="AF33" s="92">
        <f>IF(Q33=0,"",IF(AE33=0,"",(AE33/Q33)))</f>
        <v>0.076923076923077</v>
      </c>
      <c r="AG33" s="91"/>
      <c r="AH33" s="93">
        <f>IFERROR(AG33/AE33,"-")</f>
        <v>0</v>
      </c>
      <c r="AI33" s="94"/>
      <c r="AJ33" s="95">
        <f>IFERROR(AI33/AE33,"-")</f>
        <v>0</v>
      </c>
      <c r="AK33" s="96"/>
      <c r="AL33" s="96"/>
      <c r="AM33" s="96"/>
      <c r="AN33" s="97">
        <v>1</v>
      </c>
      <c r="AO33" s="98">
        <f>IF(Q33=0,"",IF(AN33=0,"",(AN33/Q33)))</f>
        <v>0.076923076923077</v>
      </c>
      <c r="AP33" s="97"/>
      <c r="AQ33" s="99">
        <f>IFERROR(AP33/AN33,"-")</f>
        <v>0</v>
      </c>
      <c r="AR33" s="100"/>
      <c r="AS33" s="101">
        <f>IFERROR(AR33/AN33,"-")</f>
        <v>0</v>
      </c>
      <c r="AT33" s="102"/>
      <c r="AU33" s="102"/>
      <c r="AV33" s="102"/>
      <c r="AW33" s="103">
        <v>2</v>
      </c>
      <c r="AX33" s="104">
        <f>IF(Q33=0,"",IF(AW33=0,"",(AW33/Q33)))</f>
        <v>0.15384615384615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>
        <v>4</v>
      </c>
      <c r="BG33" s="110">
        <f>IF(Q33=0,"",IF(BF33=0,"",(BF33/Q33)))</f>
        <v>0.30769230769231</v>
      </c>
      <c r="BH33" s="109">
        <v>2</v>
      </c>
      <c r="BI33" s="111">
        <f>IFERROR(BH33/BF33,"-")</f>
        <v>0.5</v>
      </c>
      <c r="BJ33" s="112">
        <v>73000</v>
      </c>
      <c r="BK33" s="113">
        <f>IFERROR(BJ33/BF33,"-")</f>
        <v>18250</v>
      </c>
      <c r="BL33" s="114"/>
      <c r="BM33" s="114">
        <v>1</v>
      </c>
      <c r="BN33" s="114">
        <v>1</v>
      </c>
      <c r="BO33" s="116">
        <v>5</v>
      </c>
      <c r="BP33" s="117">
        <f>IF(Q33=0,"",IF(BO33=0,"",(BO33/Q33)))</f>
        <v>0.38461538461538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2</v>
      </c>
      <c r="CQ33" s="138">
        <v>73000</v>
      </c>
      <c r="CR33" s="138">
        <v>63000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128</v>
      </c>
      <c r="C34" s="184" t="s">
        <v>58</v>
      </c>
      <c r="D34" s="184"/>
      <c r="E34" s="184" t="s">
        <v>77</v>
      </c>
      <c r="F34" s="184" t="s">
        <v>112</v>
      </c>
      <c r="G34" s="184" t="s">
        <v>74</v>
      </c>
      <c r="H34" s="87"/>
      <c r="I34" s="87"/>
      <c r="J34" s="87"/>
      <c r="K34" s="176"/>
      <c r="L34" s="79">
        <v>49</v>
      </c>
      <c r="M34" s="79">
        <v>28</v>
      </c>
      <c r="N34" s="79">
        <v>17</v>
      </c>
      <c r="O34" s="88">
        <v>9</v>
      </c>
      <c r="P34" s="89">
        <v>0</v>
      </c>
      <c r="Q34" s="90">
        <f>O34+P34</f>
        <v>9</v>
      </c>
      <c r="R34" s="80">
        <f>IFERROR(Q34/N34,"-")</f>
        <v>0.52941176470588</v>
      </c>
      <c r="S34" s="79">
        <v>1</v>
      </c>
      <c r="T34" s="79">
        <v>0</v>
      </c>
      <c r="U34" s="80">
        <f>IFERROR(T34/(Q34),"-")</f>
        <v>0</v>
      </c>
      <c r="V34" s="81"/>
      <c r="W34" s="82">
        <v>3</v>
      </c>
      <c r="X34" s="80">
        <f>IF(Q34=0,"-",W34/Q34)</f>
        <v>0.33333333333333</v>
      </c>
      <c r="Y34" s="181">
        <v>16500</v>
      </c>
      <c r="Z34" s="182">
        <f>IFERROR(Y34/Q34,"-")</f>
        <v>1833.3333333333</v>
      </c>
      <c r="AA34" s="182">
        <f>IFERROR(Y34/W34,"-")</f>
        <v>5500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>
        <v>1</v>
      </c>
      <c r="AX34" s="104">
        <f>IF(Q34=0,"",IF(AW34=0,"",(AW34/Q34)))</f>
        <v>0.11111111111111</v>
      </c>
      <c r="AY34" s="103"/>
      <c r="AZ34" s="105">
        <f>IFERROR(AY34/AW34,"-")</f>
        <v>0</v>
      </c>
      <c r="BA34" s="106"/>
      <c r="BB34" s="107">
        <f>IFERROR(BA34/AW34,"-")</f>
        <v>0</v>
      </c>
      <c r="BC34" s="108"/>
      <c r="BD34" s="108"/>
      <c r="BE34" s="108"/>
      <c r="BF34" s="109">
        <v>2</v>
      </c>
      <c r="BG34" s="110">
        <f>IF(Q34=0,"",IF(BF34=0,"",(BF34/Q34)))</f>
        <v>0.22222222222222</v>
      </c>
      <c r="BH34" s="109">
        <v>1</v>
      </c>
      <c r="BI34" s="111">
        <f>IFERROR(BH34/BF34,"-")</f>
        <v>0.5</v>
      </c>
      <c r="BJ34" s="112">
        <v>2500</v>
      </c>
      <c r="BK34" s="113">
        <f>IFERROR(BJ34/BF34,"-")</f>
        <v>1250</v>
      </c>
      <c r="BL34" s="114">
        <v>1</v>
      </c>
      <c r="BM34" s="114"/>
      <c r="BN34" s="114"/>
      <c r="BO34" s="116">
        <v>3</v>
      </c>
      <c r="BP34" s="117">
        <f>IF(Q34=0,"",IF(BO34=0,"",(BO34/Q34)))</f>
        <v>0.33333333333333</v>
      </c>
      <c r="BQ34" s="118">
        <v>2</v>
      </c>
      <c r="BR34" s="119">
        <f>IFERROR(BQ34/BO34,"-")</f>
        <v>0.66666666666667</v>
      </c>
      <c r="BS34" s="120">
        <v>14000</v>
      </c>
      <c r="BT34" s="121">
        <f>IFERROR(BS34/BO34,"-")</f>
        <v>4666.6666666667</v>
      </c>
      <c r="BU34" s="122">
        <v>1</v>
      </c>
      <c r="BV34" s="122"/>
      <c r="BW34" s="122">
        <v>1</v>
      </c>
      <c r="BX34" s="123">
        <v>3</v>
      </c>
      <c r="BY34" s="124">
        <f>IF(Q34=0,"",IF(BX34=0,"",(BX34/Q34)))</f>
        <v>0.33333333333333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3</v>
      </c>
      <c r="CQ34" s="138">
        <v>16500</v>
      </c>
      <c r="CR34" s="138">
        <v>11000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0.4125</v>
      </c>
      <c r="B35" s="184" t="s">
        <v>129</v>
      </c>
      <c r="C35" s="184" t="s">
        <v>58</v>
      </c>
      <c r="D35" s="184"/>
      <c r="E35" s="184"/>
      <c r="F35" s="184"/>
      <c r="G35" s="184" t="s">
        <v>61</v>
      </c>
      <c r="H35" s="87" t="s">
        <v>130</v>
      </c>
      <c r="I35" s="87" t="s">
        <v>131</v>
      </c>
      <c r="J35" s="87" t="s">
        <v>132</v>
      </c>
      <c r="K35" s="176">
        <v>80000</v>
      </c>
      <c r="L35" s="79">
        <v>11</v>
      </c>
      <c r="M35" s="79">
        <v>0</v>
      </c>
      <c r="N35" s="79">
        <v>107</v>
      </c>
      <c r="O35" s="88">
        <v>5</v>
      </c>
      <c r="P35" s="89">
        <v>0</v>
      </c>
      <c r="Q35" s="90">
        <f>O35+P35</f>
        <v>5</v>
      </c>
      <c r="R35" s="80">
        <f>IFERROR(Q35/N35,"-")</f>
        <v>0.046728971962617</v>
      </c>
      <c r="S35" s="79">
        <v>1</v>
      </c>
      <c r="T35" s="79">
        <v>1</v>
      </c>
      <c r="U35" s="80">
        <f>IFERROR(T35/(Q35),"-")</f>
        <v>0.2</v>
      </c>
      <c r="V35" s="81">
        <f>IFERROR(K35/SUM(Q35:Q36),"-")</f>
        <v>8000</v>
      </c>
      <c r="W35" s="82">
        <v>1</v>
      </c>
      <c r="X35" s="80">
        <f>IF(Q35=0,"-",W35/Q35)</f>
        <v>0.2</v>
      </c>
      <c r="Y35" s="181">
        <v>3000</v>
      </c>
      <c r="Z35" s="182">
        <f>IFERROR(Y35/Q35,"-")</f>
        <v>600</v>
      </c>
      <c r="AA35" s="182">
        <f>IFERROR(Y35/W35,"-")</f>
        <v>3000</v>
      </c>
      <c r="AB35" s="176">
        <f>SUM(Y35:Y36)-SUM(K35:K36)</f>
        <v>-47000</v>
      </c>
      <c r="AC35" s="83">
        <f>SUM(Y35:Y36)/SUM(K35:K36)</f>
        <v>0.4125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1</v>
      </c>
      <c r="AX35" s="104">
        <f>IF(Q35=0,"",IF(AW35=0,"",(AW35/Q35)))</f>
        <v>0.2</v>
      </c>
      <c r="AY35" s="103">
        <v>1</v>
      </c>
      <c r="AZ35" s="105">
        <f>IFERROR(AY35/AW35,"-")</f>
        <v>1</v>
      </c>
      <c r="BA35" s="106">
        <v>3000</v>
      </c>
      <c r="BB35" s="107">
        <f>IFERROR(BA35/AW35,"-")</f>
        <v>3000</v>
      </c>
      <c r="BC35" s="108">
        <v>1</v>
      </c>
      <c r="BD35" s="108"/>
      <c r="BE35" s="108"/>
      <c r="BF35" s="109">
        <v>2</v>
      </c>
      <c r="BG35" s="110">
        <f>IF(Q35=0,"",IF(BF35=0,"",(BF35/Q35)))</f>
        <v>0.4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1</v>
      </c>
      <c r="BP35" s="117">
        <f>IF(Q35=0,"",IF(BO35=0,"",(BO35/Q35)))</f>
        <v>0.2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1</v>
      </c>
      <c r="BY35" s="124">
        <f>IF(Q35=0,"",IF(BX35=0,"",(BX35/Q35)))</f>
        <v>0.2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3000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133</v>
      </c>
      <c r="C36" s="184" t="s">
        <v>58</v>
      </c>
      <c r="D36" s="184"/>
      <c r="E36" s="184"/>
      <c r="F36" s="184"/>
      <c r="G36" s="184" t="s">
        <v>74</v>
      </c>
      <c r="H36" s="87"/>
      <c r="I36" s="87"/>
      <c r="J36" s="87"/>
      <c r="K36" s="176"/>
      <c r="L36" s="79">
        <v>19</v>
      </c>
      <c r="M36" s="79">
        <v>14</v>
      </c>
      <c r="N36" s="79">
        <v>6</v>
      </c>
      <c r="O36" s="88">
        <v>5</v>
      </c>
      <c r="P36" s="89">
        <v>0</v>
      </c>
      <c r="Q36" s="90">
        <f>O36+P36</f>
        <v>5</v>
      </c>
      <c r="R36" s="80">
        <f>IFERROR(Q36/N36,"-")</f>
        <v>0.83333333333333</v>
      </c>
      <c r="S36" s="79">
        <v>1</v>
      </c>
      <c r="T36" s="79">
        <v>0</v>
      </c>
      <c r="U36" s="80">
        <f>IFERROR(T36/(Q36),"-")</f>
        <v>0</v>
      </c>
      <c r="V36" s="81"/>
      <c r="W36" s="82">
        <v>1</v>
      </c>
      <c r="X36" s="80">
        <f>IF(Q36=0,"-",W36/Q36)</f>
        <v>0.2</v>
      </c>
      <c r="Y36" s="181">
        <v>30000</v>
      </c>
      <c r="Z36" s="182">
        <f>IFERROR(Y36/Q36,"-")</f>
        <v>6000</v>
      </c>
      <c r="AA36" s="182">
        <f>IFERROR(Y36/W36,"-")</f>
        <v>30000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0.2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3</v>
      </c>
      <c r="BP36" s="117">
        <f>IF(Q36=0,"",IF(BO36=0,"",(BO36/Q36)))</f>
        <v>0.6</v>
      </c>
      <c r="BQ36" s="118">
        <v>1</v>
      </c>
      <c r="BR36" s="119">
        <f>IFERROR(BQ36/BO36,"-")</f>
        <v>0.33333333333333</v>
      </c>
      <c r="BS36" s="120">
        <v>30000</v>
      </c>
      <c r="BT36" s="121">
        <f>IFERROR(BS36/BO36,"-")</f>
        <v>10000</v>
      </c>
      <c r="BU36" s="122"/>
      <c r="BV36" s="122"/>
      <c r="BW36" s="122">
        <v>1</v>
      </c>
      <c r="BX36" s="123">
        <v>1</v>
      </c>
      <c r="BY36" s="124">
        <f>IF(Q36=0,"",IF(BX36=0,"",(BX36/Q36)))</f>
        <v>0.2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30000</v>
      </c>
      <c r="CR36" s="138">
        <v>30000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0.33157894736842</v>
      </c>
      <c r="B37" s="184" t="s">
        <v>134</v>
      </c>
      <c r="C37" s="184" t="s">
        <v>58</v>
      </c>
      <c r="D37" s="184"/>
      <c r="E37" s="184" t="s">
        <v>135</v>
      </c>
      <c r="F37" s="184" t="s">
        <v>78</v>
      </c>
      <c r="G37" s="184" t="s">
        <v>61</v>
      </c>
      <c r="H37" s="87" t="s">
        <v>136</v>
      </c>
      <c r="I37" s="87" t="s">
        <v>63</v>
      </c>
      <c r="J37" s="87"/>
      <c r="K37" s="176">
        <v>190000</v>
      </c>
      <c r="L37" s="79">
        <v>15</v>
      </c>
      <c r="M37" s="79">
        <v>0</v>
      </c>
      <c r="N37" s="79">
        <v>65</v>
      </c>
      <c r="O37" s="88">
        <v>4</v>
      </c>
      <c r="P37" s="89">
        <v>0</v>
      </c>
      <c r="Q37" s="90">
        <f>O37+P37</f>
        <v>4</v>
      </c>
      <c r="R37" s="80">
        <f>IFERROR(Q37/N37,"-")</f>
        <v>0.061538461538462</v>
      </c>
      <c r="S37" s="79">
        <v>1</v>
      </c>
      <c r="T37" s="79">
        <v>0</v>
      </c>
      <c r="U37" s="80">
        <f>IFERROR(T37/(Q37),"-")</f>
        <v>0</v>
      </c>
      <c r="V37" s="81">
        <f>IFERROR(K37/SUM(Q37:Q38),"-")</f>
        <v>23750</v>
      </c>
      <c r="W37" s="82">
        <v>1</v>
      </c>
      <c r="X37" s="80">
        <f>IF(Q37=0,"-",W37/Q37)</f>
        <v>0.25</v>
      </c>
      <c r="Y37" s="181">
        <v>3000</v>
      </c>
      <c r="Z37" s="182">
        <f>IFERROR(Y37/Q37,"-")</f>
        <v>750</v>
      </c>
      <c r="AA37" s="182">
        <f>IFERROR(Y37/W37,"-")</f>
        <v>3000</v>
      </c>
      <c r="AB37" s="176">
        <f>SUM(Y37:Y38)-SUM(K37:K38)</f>
        <v>-127000</v>
      </c>
      <c r="AC37" s="83">
        <f>SUM(Y37:Y38)/SUM(K37:K38)</f>
        <v>0.33157894736842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>
        <v>1</v>
      </c>
      <c r="AO37" s="98">
        <f>IF(Q37=0,"",IF(AN37=0,"",(AN37/Q37)))</f>
        <v>0.25</v>
      </c>
      <c r="AP37" s="97"/>
      <c r="AQ37" s="99">
        <f>IFERROR(AP37/AN37,"-")</f>
        <v>0</v>
      </c>
      <c r="AR37" s="100"/>
      <c r="AS37" s="101">
        <f>IFERROR(AR37/AN37,"-")</f>
        <v>0</v>
      </c>
      <c r="AT37" s="102"/>
      <c r="AU37" s="102"/>
      <c r="AV37" s="102"/>
      <c r="AW37" s="103">
        <v>1</v>
      </c>
      <c r="AX37" s="104">
        <f>IF(Q37=0,"",IF(AW37=0,"",(AW37/Q37)))</f>
        <v>0.25</v>
      </c>
      <c r="AY37" s="103">
        <v>1</v>
      </c>
      <c r="AZ37" s="105">
        <f>IFERROR(AY37/AW37,"-")</f>
        <v>1</v>
      </c>
      <c r="BA37" s="106">
        <v>3000</v>
      </c>
      <c r="BB37" s="107">
        <f>IFERROR(BA37/AW37,"-")</f>
        <v>3000</v>
      </c>
      <c r="BC37" s="108">
        <v>1</v>
      </c>
      <c r="BD37" s="108"/>
      <c r="BE37" s="108"/>
      <c r="BF37" s="109">
        <v>1</v>
      </c>
      <c r="BG37" s="110">
        <f>IF(Q37=0,"",IF(BF37=0,"",(BF37/Q37)))</f>
        <v>0.25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/>
      <c r="BP37" s="117">
        <f>IF(Q37=0,"",IF(BO37=0,"",(BO37/Q37)))</f>
        <v>0</v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>
        <v>1</v>
      </c>
      <c r="BY37" s="124">
        <f>IF(Q37=0,"",IF(BX37=0,"",(BX37/Q37)))</f>
        <v>0.25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3000</v>
      </c>
      <c r="CR37" s="138">
        <v>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137</v>
      </c>
      <c r="C38" s="184" t="s">
        <v>58</v>
      </c>
      <c r="D38" s="184"/>
      <c r="E38" s="184" t="s">
        <v>135</v>
      </c>
      <c r="F38" s="184" t="s">
        <v>78</v>
      </c>
      <c r="G38" s="184" t="s">
        <v>74</v>
      </c>
      <c r="H38" s="87"/>
      <c r="I38" s="87"/>
      <c r="J38" s="87"/>
      <c r="K38" s="176"/>
      <c r="L38" s="79">
        <v>65</v>
      </c>
      <c r="M38" s="79">
        <v>30</v>
      </c>
      <c r="N38" s="79">
        <v>7</v>
      </c>
      <c r="O38" s="88">
        <v>4</v>
      </c>
      <c r="P38" s="89">
        <v>0</v>
      </c>
      <c r="Q38" s="90">
        <f>O38+P38</f>
        <v>4</v>
      </c>
      <c r="R38" s="80">
        <f>IFERROR(Q38/N38,"-")</f>
        <v>0.57142857142857</v>
      </c>
      <c r="S38" s="79">
        <v>1</v>
      </c>
      <c r="T38" s="79">
        <v>1</v>
      </c>
      <c r="U38" s="80">
        <f>IFERROR(T38/(Q38),"-")</f>
        <v>0.25</v>
      </c>
      <c r="V38" s="81"/>
      <c r="W38" s="82">
        <v>2</v>
      </c>
      <c r="X38" s="80">
        <f>IF(Q38=0,"-",W38/Q38)</f>
        <v>0.5</v>
      </c>
      <c r="Y38" s="181">
        <v>60000</v>
      </c>
      <c r="Z38" s="182">
        <f>IFERROR(Y38/Q38,"-")</f>
        <v>15000</v>
      </c>
      <c r="AA38" s="182">
        <f>IFERROR(Y38/W38,"-")</f>
        <v>30000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4</v>
      </c>
      <c r="BP38" s="117">
        <f>IF(Q38=0,"",IF(BO38=0,"",(BO38/Q38)))</f>
        <v>1</v>
      </c>
      <c r="BQ38" s="118">
        <v>2</v>
      </c>
      <c r="BR38" s="119">
        <f>IFERROR(BQ38/BO38,"-")</f>
        <v>0.5</v>
      </c>
      <c r="BS38" s="120">
        <v>60000</v>
      </c>
      <c r="BT38" s="121">
        <f>IFERROR(BS38/BO38,"-")</f>
        <v>15000</v>
      </c>
      <c r="BU38" s="122"/>
      <c r="BV38" s="122"/>
      <c r="BW38" s="122">
        <v>2</v>
      </c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2</v>
      </c>
      <c r="CQ38" s="138">
        <v>60000</v>
      </c>
      <c r="CR38" s="138">
        <v>45000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0.04</v>
      </c>
      <c r="B39" s="184" t="s">
        <v>138</v>
      </c>
      <c r="C39" s="184" t="s">
        <v>58</v>
      </c>
      <c r="D39" s="184"/>
      <c r="E39" s="184" t="s">
        <v>139</v>
      </c>
      <c r="F39" s="184" t="s">
        <v>112</v>
      </c>
      <c r="G39" s="184" t="s">
        <v>61</v>
      </c>
      <c r="H39" s="87" t="s">
        <v>67</v>
      </c>
      <c r="I39" s="87" t="s">
        <v>114</v>
      </c>
      <c r="J39" s="186" t="s">
        <v>80</v>
      </c>
      <c r="K39" s="176">
        <v>150000</v>
      </c>
      <c r="L39" s="79">
        <v>8</v>
      </c>
      <c r="M39" s="79">
        <v>0</v>
      </c>
      <c r="N39" s="79">
        <v>28</v>
      </c>
      <c r="O39" s="88">
        <v>3</v>
      </c>
      <c r="P39" s="89">
        <v>0</v>
      </c>
      <c r="Q39" s="90">
        <f>O39+P39</f>
        <v>3</v>
      </c>
      <c r="R39" s="80">
        <f>IFERROR(Q39/N39,"-")</f>
        <v>0.10714285714286</v>
      </c>
      <c r="S39" s="79">
        <v>0</v>
      </c>
      <c r="T39" s="79">
        <v>0</v>
      </c>
      <c r="U39" s="80">
        <f>IFERROR(T39/(Q39),"-")</f>
        <v>0</v>
      </c>
      <c r="V39" s="81">
        <f>IFERROR(K39/SUM(Q39:Q40),"-")</f>
        <v>18750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SUM(Y39:Y40)-SUM(K39:K40)</f>
        <v>-144000</v>
      </c>
      <c r="AC39" s="83">
        <f>SUM(Y39:Y40)/SUM(K39:K40)</f>
        <v>0.04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0.33333333333333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1</v>
      </c>
      <c r="BP39" s="117">
        <f>IF(Q39=0,"",IF(BO39=0,"",(BO39/Q39)))</f>
        <v>0.33333333333333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1</v>
      </c>
      <c r="BY39" s="124">
        <f>IF(Q39=0,"",IF(BX39=0,"",(BX39/Q39)))</f>
        <v>0.33333333333333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140</v>
      </c>
      <c r="C40" s="184" t="s">
        <v>58</v>
      </c>
      <c r="D40" s="184"/>
      <c r="E40" s="184" t="s">
        <v>139</v>
      </c>
      <c r="F40" s="184" t="s">
        <v>112</v>
      </c>
      <c r="G40" s="184" t="s">
        <v>74</v>
      </c>
      <c r="H40" s="87"/>
      <c r="I40" s="87"/>
      <c r="J40" s="87"/>
      <c r="K40" s="176"/>
      <c r="L40" s="79">
        <v>45</v>
      </c>
      <c r="M40" s="79">
        <v>28</v>
      </c>
      <c r="N40" s="79">
        <v>14</v>
      </c>
      <c r="O40" s="88">
        <v>5</v>
      </c>
      <c r="P40" s="89">
        <v>0</v>
      </c>
      <c r="Q40" s="90">
        <f>O40+P40</f>
        <v>5</v>
      </c>
      <c r="R40" s="80">
        <f>IFERROR(Q40/N40,"-")</f>
        <v>0.35714285714286</v>
      </c>
      <c r="S40" s="79">
        <v>0</v>
      </c>
      <c r="T40" s="79">
        <v>1</v>
      </c>
      <c r="U40" s="80">
        <f>IFERROR(T40/(Q40),"-")</f>
        <v>0.2</v>
      </c>
      <c r="V40" s="81"/>
      <c r="W40" s="82">
        <v>2</v>
      </c>
      <c r="X40" s="80">
        <f>IF(Q40=0,"-",W40/Q40)</f>
        <v>0.4</v>
      </c>
      <c r="Y40" s="181">
        <v>6000</v>
      </c>
      <c r="Z40" s="182">
        <f>IFERROR(Y40/Q40,"-")</f>
        <v>1200</v>
      </c>
      <c r="AA40" s="182">
        <f>IFERROR(Y40/W40,"-")</f>
        <v>3000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2</v>
      </c>
      <c r="BG40" s="110">
        <f>IF(Q40=0,"",IF(BF40=0,"",(BF40/Q40)))</f>
        <v>0.4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>
        <v>2</v>
      </c>
      <c r="BY40" s="124">
        <f>IF(Q40=0,"",IF(BX40=0,"",(BX40/Q40)))</f>
        <v>0.4</v>
      </c>
      <c r="BZ40" s="125">
        <v>1</v>
      </c>
      <c r="CA40" s="126">
        <f>IFERROR(BZ40/BX40,"-")</f>
        <v>0.5</v>
      </c>
      <c r="CB40" s="127">
        <v>3000</v>
      </c>
      <c r="CC40" s="128">
        <f>IFERROR(CB40/BX40,"-")</f>
        <v>1500</v>
      </c>
      <c r="CD40" s="129">
        <v>1</v>
      </c>
      <c r="CE40" s="129"/>
      <c r="CF40" s="129"/>
      <c r="CG40" s="130">
        <v>1</v>
      </c>
      <c r="CH40" s="131">
        <f>IF(Q40=0,"",IF(CG40=0,"",(CG40/Q40)))</f>
        <v>0.2</v>
      </c>
      <c r="CI40" s="132">
        <v>1</v>
      </c>
      <c r="CJ40" s="133">
        <f>IFERROR(CI40/CG40,"-")</f>
        <v>1</v>
      </c>
      <c r="CK40" s="134">
        <v>3000</v>
      </c>
      <c r="CL40" s="135">
        <f>IFERROR(CK40/CG40,"-")</f>
        <v>3000</v>
      </c>
      <c r="CM40" s="136">
        <v>1</v>
      </c>
      <c r="CN40" s="136"/>
      <c r="CO40" s="136"/>
      <c r="CP40" s="137">
        <v>2</v>
      </c>
      <c r="CQ40" s="138">
        <v>6000</v>
      </c>
      <c r="CR40" s="138">
        <v>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 t="str">
        <f>AC41</f>
        <v>0</v>
      </c>
      <c r="B41" s="184" t="s">
        <v>141</v>
      </c>
      <c r="C41" s="184" t="s">
        <v>58</v>
      </c>
      <c r="D41" s="184"/>
      <c r="E41" s="184"/>
      <c r="F41" s="184"/>
      <c r="G41" s="184" t="s">
        <v>61</v>
      </c>
      <c r="H41" s="87" t="s">
        <v>142</v>
      </c>
      <c r="I41" s="87" t="s">
        <v>131</v>
      </c>
      <c r="J41" s="185" t="s">
        <v>64</v>
      </c>
      <c r="K41" s="176">
        <v>0</v>
      </c>
      <c r="L41" s="79">
        <v>1</v>
      </c>
      <c r="M41" s="79">
        <v>0</v>
      </c>
      <c r="N41" s="79">
        <v>21</v>
      </c>
      <c r="O41" s="88">
        <v>0</v>
      </c>
      <c r="P41" s="89">
        <v>0</v>
      </c>
      <c r="Q41" s="90">
        <f>O41+P41</f>
        <v>0</v>
      </c>
      <c r="R41" s="80">
        <f>IFERROR(Q41/N41,"-")</f>
        <v>0</v>
      </c>
      <c r="S41" s="79">
        <v>0</v>
      </c>
      <c r="T41" s="79">
        <v>0</v>
      </c>
      <c r="U41" s="80" t="str">
        <f>IFERROR(T41/(Q41),"-")</f>
        <v>-</v>
      </c>
      <c r="V41" s="81" t="str">
        <f>IFERROR(K41/SUM(Q41:Q42),"-")</f>
        <v>-</v>
      </c>
      <c r="W41" s="82">
        <v>0</v>
      </c>
      <c r="X41" s="80" t="str">
        <f>IF(Q41=0,"-",W41/Q41)</f>
        <v>-</v>
      </c>
      <c r="Y41" s="181">
        <v>0</v>
      </c>
      <c r="Z41" s="182" t="str">
        <f>IFERROR(Y41/Q41,"-")</f>
        <v>-</v>
      </c>
      <c r="AA41" s="182" t="str">
        <f>IFERROR(Y41/W41,"-")</f>
        <v>-</v>
      </c>
      <c r="AB41" s="176">
        <f>SUM(Y41:Y42)-SUM(K41:K42)</f>
        <v>0</v>
      </c>
      <c r="AC41" s="83" t="str">
        <f>SUM(Y41:Y42)/SUM(K41:K42)</f>
        <v>0</v>
      </c>
      <c r="AD41" s="77"/>
      <c r="AE41" s="91"/>
      <c r="AF41" s="92" t="str">
        <f>IF(Q41=0,"",IF(AE41=0,"",(AE41/Q41)))</f>
        <v/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 t="str">
        <f>IF(Q41=0,"",IF(AN41=0,"",(AN41/Q41)))</f>
        <v/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 t="str">
        <f>IF(Q41=0,"",IF(AW41=0,"",(AW41/Q41)))</f>
        <v/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 t="str">
        <f>IF(Q41=0,"",IF(BF41=0,"",(BF41/Q41)))</f>
        <v/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/>
      <c r="BP41" s="117" t="str">
        <f>IF(Q41=0,"",IF(BO41=0,"",(BO41/Q41)))</f>
        <v/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/>
      <c r="BY41" s="124" t="str">
        <f>IF(Q41=0,"",IF(BX41=0,"",(BX41/Q41)))</f>
        <v/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 t="str">
        <f>IF(Q41=0,"",IF(CG41=0,"",(CG41/Q41)))</f>
        <v/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143</v>
      </c>
      <c r="C42" s="184" t="s">
        <v>58</v>
      </c>
      <c r="D42" s="184"/>
      <c r="E42" s="184"/>
      <c r="F42" s="184"/>
      <c r="G42" s="184" t="s">
        <v>74</v>
      </c>
      <c r="H42" s="87"/>
      <c r="I42" s="87"/>
      <c r="J42" s="87"/>
      <c r="K42" s="176"/>
      <c r="L42" s="79">
        <v>8</v>
      </c>
      <c r="M42" s="79">
        <v>6</v>
      </c>
      <c r="N42" s="79">
        <v>0</v>
      </c>
      <c r="O42" s="88">
        <v>0</v>
      </c>
      <c r="P42" s="89">
        <v>0</v>
      </c>
      <c r="Q42" s="90">
        <f>O42+P42</f>
        <v>0</v>
      </c>
      <c r="R42" s="80" t="str">
        <f>IFERROR(Q42/N42,"-")</f>
        <v>-</v>
      </c>
      <c r="S42" s="79">
        <v>0</v>
      </c>
      <c r="T42" s="79">
        <v>0</v>
      </c>
      <c r="U42" s="80" t="str">
        <f>IFERROR(T42/(Q42),"-")</f>
        <v>-</v>
      </c>
      <c r="V42" s="81"/>
      <c r="W42" s="82">
        <v>0</v>
      </c>
      <c r="X42" s="80" t="str">
        <f>IF(Q42=0,"-",W42/Q42)</f>
        <v>-</v>
      </c>
      <c r="Y42" s="181">
        <v>0</v>
      </c>
      <c r="Z42" s="182" t="str">
        <f>IFERROR(Y42/Q42,"-")</f>
        <v>-</v>
      </c>
      <c r="AA42" s="182" t="str">
        <f>IFERROR(Y42/W42,"-")</f>
        <v>-</v>
      </c>
      <c r="AB42" s="176"/>
      <c r="AC42" s="83"/>
      <c r="AD42" s="77"/>
      <c r="AE42" s="91"/>
      <c r="AF42" s="92" t="str">
        <f>IF(Q42=0,"",IF(AE42=0,"",(AE42/Q42)))</f>
        <v/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 t="str">
        <f>IF(Q42=0,"",IF(AN42=0,"",(AN42/Q42)))</f>
        <v/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 t="str">
        <f>IF(Q42=0,"",IF(AW42=0,"",(AW42/Q42)))</f>
        <v/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 t="str">
        <f>IF(Q42=0,"",IF(BF42=0,"",(BF42/Q42)))</f>
        <v/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/>
      <c r="BP42" s="117" t="str">
        <f>IF(Q42=0,"",IF(BO42=0,"",(BO42/Q42)))</f>
        <v/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/>
      <c r="BY42" s="124" t="str">
        <f>IF(Q42=0,"",IF(BX42=0,"",(BX42/Q42)))</f>
        <v/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 t="str">
        <f>IF(Q42=0,"",IF(CG42=0,"",(CG42/Q42)))</f>
        <v/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30"/>
      <c r="B43" s="84"/>
      <c r="C43" s="84"/>
      <c r="D43" s="85"/>
      <c r="E43" s="85"/>
      <c r="F43" s="85"/>
      <c r="G43" s="86"/>
      <c r="H43" s="87"/>
      <c r="I43" s="87"/>
      <c r="J43" s="87"/>
      <c r="K43" s="177"/>
      <c r="L43" s="34"/>
      <c r="M43" s="34"/>
      <c r="N43" s="31"/>
      <c r="O43" s="23"/>
      <c r="P43" s="23"/>
      <c r="Q43" s="23"/>
      <c r="R43" s="32"/>
      <c r="S43" s="32"/>
      <c r="T43" s="23"/>
      <c r="U43" s="32"/>
      <c r="V43" s="25"/>
      <c r="W43" s="25"/>
      <c r="X43" s="25"/>
      <c r="Y43" s="183"/>
      <c r="Z43" s="183"/>
      <c r="AA43" s="183"/>
      <c r="AB43" s="183"/>
      <c r="AC43" s="33"/>
      <c r="AD43" s="57"/>
      <c r="AE43" s="61"/>
      <c r="AF43" s="62"/>
      <c r="AG43" s="61"/>
      <c r="AH43" s="65"/>
      <c r="AI43" s="66"/>
      <c r="AJ43" s="67"/>
      <c r="AK43" s="68"/>
      <c r="AL43" s="68"/>
      <c r="AM43" s="68"/>
      <c r="AN43" s="61"/>
      <c r="AO43" s="62"/>
      <c r="AP43" s="61"/>
      <c r="AQ43" s="65"/>
      <c r="AR43" s="66"/>
      <c r="AS43" s="67"/>
      <c r="AT43" s="68"/>
      <c r="AU43" s="68"/>
      <c r="AV43" s="68"/>
      <c r="AW43" s="61"/>
      <c r="AX43" s="62"/>
      <c r="AY43" s="61"/>
      <c r="AZ43" s="65"/>
      <c r="BA43" s="66"/>
      <c r="BB43" s="67"/>
      <c r="BC43" s="68"/>
      <c r="BD43" s="68"/>
      <c r="BE43" s="68"/>
      <c r="BF43" s="61"/>
      <c r="BG43" s="62"/>
      <c r="BH43" s="61"/>
      <c r="BI43" s="65"/>
      <c r="BJ43" s="66"/>
      <c r="BK43" s="67"/>
      <c r="BL43" s="68"/>
      <c r="BM43" s="68"/>
      <c r="BN43" s="68"/>
      <c r="BO43" s="63"/>
      <c r="BP43" s="64"/>
      <c r="BQ43" s="61"/>
      <c r="BR43" s="65"/>
      <c r="BS43" s="66"/>
      <c r="BT43" s="67"/>
      <c r="BU43" s="68"/>
      <c r="BV43" s="68"/>
      <c r="BW43" s="68"/>
      <c r="BX43" s="63"/>
      <c r="BY43" s="64"/>
      <c r="BZ43" s="61"/>
      <c r="CA43" s="65"/>
      <c r="CB43" s="66"/>
      <c r="CC43" s="67"/>
      <c r="CD43" s="68"/>
      <c r="CE43" s="68"/>
      <c r="CF43" s="68"/>
      <c r="CG43" s="63"/>
      <c r="CH43" s="64"/>
      <c r="CI43" s="61"/>
      <c r="CJ43" s="65"/>
      <c r="CK43" s="66"/>
      <c r="CL43" s="67"/>
      <c r="CM43" s="68"/>
      <c r="CN43" s="68"/>
      <c r="CO43" s="68"/>
      <c r="CP43" s="69"/>
      <c r="CQ43" s="66"/>
      <c r="CR43" s="66"/>
      <c r="CS43" s="66"/>
      <c r="CT43" s="70"/>
    </row>
    <row r="44" spans="1:99">
      <c r="A44" s="30"/>
      <c r="B44" s="37"/>
      <c r="C44" s="37"/>
      <c r="D44" s="21"/>
      <c r="E44" s="21"/>
      <c r="F44" s="21"/>
      <c r="G44" s="22"/>
      <c r="H44" s="36"/>
      <c r="I44" s="36"/>
      <c r="J44" s="73"/>
      <c r="K44" s="178"/>
      <c r="L44" s="34"/>
      <c r="M44" s="34"/>
      <c r="N44" s="31"/>
      <c r="O44" s="23"/>
      <c r="P44" s="23"/>
      <c r="Q44" s="23"/>
      <c r="R44" s="32"/>
      <c r="S44" s="32"/>
      <c r="T44" s="23"/>
      <c r="U44" s="32"/>
      <c r="V44" s="25"/>
      <c r="W44" s="25"/>
      <c r="X44" s="25"/>
      <c r="Y44" s="183"/>
      <c r="Z44" s="183"/>
      <c r="AA44" s="183"/>
      <c r="AB44" s="183"/>
      <c r="AC44" s="33"/>
      <c r="AD44" s="59"/>
      <c r="AE44" s="61"/>
      <c r="AF44" s="62"/>
      <c r="AG44" s="61"/>
      <c r="AH44" s="65"/>
      <c r="AI44" s="66"/>
      <c r="AJ44" s="67"/>
      <c r="AK44" s="68"/>
      <c r="AL44" s="68"/>
      <c r="AM44" s="68"/>
      <c r="AN44" s="61"/>
      <c r="AO44" s="62"/>
      <c r="AP44" s="61"/>
      <c r="AQ44" s="65"/>
      <c r="AR44" s="66"/>
      <c r="AS44" s="67"/>
      <c r="AT44" s="68"/>
      <c r="AU44" s="68"/>
      <c r="AV44" s="68"/>
      <c r="AW44" s="61"/>
      <c r="AX44" s="62"/>
      <c r="AY44" s="61"/>
      <c r="AZ44" s="65"/>
      <c r="BA44" s="66"/>
      <c r="BB44" s="67"/>
      <c r="BC44" s="68"/>
      <c r="BD44" s="68"/>
      <c r="BE44" s="68"/>
      <c r="BF44" s="61"/>
      <c r="BG44" s="62"/>
      <c r="BH44" s="61"/>
      <c r="BI44" s="65"/>
      <c r="BJ44" s="66"/>
      <c r="BK44" s="67"/>
      <c r="BL44" s="68"/>
      <c r="BM44" s="68"/>
      <c r="BN44" s="68"/>
      <c r="BO44" s="63"/>
      <c r="BP44" s="64"/>
      <c r="BQ44" s="61"/>
      <c r="BR44" s="65"/>
      <c r="BS44" s="66"/>
      <c r="BT44" s="67"/>
      <c r="BU44" s="68"/>
      <c r="BV44" s="68"/>
      <c r="BW44" s="68"/>
      <c r="BX44" s="63"/>
      <c r="BY44" s="64"/>
      <c r="BZ44" s="61"/>
      <c r="CA44" s="65"/>
      <c r="CB44" s="66"/>
      <c r="CC44" s="67"/>
      <c r="CD44" s="68"/>
      <c r="CE44" s="68"/>
      <c r="CF44" s="68"/>
      <c r="CG44" s="63"/>
      <c r="CH44" s="64"/>
      <c r="CI44" s="61"/>
      <c r="CJ44" s="65"/>
      <c r="CK44" s="66"/>
      <c r="CL44" s="67"/>
      <c r="CM44" s="68"/>
      <c r="CN44" s="68"/>
      <c r="CO44" s="68"/>
      <c r="CP44" s="69"/>
      <c r="CQ44" s="66"/>
      <c r="CR44" s="66"/>
      <c r="CS44" s="66"/>
      <c r="CT44" s="70"/>
    </row>
    <row r="45" spans="1:99">
      <c r="A45" s="19">
        <f>AC45</f>
        <v>1.6973913043478</v>
      </c>
      <c r="B45" s="39"/>
      <c r="C45" s="39"/>
      <c r="D45" s="39"/>
      <c r="E45" s="39"/>
      <c r="F45" s="39"/>
      <c r="G45" s="39"/>
      <c r="H45" s="40" t="s">
        <v>144</v>
      </c>
      <c r="I45" s="40"/>
      <c r="J45" s="40"/>
      <c r="K45" s="179">
        <f>SUM(K6:K44)</f>
        <v>3450000</v>
      </c>
      <c r="L45" s="41">
        <f>SUM(L6:L44)</f>
        <v>1725</v>
      </c>
      <c r="M45" s="41">
        <f>SUM(M6:M44)</f>
        <v>671</v>
      </c>
      <c r="N45" s="41">
        <f>SUM(N6:N44)</f>
        <v>2227</v>
      </c>
      <c r="O45" s="41">
        <f>SUM(O6:O44)</f>
        <v>352</v>
      </c>
      <c r="P45" s="41">
        <f>SUM(P6:P44)</f>
        <v>1</v>
      </c>
      <c r="Q45" s="41">
        <f>SUM(Q6:Q44)</f>
        <v>353</v>
      </c>
      <c r="R45" s="42">
        <f>IFERROR(Q45/N45,"-")</f>
        <v>0.1585092052088</v>
      </c>
      <c r="S45" s="76">
        <f>SUM(S6:S44)</f>
        <v>45</v>
      </c>
      <c r="T45" s="76">
        <f>SUM(T6:T44)</f>
        <v>84</v>
      </c>
      <c r="U45" s="42">
        <f>IFERROR(S45/Q45,"-")</f>
        <v>0.12747875354108</v>
      </c>
      <c r="V45" s="43">
        <f>IFERROR(K45/Q45,"-")</f>
        <v>9773.3711048159</v>
      </c>
      <c r="W45" s="44">
        <f>SUM(W6:W44)</f>
        <v>94</v>
      </c>
      <c r="X45" s="42">
        <f>IFERROR(W45/Q45,"-")</f>
        <v>0.26628895184136</v>
      </c>
      <c r="Y45" s="179">
        <f>SUM(Y6:Y44)</f>
        <v>5856000</v>
      </c>
      <c r="Z45" s="179">
        <f>IFERROR(Y45/Q45,"-")</f>
        <v>16589.235127479</v>
      </c>
      <c r="AA45" s="179">
        <f>IFERROR(Y45/W45,"-")</f>
        <v>62297.872340426</v>
      </c>
      <c r="AB45" s="179">
        <f>Y45-K45</f>
        <v>2406000</v>
      </c>
      <c r="AC45" s="45">
        <f>Y45/K45</f>
        <v>1.6973913043478</v>
      </c>
      <c r="AD45" s="58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2"/>
    <mergeCell ref="K11:K12"/>
    <mergeCell ref="V11:V12"/>
    <mergeCell ref="AB11:AB12"/>
    <mergeCell ref="AC11:AC12"/>
    <mergeCell ref="A13:A16"/>
    <mergeCell ref="K13:K16"/>
    <mergeCell ref="V13:V16"/>
    <mergeCell ref="AB13:AB16"/>
    <mergeCell ref="AC13:AC16"/>
    <mergeCell ref="A17:A18"/>
    <mergeCell ref="K17:K18"/>
    <mergeCell ref="V17:V18"/>
    <mergeCell ref="AB17:AB18"/>
    <mergeCell ref="AC17:AC18"/>
    <mergeCell ref="A19:A22"/>
    <mergeCell ref="K19:K22"/>
    <mergeCell ref="V19:V22"/>
    <mergeCell ref="AB19:AB22"/>
    <mergeCell ref="AC19:AC22"/>
    <mergeCell ref="A23:A26"/>
    <mergeCell ref="K23:K26"/>
    <mergeCell ref="V23:V26"/>
    <mergeCell ref="AB23:AB26"/>
    <mergeCell ref="AC23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145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5.8890909090909</v>
      </c>
      <c r="B6" s="184" t="s">
        <v>146</v>
      </c>
      <c r="C6" s="184" t="s">
        <v>58</v>
      </c>
      <c r="D6" s="184" t="s">
        <v>147</v>
      </c>
      <c r="E6" s="184" t="s">
        <v>148</v>
      </c>
      <c r="F6" s="184" t="s">
        <v>94</v>
      </c>
      <c r="G6" s="184" t="s">
        <v>61</v>
      </c>
      <c r="H6" s="87" t="s">
        <v>149</v>
      </c>
      <c r="I6" s="87" t="s">
        <v>150</v>
      </c>
      <c r="J6" s="87" t="s">
        <v>151</v>
      </c>
      <c r="K6" s="176">
        <v>275000</v>
      </c>
      <c r="L6" s="79">
        <v>87</v>
      </c>
      <c r="M6" s="79">
        <v>0</v>
      </c>
      <c r="N6" s="79">
        <v>260</v>
      </c>
      <c r="O6" s="88">
        <v>49</v>
      </c>
      <c r="P6" s="89">
        <v>1</v>
      </c>
      <c r="Q6" s="90">
        <f>O6+P6</f>
        <v>50</v>
      </c>
      <c r="R6" s="80">
        <f>IFERROR(Q6/N6,"-")</f>
        <v>0.19230769230769</v>
      </c>
      <c r="S6" s="79">
        <v>5</v>
      </c>
      <c r="T6" s="79">
        <v>20</v>
      </c>
      <c r="U6" s="80">
        <f>IFERROR(T6/(Q6),"-")</f>
        <v>0.4</v>
      </c>
      <c r="V6" s="81">
        <f>IFERROR(K6/SUM(Q6:Q7),"-")</f>
        <v>3353.6585365854</v>
      </c>
      <c r="W6" s="82">
        <v>5</v>
      </c>
      <c r="X6" s="80">
        <f>IF(Q6=0,"-",W6/Q6)</f>
        <v>0.1</v>
      </c>
      <c r="Y6" s="181">
        <v>677000</v>
      </c>
      <c r="Z6" s="182">
        <f>IFERROR(Y6/Q6,"-")</f>
        <v>13540</v>
      </c>
      <c r="AA6" s="182">
        <f>IFERROR(Y6/W6,"-")</f>
        <v>135400</v>
      </c>
      <c r="AB6" s="176">
        <f>SUM(Y6:Y7)-SUM(K6:K7)</f>
        <v>1344500</v>
      </c>
      <c r="AC6" s="83">
        <f>SUM(Y6:Y7)/SUM(K6:K7)</f>
        <v>5.8890909090909</v>
      </c>
      <c r="AD6" s="77"/>
      <c r="AE6" s="91">
        <v>2</v>
      </c>
      <c r="AF6" s="92">
        <f>IF(Q6=0,"",IF(AE6=0,"",(AE6/Q6)))</f>
        <v>0.04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9</v>
      </c>
      <c r="AO6" s="98">
        <f>IF(Q6=0,"",IF(AN6=0,"",(AN6/Q6)))</f>
        <v>0.18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6</v>
      </c>
      <c r="AX6" s="104">
        <f>IF(Q6=0,"",IF(AW6=0,"",(AW6/Q6)))</f>
        <v>0.12</v>
      </c>
      <c r="AY6" s="103">
        <v>1</v>
      </c>
      <c r="AZ6" s="105">
        <f>IFERROR(AY6/AW6,"-")</f>
        <v>0.16666666666667</v>
      </c>
      <c r="BA6" s="106">
        <v>3000</v>
      </c>
      <c r="BB6" s="107">
        <f>IFERROR(BA6/AW6,"-")</f>
        <v>500</v>
      </c>
      <c r="BC6" s="108">
        <v>1</v>
      </c>
      <c r="BD6" s="108"/>
      <c r="BE6" s="108"/>
      <c r="BF6" s="109">
        <v>18</v>
      </c>
      <c r="BG6" s="110">
        <f>IF(Q6=0,"",IF(BF6=0,"",(BF6/Q6)))</f>
        <v>0.36</v>
      </c>
      <c r="BH6" s="109">
        <v>1</v>
      </c>
      <c r="BI6" s="111">
        <f>IFERROR(BH6/BF6,"-")</f>
        <v>0.055555555555556</v>
      </c>
      <c r="BJ6" s="112">
        <v>95000</v>
      </c>
      <c r="BK6" s="113">
        <f>IFERROR(BJ6/BF6,"-")</f>
        <v>5277.7777777778</v>
      </c>
      <c r="BL6" s="114"/>
      <c r="BM6" s="114"/>
      <c r="BN6" s="114">
        <v>1</v>
      </c>
      <c r="BO6" s="116">
        <v>13</v>
      </c>
      <c r="BP6" s="117">
        <f>IF(Q6=0,"",IF(BO6=0,"",(BO6/Q6)))</f>
        <v>0.26</v>
      </c>
      <c r="BQ6" s="118">
        <v>2</v>
      </c>
      <c r="BR6" s="119">
        <f>IFERROR(BQ6/BO6,"-")</f>
        <v>0.15384615384615</v>
      </c>
      <c r="BS6" s="120">
        <v>14000</v>
      </c>
      <c r="BT6" s="121">
        <f>IFERROR(BS6/BO6,"-")</f>
        <v>1076.9230769231</v>
      </c>
      <c r="BU6" s="122">
        <v>1</v>
      </c>
      <c r="BV6" s="122"/>
      <c r="BW6" s="122">
        <v>1</v>
      </c>
      <c r="BX6" s="123">
        <v>2</v>
      </c>
      <c r="BY6" s="124">
        <f>IF(Q6=0,"",IF(BX6=0,"",(BX6/Q6)))</f>
        <v>0.04</v>
      </c>
      <c r="BZ6" s="125">
        <v>1</v>
      </c>
      <c r="CA6" s="126">
        <f>IFERROR(BZ6/BX6,"-")</f>
        <v>0.5</v>
      </c>
      <c r="CB6" s="127">
        <v>565000</v>
      </c>
      <c r="CC6" s="128">
        <f>IFERROR(CB6/BX6,"-")</f>
        <v>282500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5</v>
      </c>
      <c r="CQ6" s="138">
        <v>677000</v>
      </c>
      <c r="CR6" s="138">
        <v>565000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152</v>
      </c>
      <c r="C7" s="184" t="s">
        <v>58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111</v>
      </c>
      <c r="M7" s="79">
        <v>66</v>
      </c>
      <c r="N7" s="79">
        <v>53</v>
      </c>
      <c r="O7" s="88">
        <v>32</v>
      </c>
      <c r="P7" s="89">
        <v>0</v>
      </c>
      <c r="Q7" s="90">
        <f>O7+P7</f>
        <v>32</v>
      </c>
      <c r="R7" s="80">
        <f>IFERROR(Q7/N7,"-")</f>
        <v>0.60377358490566</v>
      </c>
      <c r="S7" s="79">
        <v>5</v>
      </c>
      <c r="T7" s="79">
        <v>9</v>
      </c>
      <c r="U7" s="80">
        <f>IFERROR(T7/(Q7),"-")</f>
        <v>0.28125</v>
      </c>
      <c r="V7" s="81"/>
      <c r="W7" s="82">
        <v>8</v>
      </c>
      <c r="X7" s="80">
        <f>IF(Q7=0,"-",W7/Q7)</f>
        <v>0.25</v>
      </c>
      <c r="Y7" s="181">
        <v>942500</v>
      </c>
      <c r="Z7" s="182">
        <f>IFERROR(Y7/Q7,"-")</f>
        <v>29453.125</v>
      </c>
      <c r="AA7" s="182">
        <f>IFERROR(Y7/W7,"-")</f>
        <v>117812.5</v>
      </c>
      <c r="AB7" s="176"/>
      <c r="AC7" s="83"/>
      <c r="AD7" s="77"/>
      <c r="AE7" s="91">
        <v>1</v>
      </c>
      <c r="AF7" s="92">
        <f>IF(Q7=0,"",IF(AE7=0,"",(AE7/Q7)))</f>
        <v>0.03125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3</v>
      </c>
      <c r="AO7" s="98">
        <f>IF(Q7=0,"",IF(AN7=0,"",(AN7/Q7)))</f>
        <v>0.09375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3</v>
      </c>
      <c r="AX7" s="104">
        <f>IF(Q7=0,"",IF(AW7=0,"",(AW7/Q7)))</f>
        <v>0.09375</v>
      </c>
      <c r="AY7" s="103">
        <v>1</v>
      </c>
      <c r="AZ7" s="105">
        <f>IFERROR(AY7/AW7,"-")</f>
        <v>0.33333333333333</v>
      </c>
      <c r="BA7" s="106">
        <v>18000</v>
      </c>
      <c r="BB7" s="107">
        <f>IFERROR(BA7/AW7,"-")</f>
        <v>6000</v>
      </c>
      <c r="BC7" s="108"/>
      <c r="BD7" s="108"/>
      <c r="BE7" s="108">
        <v>1</v>
      </c>
      <c r="BF7" s="109">
        <v>10</v>
      </c>
      <c r="BG7" s="110">
        <f>IF(Q7=0,"",IF(BF7=0,"",(BF7/Q7)))</f>
        <v>0.3125</v>
      </c>
      <c r="BH7" s="109">
        <v>2</v>
      </c>
      <c r="BI7" s="111">
        <f>IFERROR(BH7/BF7,"-")</f>
        <v>0.2</v>
      </c>
      <c r="BJ7" s="112">
        <v>72000</v>
      </c>
      <c r="BK7" s="113">
        <f>IFERROR(BJ7/BF7,"-")</f>
        <v>7200</v>
      </c>
      <c r="BL7" s="114">
        <v>1</v>
      </c>
      <c r="BM7" s="114"/>
      <c r="BN7" s="114">
        <v>1</v>
      </c>
      <c r="BO7" s="116">
        <v>11</v>
      </c>
      <c r="BP7" s="117">
        <f>IF(Q7=0,"",IF(BO7=0,"",(BO7/Q7)))</f>
        <v>0.34375</v>
      </c>
      <c r="BQ7" s="118">
        <v>4</v>
      </c>
      <c r="BR7" s="119">
        <f>IFERROR(BQ7/BO7,"-")</f>
        <v>0.36363636363636</v>
      </c>
      <c r="BS7" s="120">
        <v>52500</v>
      </c>
      <c r="BT7" s="121">
        <f>IFERROR(BS7/BO7,"-")</f>
        <v>4772.7272727273</v>
      </c>
      <c r="BU7" s="122">
        <v>2</v>
      </c>
      <c r="BV7" s="122"/>
      <c r="BW7" s="122">
        <v>2</v>
      </c>
      <c r="BX7" s="123">
        <v>3</v>
      </c>
      <c r="BY7" s="124">
        <f>IF(Q7=0,"",IF(BX7=0,"",(BX7/Q7)))</f>
        <v>0.09375</v>
      </c>
      <c r="BZ7" s="125">
        <v>1</v>
      </c>
      <c r="CA7" s="126">
        <f>IFERROR(BZ7/BX7,"-")</f>
        <v>0.33333333333333</v>
      </c>
      <c r="CB7" s="127">
        <v>800000</v>
      </c>
      <c r="CC7" s="128">
        <f>IFERROR(CB7/BX7,"-")</f>
        <v>266666.66666667</v>
      </c>
      <c r="CD7" s="129"/>
      <c r="CE7" s="129"/>
      <c r="CF7" s="129">
        <v>1</v>
      </c>
      <c r="CG7" s="130">
        <v>1</v>
      </c>
      <c r="CH7" s="131">
        <f>IF(Q7=0,"",IF(CG7=0,"",(CG7/Q7)))</f>
        <v>0.03125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8</v>
      </c>
      <c r="CQ7" s="138">
        <v>942500</v>
      </c>
      <c r="CR7" s="138">
        <v>800000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0.28888888888889</v>
      </c>
      <c r="B8" s="184" t="s">
        <v>153</v>
      </c>
      <c r="C8" s="184" t="s">
        <v>58</v>
      </c>
      <c r="D8" s="184" t="s">
        <v>154</v>
      </c>
      <c r="E8" s="184" t="s">
        <v>77</v>
      </c>
      <c r="F8" s="184" t="s">
        <v>155</v>
      </c>
      <c r="G8" s="184" t="s">
        <v>61</v>
      </c>
      <c r="H8" s="87" t="s">
        <v>156</v>
      </c>
      <c r="I8" s="87" t="s">
        <v>157</v>
      </c>
      <c r="J8" s="87" t="s">
        <v>158</v>
      </c>
      <c r="K8" s="176">
        <v>90000</v>
      </c>
      <c r="L8" s="79">
        <v>4</v>
      </c>
      <c r="M8" s="79">
        <v>0</v>
      </c>
      <c r="N8" s="79">
        <v>19</v>
      </c>
      <c r="O8" s="88">
        <v>1</v>
      </c>
      <c r="P8" s="89">
        <v>0</v>
      </c>
      <c r="Q8" s="90">
        <f>O8+P8</f>
        <v>1</v>
      </c>
      <c r="R8" s="80">
        <f>IFERROR(Q8/N8,"-")</f>
        <v>0.052631578947368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30000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-64000</v>
      </c>
      <c r="AC8" s="83">
        <f>SUM(Y8:Y9)/SUM(K8:K9)</f>
        <v>0.28888888888889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1</v>
      </c>
      <c r="CH8" s="131">
        <f>IF(Q8=0,"",IF(CG8=0,"",(CG8/Q8)))</f>
        <v>1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159</v>
      </c>
      <c r="C9" s="184" t="s">
        <v>58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51</v>
      </c>
      <c r="M9" s="79">
        <v>28</v>
      </c>
      <c r="N9" s="79">
        <v>8</v>
      </c>
      <c r="O9" s="88">
        <v>2</v>
      </c>
      <c r="P9" s="89">
        <v>0</v>
      </c>
      <c r="Q9" s="90">
        <f>O9+P9</f>
        <v>2</v>
      </c>
      <c r="R9" s="80">
        <f>IFERROR(Q9/N9,"-")</f>
        <v>0.25</v>
      </c>
      <c r="S9" s="79">
        <v>0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0.5</v>
      </c>
      <c r="Y9" s="181">
        <v>26000</v>
      </c>
      <c r="Z9" s="182">
        <f>IFERROR(Y9/Q9,"-")</f>
        <v>13000</v>
      </c>
      <c r="AA9" s="182">
        <f>IFERROR(Y9/W9,"-")</f>
        <v>26000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0.5</v>
      </c>
      <c r="BQ9" s="118">
        <v>1</v>
      </c>
      <c r="BR9" s="119">
        <f>IFERROR(BQ9/BO9,"-")</f>
        <v>1</v>
      </c>
      <c r="BS9" s="120">
        <v>26000</v>
      </c>
      <c r="BT9" s="121">
        <f>IFERROR(BS9/BO9,"-")</f>
        <v>26000</v>
      </c>
      <c r="BU9" s="122"/>
      <c r="BV9" s="122"/>
      <c r="BW9" s="122">
        <v>1</v>
      </c>
      <c r="BX9" s="123">
        <v>1</v>
      </c>
      <c r="BY9" s="124">
        <f>IF(Q9=0,"",IF(BX9=0,"",(BX9/Q9)))</f>
        <v>0.5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26000</v>
      </c>
      <c r="CR9" s="138">
        <v>26000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0.61111111111111</v>
      </c>
      <c r="B10" s="184" t="s">
        <v>160</v>
      </c>
      <c r="C10" s="184" t="s">
        <v>58</v>
      </c>
      <c r="D10" s="184" t="s">
        <v>154</v>
      </c>
      <c r="E10" s="184" t="s">
        <v>77</v>
      </c>
      <c r="F10" s="184" t="s">
        <v>155</v>
      </c>
      <c r="G10" s="184" t="s">
        <v>61</v>
      </c>
      <c r="H10" s="87" t="s">
        <v>161</v>
      </c>
      <c r="I10" s="87" t="s">
        <v>157</v>
      </c>
      <c r="J10" s="87" t="s">
        <v>162</v>
      </c>
      <c r="K10" s="176">
        <v>90000</v>
      </c>
      <c r="L10" s="79">
        <v>1</v>
      </c>
      <c r="M10" s="79">
        <v>0</v>
      </c>
      <c r="N10" s="79">
        <v>27</v>
      </c>
      <c r="O10" s="88">
        <v>1</v>
      </c>
      <c r="P10" s="89">
        <v>0</v>
      </c>
      <c r="Q10" s="90">
        <f>O10+P10</f>
        <v>1</v>
      </c>
      <c r="R10" s="80">
        <f>IFERROR(Q10/N10,"-")</f>
        <v>0.037037037037037</v>
      </c>
      <c r="S10" s="79">
        <v>0</v>
      </c>
      <c r="T10" s="79">
        <v>1</v>
      </c>
      <c r="U10" s="80">
        <f>IFERROR(T10/(Q10),"-")</f>
        <v>1</v>
      </c>
      <c r="V10" s="81">
        <f>IFERROR(K10/SUM(Q10:Q11),"-")</f>
        <v>12857.142857143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-35000</v>
      </c>
      <c r="AC10" s="83">
        <f>SUM(Y10:Y11)/SUM(K10:K11)</f>
        <v>0.61111111111111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1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163</v>
      </c>
      <c r="C11" s="184" t="s">
        <v>58</v>
      </c>
      <c r="D11" s="184"/>
      <c r="E11" s="184"/>
      <c r="F11" s="184"/>
      <c r="G11" s="184" t="s">
        <v>74</v>
      </c>
      <c r="H11" s="87"/>
      <c r="I11" s="87"/>
      <c r="J11" s="87"/>
      <c r="K11" s="176"/>
      <c r="L11" s="79">
        <v>31</v>
      </c>
      <c r="M11" s="79">
        <v>19</v>
      </c>
      <c r="N11" s="79">
        <v>7</v>
      </c>
      <c r="O11" s="88">
        <v>6</v>
      </c>
      <c r="P11" s="89">
        <v>0</v>
      </c>
      <c r="Q11" s="90">
        <f>O11+P11</f>
        <v>6</v>
      </c>
      <c r="R11" s="80">
        <f>IFERROR(Q11/N11,"-")</f>
        <v>0.85714285714286</v>
      </c>
      <c r="S11" s="79">
        <v>0</v>
      </c>
      <c r="T11" s="79">
        <v>2</v>
      </c>
      <c r="U11" s="80">
        <f>IFERROR(T11/(Q11),"-")</f>
        <v>0.33333333333333</v>
      </c>
      <c r="V11" s="81"/>
      <c r="W11" s="82">
        <v>2</v>
      </c>
      <c r="X11" s="80">
        <f>IF(Q11=0,"-",W11/Q11)</f>
        <v>0.33333333333333</v>
      </c>
      <c r="Y11" s="181">
        <v>55000</v>
      </c>
      <c r="Z11" s="182">
        <f>IFERROR(Y11/Q11,"-")</f>
        <v>9166.6666666667</v>
      </c>
      <c r="AA11" s="182">
        <f>IFERROR(Y11/W11,"-")</f>
        <v>27500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2</v>
      </c>
      <c r="AO11" s="98">
        <f>IF(Q11=0,"",IF(AN11=0,"",(AN11/Q11)))</f>
        <v>0.33333333333333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4</v>
      </c>
      <c r="BY11" s="124">
        <f>IF(Q11=0,"",IF(BX11=0,"",(BX11/Q11)))</f>
        <v>0.66666666666667</v>
      </c>
      <c r="BZ11" s="125">
        <v>2</v>
      </c>
      <c r="CA11" s="126">
        <f>IFERROR(BZ11/BX11,"-")</f>
        <v>0.5</v>
      </c>
      <c r="CB11" s="127">
        <v>55000</v>
      </c>
      <c r="CC11" s="128">
        <f>IFERROR(CB11/BX11,"-")</f>
        <v>13750</v>
      </c>
      <c r="CD11" s="129"/>
      <c r="CE11" s="129"/>
      <c r="CF11" s="129">
        <v>2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55000</v>
      </c>
      <c r="CR11" s="138">
        <v>31000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4.15</v>
      </c>
      <c r="B12" s="184" t="s">
        <v>164</v>
      </c>
      <c r="C12" s="184" t="s">
        <v>58</v>
      </c>
      <c r="D12" s="184" t="s">
        <v>165</v>
      </c>
      <c r="E12" s="184" t="s">
        <v>166</v>
      </c>
      <c r="F12" s="184" t="s">
        <v>155</v>
      </c>
      <c r="G12" s="184" t="s">
        <v>61</v>
      </c>
      <c r="H12" s="87" t="s">
        <v>167</v>
      </c>
      <c r="I12" s="87" t="s">
        <v>168</v>
      </c>
      <c r="J12" s="87" t="s">
        <v>169</v>
      </c>
      <c r="K12" s="176">
        <v>80000</v>
      </c>
      <c r="L12" s="79">
        <v>25</v>
      </c>
      <c r="M12" s="79">
        <v>0</v>
      </c>
      <c r="N12" s="79">
        <v>93</v>
      </c>
      <c r="O12" s="88">
        <v>12</v>
      </c>
      <c r="P12" s="89">
        <v>0</v>
      </c>
      <c r="Q12" s="90">
        <f>O12+P12</f>
        <v>12</v>
      </c>
      <c r="R12" s="80">
        <f>IFERROR(Q12/N12,"-")</f>
        <v>0.12903225806452</v>
      </c>
      <c r="S12" s="79">
        <v>3</v>
      </c>
      <c r="T12" s="79">
        <v>1</v>
      </c>
      <c r="U12" s="80">
        <f>IFERROR(T12/(Q12),"-")</f>
        <v>0.083333333333333</v>
      </c>
      <c r="V12" s="81">
        <f>IFERROR(K12/SUM(Q12:Q13),"-")</f>
        <v>3636.3636363636</v>
      </c>
      <c r="W12" s="82">
        <v>4</v>
      </c>
      <c r="X12" s="80">
        <f>IF(Q12=0,"-",W12/Q12)</f>
        <v>0.33333333333333</v>
      </c>
      <c r="Y12" s="181">
        <v>246000</v>
      </c>
      <c r="Z12" s="182">
        <f>IFERROR(Y12/Q12,"-")</f>
        <v>20500</v>
      </c>
      <c r="AA12" s="182">
        <f>IFERROR(Y12/W12,"-")</f>
        <v>61500</v>
      </c>
      <c r="AB12" s="176">
        <f>SUM(Y12:Y13)-SUM(K12:K13)</f>
        <v>252000</v>
      </c>
      <c r="AC12" s="83">
        <f>SUM(Y12:Y13)/SUM(K12:K13)</f>
        <v>4.15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3</v>
      </c>
      <c r="AO12" s="98">
        <f>IF(Q12=0,"",IF(AN12=0,"",(AN12/Q12)))</f>
        <v>0.25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2</v>
      </c>
      <c r="AX12" s="104">
        <f>IF(Q12=0,"",IF(AW12=0,"",(AW12/Q12)))</f>
        <v>0.16666666666667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4</v>
      </c>
      <c r="BG12" s="110">
        <f>IF(Q12=0,"",IF(BF12=0,"",(BF12/Q12)))</f>
        <v>0.33333333333333</v>
      </c>
      <c r="BH12" s="109">
        <v>3</v>
      </c>
      <c r="BI12" s="111">
        <f>IFERROR(BH12/BF12,"-")</f>
        <v>0.75</v>
      </c>
      <c r="BJ12" s="112">
        <v>130000</v>
      </c>
      <c r="BK12" s="113">
        <f>IFERROR(BJ12/BF12,"-")</f>
        <v>32500</v>
      </c>
      <c r="BL12" s="114"/>
      <c r="BM12" s="114"/>
      <c r="BN12" s="114">
        <v>3</v>
      </c>
      <c r="BO12" s="116">
        <v>3</v>
      </c>
      <c r="BP12" s="117">
        <f>IF(Q12=0,"",IF(BO12=0,"",(BO12/Q12)))</f>
        <v>0.25</v>
      </c>
      <c r="BQ12" s="118">
        <v>1</v>
      </c>
      <c r="BR12" s="119">
        <f>IFERROR(BQ12/BO12,"-")</f>
        <v>0.33333333333333</v>
      </c>
      <c r="BS12" s="120">
        <v>126000</v>
      </c>
      <c r="BT12" s="121">
        <f>IFERROR(BS12/BO12,"-")</f>
        <v>42000</v>
      </c>
      <c r="BU12" s="122"/>
      <c r="BV12" s="122"/>
      <c r="BW12" s="122">
        <v>1</v>
      </c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4</v>
      </c>
      <c r="CQ12" s="138">
        <v>246000</v>
      </c>
      <c r="CR12" s="138">
        <v>126000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170</v>
      </c>
      <c r="C13" s="184" t="s">
        <v>58</v>
      </c>
      <c r="D13" s="184"/>
      <c r="E13" s="184"/>
      <c r="F13" s="184"/>
      <c r="G13" s="184" t="s">
        <v>74</v>
      </c>
      <c r="H13" s="87"/>
      <c r="I13" s="87"/>
      <c r="J13" s="87"/>
      <c r="K13" s="176"/>
      <c r="L13" s="79">
        <v>54</v>
      </c>
      <c r="M13" s="79">
        <v>39</v>
      </c>
      <c r="N13" s="79">
        <v>12</v>
      </c>
      <c r="O13" s="88">
        <v>10</v>
      </c>
      <c r="P13" s="89">
        <v>0</v>
      </c>
      <c r="Q13" s="90">
        <f>O13+P13</f>
        <v>10</v>
      </c>
      <c r="R13" s="80">
        <f>IFERROR(Q13/N13,"-")</f>
        <v>0.83333333333333</v>
      </c>
      <c r="S13" s="79">
        <v>2</v>
      </c>
      <c r="T13" s="79">
        <v>2</v>
      </c>
      <c r="U13" s="80">
        <f>IFERROR(T13/(Q13),"-")</f>
        <v>0.2</v>
      </c>
      <c r="V13" s="81"/>
      <c r="W13" s="82">
        <v>2</v>
      </c>
      <c r="X13" s="80">
        <f>IF(Q13=0,"-",W13/Q13)</f>
        <v>0.2</v>
      </c>
      <c r="Y13" s="181">
        <v>86000</v>
      </c>
      <c r="Z13" s="182">
        <f>IFERROR(Y13/Q13,"-")</f>
        <v>8600</v>
      </c>
      <c r="AA13" s="182">
        <f>IFERROR(Y13/W13,"-")</f>
        <v>43000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0.1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2</v>
      </c>
      <c r="AX13" s="104">
        <f>IF(Q13=0,"",IF(AW13=0,"",(AW13/Q13)))</f>
        <v>0.2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3</v>
      </c>
      <c r="BG13" s="110">
        <f>IF(Q13=0,"",IF(BF13=0,"",(BF13/Q13)))</f>
        <v>0.3</v>
      </c>
      <c r="BH13" s="109">
        <v>1</v>
      </c>
      <c r="BI13" s="111">
        <f>IFERROR(BH13/BF13,"-")</f>
        <v>0.33333333333333</v>
      </c>
      <c r="BJ13" s="112">
        <v>6000</v>
      </c>
      <c r="BK13" s="113">
        <f>IFERROR(BJ13/BF13,"-")</f>
        <v>2000</v>
      </c>
      <c r="BL13" s="114"/>
      <c r="BM13" s="114">
        <v>1</v>
      </c>
      <c r="BN13" s="114"/>
      <c r="BO13" s="116">
        <v>2</v>
      </c>
      <c r="BP13" s="117">
        <f>IF(Q13=0,"",IF(BO13=0,"",(BO13/Q13)))</f>
        <v>0.2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0.2</v>
      </c>
      <c r="BZ13" s="125">
        <v>1</v>
      </c>
      <c r="CA13" s="126">
        <f>IFERROR(BZ13/BX13,"-")</f>
        <v>0.5</v>
      </c>
      <c r="CB13" s="127">
        <v>80000</v>
      </c>
      <c r="CC13" s="128">
        <f>IFERROR(CB13/BX13,"-")</f>
        <v>40000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86000</v>
      </c>
      <c r="CR13" s="138">
        <v>80000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1.1785714285714</v>
      </c>
      <c r="B14" s="184" t="s">
        <v>171</v>
      </c>
      <c r="C14" s="184" t="s">
        <v>172</v>
      </c>
      <c r="D14" s="184" t="s">
        <v>173</v>
      </c>
      <c r="E14" s="184" t="s">
        <v>174</v>
      </c>
      <c r="F14" s="184"/>
      <c r="G14" s="184" t="s">
        <v>74</v>
      </c>
      <c r="H14" s="87" t="s">
        <v>175</v>
      </c>
      <c r="I14" s="87" t="s">
        <v>176</v>
      </c>
      <c r="J14" s="87" t="s">
        <v>177</v>
      </c>
      <c r="K14" s="176">
        <v>70000</v>
      </c>
      <c r="L14" s="79">
        <v>173</v>
      </c>
      <c r="M14" s="79">
        <v>114</v>
      </c>
      <c r="N14" s="79">
        <v>56</v>
      </c>
      <c r="O14" s="88">
        <v>27</v>
      </c>
      <c r="P14" s="89">
        <v>0</v>
      </c>
      <c r="Q14" s="90">
        <f>O14+P14</f>
        <v>27</v>
      </c>
      <c r="R14" s="80">
        <f>IFERROR(Q14/N14,"-")</f>
        <v>0.48214285714286</v>
      </c>
      <c r="S14" s="79">
        <v>3</v>
      </c>
      <c r="T14" s="79">
        <v>7</v>
      </c>
      <c r="U14" s="80">
        <f>IFERROR(T14/(Q14),"-")</f>
        <v>0.25925925925926</v>
      </c>
      <c r="V14" s="81">
        <f>IFERROR(K14/SUM(Q14:Q14),"-")</f>
        <v>2592.5925925926</v>
      </c>
      <c r="W14" s="82">
        <v>4</v>
      </c>
      <c r="X14" s="80">
        <f>IF(Q14=0,"-",W14/Q14)</f>
        <v>0.14814814814815</v>
      </c>
      <c r="Y14" s="181">
        <v>82500</v>
      </c>
      <c r="Z14" s="182">
        <f>IFERROR(Y14/Q14,"-")</f>
        <v>3055.5555555556</v>
      </c>
      <c r="AA14" s="182">
        <f>IFERROR(Y14/W14,"-")</f>
        <v>20625</v>
      </c>
      <c r="AB14" s="176">
        <f>SUM(Y14:Y14)-SUM(K14:K14)</f>
        <v>12500</v>
      </c>
      <c r="AC14" s="83">
        <f>SUM(Y14:Y14)/SUM(K14:K14)</f>
        <v>1.1785714285714</v>
      </c>
      <c r="AD14" s="77"/>
      <c r="AE14" s="91">
        <v>3</v>
      </c>
      <c r="AF14" s="92">
        <f>IF(Q14=0,"",IF(AE14=0,"",(AE14/Q14)))</f>
        <v>0.11111111111111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6</v>
      </c>
      <c r="AO14" s="98">
        <f>IF(Q14=0,"",IF(AN14=0,"",(AN14/Q14)))</f>
        <v>0.22222222222222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4</v>
      </c>
      <c r="AX14" s="104">
        <f>IF(Q14=0,"",IF(AW14=0,"",(AW14/Q14)))</f>
        <v>0.14814814814815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3</v>
      </c>
      <c r="BG14" s="110">
        <f>IF(Q14=0,"",IF(BF14=0,"",(BF14/Q14)))</f>
        <v>0.11111111111111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8</v>
      </c>
      <c r="BP14" s="117">
        <f>IF(Q14=0,"",IF(BO14=0,"",(BO14/Q14)))</f>
        <v>0.2962962962963</v>
      </c>
      <c r="BQ14" s="118">
        <v>3</v>
      </c>
      <c r="BR14" s="119">
        <f>IFERROR(BQ14/BO14,"-")</f>
        <v>0.375</v>
      </c>
      <c r="BS14" s="120">
        <v>76000</v>
      </c>
      <c r="BT14" s="121">
        <f>IFERROR(BS14/BO14,"-")</f>
        <v>9500</v>
      </c>
      <c r="BU14" s="122">
        <v>1</v>
      </c>
      <c r="BV14" s="122"/>
      <c r="BW14" s="122">
        <v>2</v>
      </c>
      <c r="BX14" s="123">
        <v>3</v>
      </c>
      <c r="BY14" s="124">
        <f>IF(Q14=0,"",IF(BX14=0,"",(BX14/Q14)))</f>
        <v>0.11111111111111</v>
      </c>
      <c r="BZ14" s="125">
        <v>1</v>
      </c>
      <c r="CA14" s="126">
        <f>IFERROR(BZ14/BX14,"-")</f>
        <v>0.33333333333333</v>
      </c>
      <c r="CB14" s="127">
        <v>6500</v>
      </c>
      <c r="CC14" s="128">
        <f>IFERROR(CB14/BX14,"-")</f>
        <v>2166.6666666667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4</v>
      </c>
      <c r="CQ14" s="138">
        <v>82500</v>
      </c>
      <c r="CR14" s="138">
        <v>60000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1.9852941176471</v>
      </c>
      <c r="B15" s="184" t="s">
        <v>178</v>
      </c>
      <c r="C15" s="184" t="s">
        <v>172</v>
      </c>
      <c r="D15" s="184" t="s">
        <v>173</v>
      </c>
      <c r="E15" s="184" t="s">
        <v>179</v>
      </c>
      <c r="F15" s="184"/>
      <c r="G15" s="184" t="s">
        <v>74</v>
      </c>
      <c r="H15" s="87" t="s">
        <v>180</v>
      </c>
      <c r="I15" s="87" t="s">
        <v>176</v>
      </c>
      <c r="J15" s="87" t="s">
        <v>181</v>
      </c>
      <c r="K15" s="176">
        <v>68000</v>
      </c>
      <c r="L15" s="79">
        <v>76</v>
      </c>
      <c r="M15" s="79">
        <v>53</v>
      </c>
      <c r="N15" s="79">
        <v>14</v>
      </c>
      <c r="O15" s="88">
        <v>9</v>
      </c>
      <c r="P15" s="89">
        <v>0</v>
      </c>
      <c r="Q15" s="90">
        <f>O15+P15</f>
        <v>9</v>
      </c>
      <c r="R15" s="80">
        <f>IFERROR(Q15/N15,"-")</f>
        <v>0.64285714285714</v>
      </c>
      <c r="S15" s="79">
        <v>2</v>
      </c>
      <c r="T15" s="79">
        <v>1</v>
      </c>
      <c r="U15" s="80">
        <f>IFERROR(T15/(Q15),"-")</f>
        <v>0.11111111111111</v>
      </c>
      <c r="V15" s="81">
        <f>IFERROR(K15/SUM(Q15:Q15),"-")</f>
        <v>7555.5555555556</v>
      </c>
      <c r="W15" s="82">
        <v>2</v>
      </c>
      <c r="X15" s="80">
        <f>IF(Q15=0,"-",W15/Q15)</f>
        <v>0.22222222222222</v>
      </c>
      <c r="Y15" s="181">
        <v>135000</v>
      </c>
      <c r="Z15" s="182">
        <f>IFERROR(Y15/Q15,"-")</f>
        <v>15000</v>
      </c>
      <c r="AA15" s="182">
        <f>IFERROR(Y15/W15,"-")</f>
        <v>67500</v>
      </c>
      <c r="AB15" s="176">
        <f>SUM(Y15:Y15)-SUM(K15:K15)</f>
        <v>67000</v>
      </c>
      <c r="AC15" s="83">
        <f>SUM(Y15:Y15)/SUM(K15:K15)</f>
        <v>1.9852941176471</v>
      </c>
      <c r="AD15" s="77"/>
      <c r="AE15" s="91">
        <v>1</v>
      </c>
      <c r="AF15" s="92">
        <f>IF(Q15=0,"",IF(AE15=0,"",(AE15/Q15)))</f>
        <v>0.11111111111111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0.11111111111111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4</v>
      </c>
      <c r="BG15" s="110">
        <f>IF(Q15=0,"",IF(BF15=0,"",(BF15/Q15)))</f>
        <v>0.44444444444444</v>
      </c>
      <c r="BH15" s="109">
        <v>1</v>
      </c>
      <c r="BI15" s="111">
        <f>IFERROR(BH15/BF15,"-")</f>
        <v>0.25</v>
      </c>
      <c r="BJ15" s="112">
        <v>8000</v>
      </c>
      <c r="BK15" s="113">
        <f>IFERROR(BJ15/BF15,"-")</f>
        <v>2000</v>
      </c>
      <c r="BL15" s="114"/>
      <c r="BM15" s="114">
        <v>1</v>
      </c>
      <c r="BN15" s="114"/>
      <c r="BO15" s="116">
        <v>2</v>
      </c>
      <c r="BP15" s="117">
        <f>IF(Q15=0,"",IF(BO15=0,"",(BO15/Q15)))</f>
        <v>0.22222222222222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0.11111111111111</v>
      </c>
      <c r="BZ15" s="125">
        <v>1</v>
      </c>
      <c r="CA15" s="126">
        <f>IFERROR(BZ15/BX15,"-")</f>
        <v>1</v>
      </c>
      <c r="CB15" s="127">
        <v>127000</v>
      </c>
      <c r="CC15" s="128">
        <f>IFERROR(CB15/BX15,"-")</f>
        <v>127000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135000</v>
      </c>
      <c r="CR15" s="138">
        <v>127000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6.0615384615385</v>
      </c>
      <c r="B16" s="184" t="s">
        <v>182</v>
      </c>
      <c r="C16" s="184" t="s">
        <v>172</v>
      </c>
      <c r="D16" s="184" t="s">
        <v>183</v>
      </c>
      <c r="E16" s="184" t="s">
        <v>184</v>
      </c>
      <c r="F16" s="184"/>
      <c r="G16" s="184" t="s">
        <v>61</v>
      </c>
      <c r="H16" s="87" t="s">
        <v>185</v>
      </c>
      <c r="I16" s="87" t="s">
        <v>186</v>
      </c>
      <c r="J16" s="87" t="s">
        <v>187</v>
      </c>
      <c r="K16" s="176">
        <v>65000</v>
      </c>
      <c r="L16" s="79">
        <v>10</v>
      </c>
      <c r="M16" s="79">
        <v>0</v>
      </c>
      <c r="N16" s="79">
        <v>13</v>
      </c>
      <c r="O16" s="88">
        <v>1</v>
      </c>
      <c r="P16" s="89">
        <v>0</v>
      </c>
      <c r="Q16" s="90">
        <f>O16+P16</f>
        <v>1</v>
      </c>
      <c r="R16" s="80">
        <f>IFERROR(Q16/N16,"-")</f>
        <v>0.076923076923077</v>
      </c>
      <c r="S16" s="79">
        <v>1</v>
      </c>
      <c r="T16" s="79">
        <v>0</v>
      </c>
      <c r="U16" s="80">
        <f>IFERROR(T16/(Q16),"-")</f>
        <v>0</v>
      </c>
      <c r="V16" s="81">
        <f>IFERROR(K16/SUM(Q16:Q17),"-")</f>
        <v>13000</v>
      </c>
      <c r="W16" s="82">
        <v>1</v>
      </c>
      <c r="X16" s="80">
        <f>IF(Q16=0,"-",W16/Q16)</f>
        <v>1</v>
      </c>
      <c r="Y16" s="181">
        <v>386000</v>
      </c>
      <c r="Z16" s="182">
        <f>IFERROR(Y16/Q16,"-")</f>
        <v>386000</v>
      </c>
      <c r="AA16" s="182">
        <f>IFERROR(Y16/W16,"-")</f>
        <v>386000</v>
      </c>
      <c r="AB16" s="176">
        <f>SUM(Y16:Y17)-SUM(K16:K17)</f>
        <v>329000</v>
      </c>
      <c r="AC16" s="83">
        <f>SUM(Y16:Y17)/SUM(K16:K17)</f>
        <v>6.0615384615385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>
        <v>1</v>
      </c>
      <c r="CH16" s="131">
        <f>IF(Q16=0,"",IF(CG16=0,"",(CG16/Q16)))</f>
        <v>1</v>
      </c>
      <c r="CI16" s="132">
        <v>1</v>
      </c>
      <c r="CJ16" s="133">
        <f>IFERROR(CI16/CG16,"-")</f>
        <v>1</v>
      </c>
      <c r="CK16" s="134">
        <v>386000</v>
      </c>
      <c r="CL16" s="135">
        <f>IFERROR(CK16/CG16,"-")</f>
        <v>386000</v>
      </c>
      <c r="CM16" s="136"/>
      <c r="CN16" s="136"/>
      <c r="CO16" s="136">
        <v>1</v>
      </c>
      <c r="CP16" s="137">
        <v>1</v>
      </c>
      <c r="CQ16" s="138">
        <v>386000</v>
      </c>
      <c r="CR16" s="138">
        <v>386000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/>
      <c r="B17" s="184" t="s">
        <v>188</v>
      </c>
      <c r="C17" s="184" t="s">
        <v>172</v>
      </c>
      <c r="D17" s="184" t="s">
        <v>189</v>
      </c>
      <c r="E17" s="184"/>
      <c r="F17" s="184"/>
      <c r="G17" s="184" t="s">
        <v>74</v>
      </c>
      <c r="H17" s="87"/>
      <c r="I17" s="87"/>
      <c r="J17" s="87"/>
      <c r="K17" s="176"/>
      <c r="L17" s="79">
        <v>28</v>
      </c>
      <c r="M17" s="79">
        <v>22</v>
      </c>
      <c r="N17" s="79">
        <v>6</v>
      </c>
      <c r="O17" s="88">
        <v>4</v>
      </c>
      <c r="P17" s="89">
        <v>0</v>
      </c>
      <c r="Q17" s="90">
        <f>O17+P17</f>
        <v>4</v>
      </c>
      <c r="R17" s="80">
        <f>IFERROR(Q17/N17,"-")</f>
        <v>0.66666666666667</v>
      </c>
      <c r="S17" s="79">
        <v>1</v>
      </c>
      <c r="T17" s="79">
        <v>0</v>
      </c>
      <c r="U17" s="80">
        <f>IFERROR(T17/(Q17),"-")</f>
        <v>0</v>
      </c>
      <c r="V17" s="81"/>
      <c r="W17" s="82">
        <v>2</v>
      </c>
      <c r="X17" s="80">
        <f>IF(Q17=0,"-",W17/Q17)</f>
        <v>0.5</v>
      </c>
      <c r="Y17" s="181">
        <v>8000</v>
      </c>
      <c r="Z17" s="182">
        <f>IFERROR(Y17/Q17,"-")</f>
        <v>2000</v>
      </c>
      <c r="AA17" s="182">
        <f>IFERROR(Y17/W17,"-")</f>
        <v>4000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3</v>
      </c>
      <c r="BP17" s="117">
        <f>IF(Q17=0,"",IF(BO17=0,"",(BO17/Q17)))</f>
        <v>0.75</v>
      </c>
      <c r="BQ17" s="118">
        <v>1</v>
      </c>
      <c r="BR17" s="119">
        <f>IFERROR(BQ17/BO17,"-")</f>
        <v>0.33333333333333</v>
      </c>
      <c r="BS17" s="120">
        <v>3000</v>
      </c>
      <c r="BT17" s="121">
        <f>IFERROR(BS17/BO17,"-")</f>
        <v>1000</v>
      </c>
      <c r="BU17" s="122">
        <v>1</v>
      </c>
      <c r="BV17" s="122"/>
      <c r="BW17" s="122"/>
      <c r="BX17" s="123">
        <v>1</v>
      </c>
      <c r="BY17" s="124">
        <f>IF(Q17=0,"",IF(BX17=0,"",(BX17/Q17)))</f>
        <v>0.25</v>
      </c>
      <c r="BZ17" s="125">
        <v>1</v>
      </c>
      <c r="CA17" s="126">
        <f>IFERROR(BZ17/BX17,"-")</f>
        <v>1</v>
      </c>
      <c r="CB17" s="127">
        <v>5000</v>
      </c>
      <c r="CC17" s="128">
        <f>IFERROR(CB17/BX17,"-")</f>
        <v>5000</v>
      </c>
      <c r="CD17" s="129">
        <v>1</v>
      </c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8000</v>
      </c>
      <c r="CR17" s="138">
        <v>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</v>
      </c>
      <c r="B18" s="184" t="s">
        <v>190</v>
      </c>
      <c r="C18" s="184" t="s">
        <v>172</v>
      </c>
      <c r="D18" s="184" t="s">
        <v>191</v>
      </c>
      <c r="E18" s="184" t="s">
        <v>192</v>
      </c>
      <c r="F18" s="184"/>
      <c r="G18" s="184" t="s">
        <v>61</v>
      </c>
      <c r="H18" s="87" t="s">
        <v>193</v>
      </c>
      <c r="I18" s="87" t="s">
        <v>194</v>
      </c>
      <c r="J18" s="87" t="s">
        <v>195</v>
      </c>
      <c r="K18" s="176">
        <v>70000</v>
      </c>
      <c r="L18" s="79">
        <v>17</v>
      </c>
      <c r="M18" s="79">
        <v>0</v>
      </c>
      <c r="N18" s="79">
        <v>30</v>
      </c>
      <c r="O18" s="88">
        <v>4</v>
      </c>
      <c r="P18" s="89">
        <v>0</v>
      </c>
      <c r="Q18" s="90">
        <f>O18+P18</f>
        <v>4</v>
      </c>
      <c r="R18" s="80">
        <f>IFERROR(Q18/N18,"-")</f>
        <v>0.13333333333333</v>
      </c>
      <c r="S18" s="79">
        <v>0</v>
      </c>
      <c r="T18" s="79">
        <v>1</v>
      </c>
      <c r="U18" s="80">
        <f>IFERROR(T18/(Q18),"-")</f>
        <v>0.25</v>
      </c>
      <c r="V18" s="81">
        <f>IFERROR(K18/SUM(Q18:Q19),"-")</f>
        <v>7777.7777777778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-70000</v>
      </c>
      <c r="AC18" s="83">
        <f>SUM(Y18:Y19)/SUM(K18:K19)</f>
        <v>0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0.25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1</v>
      </c>
      <c r="BP18" s="117">
        <f>IF(Q18=0,"",IF(BO18=0,"",(BO18/Q18)))</f>
        <v>0.25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2</v>
      </c>
      <c r="BY18" s="124">
        <f>IF(Q18=0,"",IF(BX18=0,"",(BX18/Q18)))</f>
        <v>0.5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196</v>
      </c>
      <c r="C19" s="184" t="s">
        <v>172</v>
      </c>
      <c r="D19" s="184" t="s">
        <v>197</v>
      </c>
      <c r="E19" s="184"/>
      <c r="F19" s="184"/>
      <c r="G19" s="184" t="s">
        <v>74</v>
      </c>
      <c r="H19" s="87"/>
      <c r="I19" s="87"/>
      <c r="J19" s="87"/>
      <c r="K19" s="176"/>
      <c r="L19" s="79">
        <v>35</v>
      </c>
      <c r="M19" s="79">
        <v>18</v>
      </c>
      <c r="N19" s="79">
        <v>15</v>
      </c>
      <c r="O19" s="88">
        <v>5</v>
      </c>
      <c r="P19" s="89">
        <v>0</v>
      </c>
      <c r="Q19" s="90">
        <f>O19+P19</f>
        <v>5</v>
      </c>
      <c r="R19" s="80">
        <f>IFERROR(Q19/N19,"-")</f>
        <v>0.33333333333333</v>
      </c>
      <c r="S19" s="79">
        <v>0</v>
      </c>
      <c r="T19" s="79">
        <v>2</v>
      </c>
      <c r="U19" s="80">
        <f>IFERROR(T19/(Q19),"-")</f>
        <v>0.4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0.2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0.4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0.2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0.2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0.52</v>
      </c>
      <c r="B20" s="184" t="s">
        <v>198</v>
      </c>
      <c r="C20" s="184" t="s">
        <v>172</v>
      </c>
      <c r="D20" s="184" t="s">
        <v>191</v>
      </c>
      <c r="E20" s="184" t="s">
        <v>192</v>
      </c>
      <c r="F20" s="184"/>
      <c r="G20" s="184" t="s">
        <v>61</v>
      </c>
      <c r="H20" s="87" t="s">
        <v>199</v>
      </c>
      <c r="I20" s="87" t="s">
        <v>194</v>
      </c>
      <c r="J20" s="87" t="s">
        <v>200</v>
      </c>
      <c r="K20" s="176">
        <v>75000</v>
      </c>
      <c r="L20" s="79">
        <v>8</v>
      </c>
      <c r="M20" s="79">
        <v>0</v>
      </c>
      <c r="N20" s="79">
        <v>16</v>
      </c>
      <c r="O20" s="88">
        <v>7</v>
      </c>
      <c r="P20" s="89">
        <v>0</v>
      </c>
      <c r="Q20" s="90">
        <f>O20+P20</f>
        <v>7</v>
      </c>
      <c r="R20" s="80">
        <f>IFERROR(Q20/N20,"-")</f>
        <v>0.4375</v>
      </c>
      <c r="S20" s="79">
        <v>1</v>
      </c>
      <c r="T20" s="79">
        <v>2</v>
      </c>
      <c r="U20" s="80">
        <f>IFERROR(T20/(Q20),"-")</f>
        <v>0.28571428571429</v>
      </c>
      <c r="V20" s="81">
        <f>IFERROR(K20/SUM(Q20:Q21),"-")</f>
        <v>4411.7647058824</v>
      </c>
      <c r="W20" s="82">
        <v>2</v>
      </c>
      <c r="X20" s="80">
        <f>IF(Q20=0,"-",W20/Q20)</f>
        <v>0.28571428571429</v>
      </c>
      <c r="Y20" s="181">
        <v>6000</v>
      </c>
      <c r="Z20" s="182">
        <f>IFERROR(Y20/Q20,"-")</f>
        <v>857.14285714286</v>
      </c>
      <c r="AA20" s="182">
        <f>IFERROR(Y20/W20,"-")</f>
        <v>3000</v>
      </c>
      <c r="AB20" s="176">
        <f>SUM(Y20:Y21)-SUM(K20:K21)</f>
        <v>-36000</v>
      </c>
      <c r="AC20" s="83">
        <f>SUM(Y20:Y21)/SUM(K20:K21)</f>
        <v>0.52</v>
      </c>
      <c r="AD20" s="77"/>
      <c r="AE20" s="91">
        <v>1</v>
      </c>
      <c r="AF20" s="92">
        <f>IF(Q20=0,"",IF(AE20=0,"",(AE20/Q20)))</f>
        <v>0.14285714285714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2</v>
      </c>
      <c r="AO20" s="98">
        <f>IF(Q20=0,"",IF(AN20=0,"",(AN20/Q20)))</f>
        <v>0.28571428571429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>
        <v>1</v>
      </c>
      <c r="AX20" s="104">
        <f>IF(Q20=0,"",IF(AW20=0,"",(AW20/Q20)))</f>
        <v>0.14285714285714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3</v>
      </c>
      <c r="BP20" s="117">
        <f>IF(Q20=0,"",IF(BO20=0,"",(BO20/Q20)))</f>
        <v>0.42857142857143</v>
      </c>
      <c r="BQ20" s="118">
        <v>2</v>
      </c>
      <c r="BR20" s="119">
        <f>IFERROR(BQ20/BO20,"-")</f>
        <v>0.66666666666667</v>
      </c>
      <c r="BS20" s="120">
        <v>6000</v>
      </c>
      <c r="BT20" s="121">
        <f>IFERROR(BS20/BO20,"-")</f>
        <v>2000</v>
      </c>
      <c r="BU20" s="122">
        <v>2</v>
      </c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2</v>
      </c>
      <c r="CQ20" s="138">
        <v>6000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201</v>
      </c>
      <c r="C21" s="184" t="s">
        <v>172</v>
      </c>
      <c r="D21" s="184" t="s">
        <v>202</v>
      </c>
      <c r="E21" s="184"/>
      <c r="F21" s="184"/>
      <c r="G21" s="184" t="s">
        <v>74</v>
      </c>
      <c r="H21" s="87"/>
      <c r="I21" s="87"/>
      <c r="J21" s="87"/>
      <c r="K21" s="176"/>
      <c r="L21" s="79">
        <v>45</v>
      </c>
      <c r="M21" s="79">
        <v>34</v>
      </c>
      <c r="N21" s="79">
        <v>20</v>
      </c>
      <c r="O21" s="88">
        <v>9</v>
      </c>
      <c r="P21" s="89">
        <v>1</v>
      </c>
      <c r="Q21" s="90">
        <f>O21+P21</f>
        <v>10</v>
      </c>
      <c r="R21" s="80">
        <f>IFERROR(Q21/N21,"-")</f>
        <v>0.5</v>
      </c>
      <c r="S21" s="79">
        <v>1</v>
      </c>
      <c r="T21" s="79">
        <v>3</v>
      </c>
      <c r="U21" s="80">
        <f>IFERROR(T21/(Q21),"-")</f>
        <v>0.3</v>
      </c>
      <c r="V21" s="81"/>
      <c r="W21" s="82">
        <v>2</v>
      </c>
      <c r="X21" s="80">
        <f>IF(Q21=0,"-",W21/Q21)</f>
        <v>0.2</v>
      </c>
      <c r="Y21" s="181">
        <v>33000</v>
      </c>
      <c r="Z21" s="182">
        <f>IFERROR(Y21/Q21,"-")</f>
        <v>3300</v>
      </c>
      <c r="AA21" s="182">
        <f>IFERROR(Y21/W21,"-")</f>
        <v>16500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4</v>
      </c>
      <c r="AO21" s="98">
        <f>IF(Q21=0,"",IF(AN21=0,"",(AN21/Q21)))</f>
        <v>0.4</v>
      </c>
      <c r="AP21" s="97">
        <v>1</v>
      </c>
      <c r="AQ21" s="99">
        <f>IFERROR(AP21/AN21,"-")</f>
        <v>0.25</v>
      </c>
      <c r="AR21" s="100">
        <v>25000</v>
      </c>
      <c r="AS21" s="101">
        <f>IFERROR(AR21/AN21,"-")</f>
        <v>6250</v>
      </c>
      <c r="AT21" s="102"/>
      <c r="AU21" s="102">
        <v>1</v>
      </c>
      <c r="AV21" s="102"/>
      <c r="AW21" s="103">
        <v>2</v>
      </c>
      <c r="AX21" s="104">
        <f>IF(Q21=0,"",IF(AW21=0,"",(AW21/Q21)))</f>
        <v>0.2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1</v>
      </c>
      <c r="BG21" s="110">
        <f>IF(Q21=0,"",IF(BF21=0,"",(BF21/Q21)))</f>
        <v>0.1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2</v>
      </c>
      <c r="BP21" s="117">
        <f>IF(Q21=0,"",IF(BO21=0,"",(BO21/Q21)))</f>
        <v>0.2</v>
      </c>
      <c r="BQ21" s="118">
        <v>1</v>
      </c>
      <c r="BR21" s="119">
        <f>IFERROR(BQ21/BO21,"-")</f>
        <v>0.5</v>
      </c>
      <c r="BS21" s="120">
        <v>8000</v>
      </c>
      <c r="BT21" s="121">
        <f>IFERROR(BS21/BO21,"-")</f>
        <v>4000</v>
      </c>
      <c r="BU21" s="122"/>
      <c r="BV21" s="122">
        <v>1</v>
      </c>
      <c r="BW21" s="122"/>
      <c r="BX21" s="123">
        <v>1</v>
      </c>
      <c r="BY21" s="124">
        <f>IF(Q21=0,"",IF(BX21=0,"",(BX21/Q21)))</f>
        <v>0.1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2</v>
      </c>
      <c r="CQ21" s="138">
        <v>33000</v>
      </c>
      <c r="CR21" s="138">
        <v>25000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8.7333333333333</v>
      </c>
      <c r="B22" s="184" t="s">
        <v>203</v>
      </c>
      <c r="C22" s="184" t="s">
        <v>172</v>
      </c>
      <c r="D22" s="184" t="s">
        <v>191</v>
      </c>
      <c r="E22" s="184" t="s">
        <v>204</v>
      </c>
      <c r="F22" s="184"/>
      <c r="G22" s="184" t="s">
        <v>61</v>
      </c>
      <c r="H22" s="87" t="s">
        <v>205</v>
      </c>
      <c r="I22" s="87" t="s">
        <v>157</v>
      </c>
      <c r="J22" s="87" t="s">
        <v>206</v>
      </c>
      <c r="K22" s="176">
        <v>45000</v>
      </c>
      <c r="L22" s="79">
        <v>13</v>
      </c>
      <c r="M22" s="79">
        <v>0</v>
      </c>
      <c r="N22" s="79">
        <v>41</v>
      </c>
      <c r="O22" s="88">
        <v>3</v>
      </c>
      <c r="P22" s="89">
        <v>0</v>
      </c>
      <c r="Q22" s="90">
        <f>O22+P22</f>
        <v>3</v>
      </c>
      <c r="R22" s="80">
        <f>IFERROR(Q22/N22,"-")</f>
        <v>0.073170731707317</v>
      </c>
      <c r="S22" s="79">
        <v>0</v>
      </c>
      <c r="T22" s="79">
        <v>1</v>
      </c>
      <c r="U22" s="80">
        <f>IFERROR(T22/(Q22),"-")</f>
        <v>0.33333333333333</v>
      </c>
      <c r="V22" s="81">
        <f>IFERROR(K22/SUM(Q22:Q23),"-")</f>
        <v>3214.2857142857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348000</v>
      </c>
      <c r="AC22" s="83">
        <f>SUM(Y22:Y23)/SUM(K22:K23)</f>
        <v>8.7333333333333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3</v>
      </c>
      <c r="BP22" s="117">
        <f>IF(Q22=0,"",IF(BO22=0,"",(BO22/Q22)))</f>
        <v>1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207</v>
      </c>
      <c r="C23" s="184" t="s">
        <v>172</v>
      </c>
      <c r="D23" s="184" t="s">
        <v>189</v>
      </c>
      <c r="E23" s="184"/>
      <c r="F23" s="184"/>
      <c r="G23" s="184" t="s">
        <v>74</v>
      </c>
      <c r="H23" s="87"/>
      <c r="I23" s="87"/>
      <c r="J23" s="87"/>
      <c r="K23" s="176"/>
      <c r="L23" s="79">
        <v>109</v>
      </c>
      <c r="M23" s="79">
        <v>60</v>
      </c>
      <c r="N23" s="79">
        <v>21</v>
      </c>
      <c r="O23" s="88">
        <v>11</v>
      </c>
      <c r="P23" s="89">
        <v>0</v>
      </c>
      <c r="Q23" s="90">
        <f>O23+P23</f>
        <v>11</v>
      </c>
      <c r="R23" s="80">
        <f>IFERROR(Q23/N23,"-")</f>
        <v>0.52380952380952</v>
      </c>
      <c r="S23" s="79">
        <v>0</v>
      </c>
      <c r="T23" s="79">
        <v>2</v>
      </c>
      <c r="U23" s="80">
        <f>IFERROR(T23/(Q23),"-")</f>
        <v>0.18181818181818</v>
      </c>
      <c r="V23" s="81"/>
      <c r="W23" s="82">
        <v>3</v>
      </c>
      <c r="X23" s="80">
        <f>IF(Q23=0,"-",W23/Q23)</f>
        <v>0.27272727272727</v>
      </c>
      <c r="Y23" s="181">
        <v>393000</v>
      </c>
      <c r="Z23" s="182">
        <f>IFERROR(Y23/Q23,"-")</f>
        <v>35727.272727273</v>
      </c>
      <c r="AA23" s="182">
        <f>IFERROR(Y23/W23,"-")</f>
        <v>131000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3</v>
      </c>
      <c r="BG23" s="110">
        <f>IF(Q23=0,"",IF(BF23=0,"",(BF23/Q23)))</f>
        <v>0.27272727272727</v>
      </c>
      <c r="BH23" s="109">
        <v>1</v>
      </c>
      <c r="BI23" s="111">
        <f>IFERROR(BH23/BF23,"-")</f>
        <v>0.33333333333333</v>
      </c>
      <c r="BJ23" s="112">
        <v>8000</v>
      </c>
      <c r="BK23" s="113">
        <f>IFERROR(BJ23/BF23,"-")</f>
        <v>2666.6666666667</v>
      </c>
      <c r="BL23" s="114"/>
      <c r="BM23" s="114">
        <v>1</v>
      </c>
      <c r="BN23" s="114"/>
      <c r="BO23" s="116">
        <v>5</v>
      </c>
      <c r="BP23" s="117">
        <f>IF(Q23=0,"",IF(BO23=0,"",(BO23/Q23)))</f>
        <v>0.45454545454545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3</v>
      </c>
      <c r="BY23" s="124">
        <f>IF(Q23=0,"",IF(BX23=0,"",(BX23/Q23)))</f>
        <v>0.27272727272727</v>
      </c>
      <c r="BZ23" s="125">
        <v>2</v>
      </c>
      <c r="CA23" s="126">
        <f>IFERROR(BZ23/BX23,"-")</f>
        <v>0.66666666666667</v>
      </c>
      <c r="CB23" s="127">
        <v>385000</v>
      </c>
      <c r="CC23" s="128">
        <f>IFERROR(CB23/BX23,"-")</f>
        <v>128333.33333333</v>
      </c>
      <c r="CD23" s="129"/>
      <c r="CE23" s="129"/>
      <c r="CF23" s="129">
        <v>2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3</v>
      </c>
      <c r="CQ23" s="138">
        <v>393000</v>
      </c>
      <c r="CR23" s="138">
        <v>320000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41.322729411765</v>
      </c>
      <c r="B24" s="184" t="s">
        <v>208</v>
      </c>
      <c r="C24" s="184" t="s">
        <v>172</v>
      </c>
      <c r="D24" s="184" t="s">
        <v>191</v>
      </c>
      <c r="E24" s="184" t="s">
        <v>184</v>
      </c>
      <c r="F24" s="184"/>
      <c r="G24" s="184" t="s">
        <v>61</v>
      </c>
      <c r="H24" s="87" t="s">
        <v>209</v>
      </c>
      <c r="I24" s="87" t="s">
        <v>186</v>
      </c>
      <c r="J24" s="87" t="s">
        <v>210</v>
      </c>
      <c r="K24" s="176">
        <v>85000</v>
      </c>
      <c r="L24" s="79">
        <v>10</v>
      </c>
      <c r="M24" s="79">
        <v>0</v>
      </c>
      <c r="N24" s="79">
        <v>48</v>
      </c>
      <c r="O24" s="88">
        <v>7</v>
      </c>
      <c r="P24" s="89">
        <v>0</v>
      </c>
      <c r="Q24" s="90">
        <f>O24+P24</f>
        <v>7</v>
      </c>
      <c r="R24" s="80">
        <f>IFERROR(Q24/N24,"-")</f>
        <v>0.14583333333333</v>
      </c>
      <c r="S24" s="79">
        <v>1</v>
      </c>
      <c r="T24" s="79">
        <v>4</v>
      </c>
      <c r="U24" s="80">
        <f>IFERROR(T24/(Q24),"-")</f>
        <v>0.57142857142857</v>
      </c>
      <c r="V24" s="81">
        <f>IFERROR(K24/SUM(Q24:Q25),"-")</f>
        <v>3863.6363636364</v>
      </c>
      <c r="W24" s="82">
        <v>2</v>
      </c>
      <c r="X24" s="80">
        <f>IF(Q24=0,"-",W24/Q24)</f>
        <v>0.28571428571429</v>
      </c>
      <c r="Y24" s="181">
        <v>11000</v>
      </c>
      <c r="Z24" s="182">
        <f>IFERROR(Y24/Q24,"-")</f>
        <v>1571.4285714286</v>
      </c>
      <c r="AA24" s="182">
        <f>IFERROR(Y24/W24,"-")</f>
        <v>5500</v>
      </c>
      <c r="AB24" s="176">
        <f>SUM(Y24:Y25)-SUM(K24:K25)</f>
        <v>3427432</v>
      </c>
      <c r="AC24" s="83">
        <f>SUM(Y24:Y25)/SUM(K24:K25)</f>
        <v>41.322729411765</v>
      </c>
      <c r="AD24" s="77"/>
      <c r="AE24" s="91">
        <v>2</v>
      </c>
      <c r="AF24" s="92">
        <f>IF(Q24=0,"",IF(AE24=0,"",(AE24/Q24)))</f>
        <v>0.28571428571429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2</v>
      </c>
      <c r="AX24" s="104">
        <f>IF(Q24=0,"",IF(AW24=0,"",(AW24/Q24)))</f>
        <v>0.28571428571429</v>
      </c>
      <c r="AY24" s="103">
        <v>1</v>
      </c>
      <c r="AZ24" s="105">
        <f>IFERROR(AY24/AW24,"-")</f>
        <v>0.5</v>
      </c>
      <c r="BA24" s="106">
        <v>3000</v>
      </c>
      <c r="BB24" s="107">
        <f>IFERROR(BA24/AW24,"-")</f>
        <v>1500</v>
      </c>
      <c r="BC24" s="108">
        <v>1</v>
      </c>
      <c r="BD24" s="108"/>
      <c r="BE24" s="108"/>
      <c r="BF24" s="109">
        <v>2</v>
      </c>
      <c r="BG24" s="110">
        <f>IF(Q24=0,"",IF(BF24=0,"",(BF24/Q24)))</f>
        <v>0.28571428571429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1</v>
      </c>
      <c r="BP24" s="117">
        <f>IF(Q24=0,"",IF(BO24=0,"",(BO24/Q24)))</f>
        <v>0.14285714285714</v>
      </c>
      <c r="BQ24" s="118">
        <v>1</v>
      </c>
      <c r="BR24" s="119">
        <f>IFERROR(BQ24/BO24,"-")</f>
        <v>1</v>
      </c>
      <c r="BS24" s="120">
        <v>8000</v>
      </c>
      <c r="BT24" s="121">
        <f>IFERROR(BS24/BO24,"-")</f>
        <v>8000</v>
      </c>
      <c r="BU24" s="122"/>
      <c r="BV24" s="122">
        <v>1</v>
      </c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11000</v>
      </c>
      <c r="CR24" s="138">
        <v>8000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211</v>
      </c>
      <c r="C25" s="184" t="s">
        <v>172</v>
      </c>
      <c r="D25" s="184" t="s">
        <v>189</v>
      </c>
      <c r="E25" s="184"/>
      <c r="F25" s="184"/>
      <c r="G25" s="184" t="s">
        <v>74</v>
      </c>
      <c r="H25" s="87"/>
      <c r="I25" s="87"/>
      <c r="J25" s="87"/>
      <c r="K25" s="176"/>
      <c r="L25" s="79">
        <v>110</v>
      </c>
      <c r="M25" s="79">
        <v>65</v>
      </c>
      <c r="N25" s="79">
        <v>49</v>
      </c>
      <c r="O25" s="88">
        <v>15</v>
      </c>
      <c r="P25" s="89">
        <v>0</v>
      </c>
      <c r="Q25" s="90">
        <f>O25+P25</f>
        <v>15</v>
      </c>
      <c r="R25" s="80">
        <f>IFERROR(Q25/N25,"-")</f>
        <v>0.30612244897959</v>
      </c>
      <c r="S25" s="79">
        <v>5</v>
      </c>
      <c r="T25" s="79">
        <v>3</v>
      </c>
      <c r="U25" s="80">
        <f>IFERROR(T25/(Q25),"-")</f>
        <v>0.2</v>
      </c>
      <c r="V25" s="81"/>
      <c r="W25" s="82">
        <v>7</v>
      </c>
      <c r="X25" s="80">
        <f>IF(Q25=0,"-",W25/Q25)</f>
        <v>0.46666666666667</v>
      </c>
      <c r="Y25" s="181">
        <v>3501432</v>
      </c>
      <c r="Z25" s="182">
        <f>IFERROR(Y25/Q25,"-")</f>
        <v>233428.8</v>
      </c>
      <c r="AA25" s="182">
        <f>IFERROR(Y25/W25,"-")</f>
        <v>500204.57142857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3</v>
      </c>
      <c r="AO25" s="98">
        <f>IF(Q25=0,"",IF(AN25=0,"",(AN25/Q25)))</f>
        <v>0.2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>
        <v>3</v>
      </c>
      <c r="AX25" s="104">
        <f>IF(Q25=0,"",IF(AW25=0,"",(AW25/Q25)))</f>
        <v>0.2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4</v>
      </c>
      <c r="BG25" s="110">
        <f>IF(Q25=0,"",IF(BF25=0,"",(BF25/Q25)))</f>
        <v>0.26666666666667</v>
      </c>
      <c r="BH25" s="109">
        <v>2</v>
      </c>
      <c r="BI25" s="111">
        <f>IFERROR(BH25/BF25,"-")</f>
        <v>0.5</v>
      </c>
      <c r="BJ25" s="112">
        <v>8432</v>
      </c>
      <c r="BK25" s="113">
        <f>IFERROR(BJ25/BF25,"-")</f>
        <v>2108</v>
      </c>
      <c r="BL25" s="114">
        <v>2</v>
      </c>
      <c r="BM25" s="114"/>
      <c r="BN25" s="114"/>
      <c r="BO25" s="116">
        <v>2</v>
      </c>
      <c r="BP25" s="117">
        <f>IF(Q25=0,"",IF(BO25=0,"",(BO25/Q25)))</f>
        <v>0.13333333333333</v>
      </c>
      <c r="BQ25" s="118">
        <v>2</v>
      </c>
      <c r="BR25" s="119">
        <f>IFERROR(BQ25/BO25,"-")</f>
        <v>1</v>
      </c>
      <c r="BS25" s="120">
        <v>198000</v>
      </c>
      <c r="BT25" s="121">
        <f>IFERROR(BS25/BO25,"-")</f>
        <v>99000</v>
      </c>
      <c r="BU25" s="122"/>
      <c r="BV25" s="122"/>
      <c r="BW25" s="122">
        <v>2</v>
      </c>
      <c r="BX25" s="123">
        <v>2</v>
      </c>
      <c r="BY25" s="124">
        <f>IF(Q25=0,"",IF(BX25=0,"",(BX25/Q25)))</f>
        <v>0.13333333333333</v>
      </c>
      <c r="BZ25" s="125">
        <v>2</v>
      </c>
      <c r="CA25" s="126">
        <f>IFERROR(BZ25/BX25,"-")</f>
        <v>1</v>
      </c>
      <c r="CB25" s="127">
        <v>3070000</v>
      </c>
      <c r="CC25" s="128">
        <f>IFERROR(CB25/BX25,"-")</f>
        <v>1535000</v>
      </c>
      <c r="CD25" s="129"/>
      <c r="CE25" s="129"/>
      <c r="CF25" s="129">
        <v>2</v>
      </c>
      <c r="CG25" s="130">
        <v>1</v>
      </c>
      <c r="CH25" s="131">
        <f>IF(Q25=0,"",IF(CG25=0,"",(CG25/Q25)))</f>
        <v>0.066666666666667</v>
      </c>
      <c r="CI25" s="132">
        <v>1</v>
      </c>
      <c r="CJ25" s="133">
        <f>IFERROR(CI25/CG25,"-")</f>
        <v>1</v>
      </c>
      <c r="CK25" s="134">
        <v>225000</v>
      </c>
      <c r="CL25" s="135">
        <f>IFERROR(CK25/CG25,"-")</f>
        <v>225000</v>
      </c>
      <c r="CM25" s="136"/>
      <c r="CN25" s="136"/>
      <c r="CO25" s="136">
        <v>1</v>
      </c>
      <c r="CP25" s="137">
        <v>7</v>
      </c>
      <c r="CQ25" s="138">
        <v>3501432</v>
      </c>
      <c r="CR25" s="138">
        <v>2055000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1.2461538461538</v>
      </c>
      <c r="B26" s="184" t="s">
        <v>212</v>
      </c>
      <c r="C26" s="184" t="s">
        <v>172</v>
      </c>
      <c r="D26" s="184" t="s">
        <v>183</v>
      </c>
      <c r="E26" s="184" t="s">
        <v>184</v>
      </c>
      <c r="F26" s="184"/>
      <c r="G26" s="184" t="s">
        <v>61</v>
      </c>
      <c r="H26" s="87" t="s">
        <v>213</v>
      </c>
      <c r="I26" s="87" t="s">
        <v>186</v>
      </c>
      <c r="J26" s="186" t="s">
        <v>214</v>
      </c>
      <c r="K26" s="176">
        <v>65000</v>
      </c>
      <c r="L26" s="79">
        <v>4</v>
      </c>
      <c r="M26" s="79">
        <v>0</v>
      </c>
      <c r="N26" s="79">
        <v>14</v>
      </c>
      <c r="O26" s="88">
        <v>3</v>
      </c>
      <c r="P26" s="89">
        <v>0</v>
      </c>
      <c r="Q26" s="90">
        <f>O26+P26</f>
        <v>3</v>
      </c>
      <c r="R26" s="80">
        <f>IFERROR(Q26/N26,"-")</f>
        <v>0.21428571428571</v>
      </c>
      <c r="S26" s="79">
        <v>0</v>
      </c>
      <c r="T26" s="79">
        <v>1</v>
      </c>
      <c r="U26" s="80">
        <f>IFERROR(T26/(Q26),"-")</f>
        <v>0.33333333333333</v>
      </c>
      <c r="V26" s="81">
        <f>IFERROR(K26/SUM(Q26:Q27),"-")</f>
        <v>5909.0909090909</v>
      </c>
      <c r="W26" s="82">
        <v>1</v>
      </c>
      <c r="X26" s="80">
        <f>IF(Q26=0,"-",W26/Q26)</f>
        <v>0.33333333333333</v>
      </c>
      <c r="Y26" s="181">
        <v>11000</v>
      </c>
      <c r="Z26" s="182">
        <f>IFERROR(Y26/Q26,"-")</f>
        <v>3666.6666666667</v>
      </c>
      <c r="AA26" s="182">
        <f>IFERROR(Y26/W26,"-")</f>
        <v>11000</v>
      </c>
      <c r="AB26" s="176">
        <f>SUM(Y26:Y27)-SUM(K26:K27)</f>
        <v>16000</v>
      </c>
      <c r="AC26" s="83">
        <f>SUM(Y26:Y27)/SUM(K26:K27)</f>
        <v>1.2461538461538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0.33333333333333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2</v>
      </c>
      <c r="BP26" s="117">
        <f>IF(Q26=0,"",IF(BO26=0,"",(BO26/Q26)))</f>
        <v>0.66666666666667</v>
      </c>
      <c r="BQ26" s="118">
        <v>1</v>
      </c>
      <c r="BR26" s="119">
        <f>IFERROR(BQ26/BO26,"-")</f>
        <v>0.5</v>
      </c>
      <c r="BS26" s="120">
        <v>11000</v>
      </c>
      <c r="BT26" s="121">
        <f>IFERROR(BS26/BO26,"-")</f>
        <v>5500</v>
      </c>
      <c r="BU26" s="122"/>
      <c r="BV26" s="122"/>
      <c r="BW26" s="122">
        <v>1</v>
      </c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11000</v>
      </c>
      <c r="CR26" s="138">
        <v>11000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215</v>
      </c>
      <c r="C27" s="184" t="s">
        <v>172</v>
      </c>
      <c r="D27" s="184" t="s">
        <v>189</v>
      </c>
      <c r="E27" s="184"/>
      <c r="F27" s="184"/>
      <c r="G27" s="184" t="s">
        <v>74</v>
      </c>
      <c r="H27" s="87"/>
      <c r="I27" s="87"/>
      <c r="J27" s="87"/>
      <c r="K27" s="176"/>
      <c r="L27" s="79">
        <v>46</v>
      </c>
      <c r="M27" s="79">
        <v>26</v>
      </c>
      <c r="N27" s="79">
        <v>20</v>
      </c>
      <c r="O27" s="88">
        <v>8</v>
      </c>
      <c r="P27" s="89">
        <v>0</v>
      </c>
      <c r="Q27" s="90">
        <f>O27+P27</f>
        <v>8</v>
      </c>
      <c r="R27" s="80">
        <f>IFERROR(Q27/N27,"-")</f>
        <v>0.4</v>
      </c>
      <c r="S27" s="79">
        <v>2</v>
      </c>
      <c r="T27" s="79">
        <v>1</v>
      </c>
      <c r="U27" s="80">
        <f>IFERROR(T27/(Q27),"-")</f>
        <v>0.125</v>
      </c>
      <c r="V27" s="81"/>
      <c r="W27" s="82">
        <v>2</v>
      </c>
      <c r="X27" s="80">
        <f>IF(Q27=0,"-",W27/Q27)</f>
        <v>0.25</v>
      </c>
      <c r="Y27" s="181">
        <v>70000</v>
      </c>
      <c r="Z27" s="182">
        <f>IFERROR(Y27/Q27,"-")</f>
        <v>8750</v>
      </c>
      <c r="AA27" s="182">
        <f>IFERROR(Y27/W27,"-")</f>
        <v>35000</v>
      </c>
      <c r="AB27" s="176"/>
      <c r="AC27" s="83"/>
      <c r="AD27" s="77"/>
      <c r="AE27" s="91">
        <v>1</v>
      </c>
      <c r="AF27" s="92">
        <f>IF(Q27=0,"",IF(AE27=0,"",(AE27/Q27)))</f>
        <v>0.125</v>
      </c>
      <c r="AG27" s="91"/>
      <c r="AH27" s="93">
        <f>IFERROR(AG27/AE27,"-")</f>
        <v>0</v>
      </c>
      <c r="AI27" s="94"/>
      <c r="AJ27" s="95">
        <f>IFERROR(AI27/AE27,"-")</f>
        <v>0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3</v>
      </c>
      <c r="BG27" s="110">
        <f>IF(Q27=0,"",IF(BF27=0,"",(BF27/Q27)))</f>
        <v>0.375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3</v>
      </c>
      <c r="BP27" s="117">
        <f>IF(Q27=0,"",IF(BO27=0,"",(BO27/Q27)))</f>
        <v>0.375</v>
      </c>
      <c r="BQ27" s="118">
        <v>1</v>
      </c>
      <c r="BR27" s="119">
        <f>IFERROR(BQ27/BO27,"-")</f>
        <v>0.33333333333333</v>
      </c>
      <c r="BS27" s="120">
        <v>15000</v>
      </c>
      <c r="BT27" s="121">
        <f>IFERROR(BS27/BO27,"-")</f>
        <v>5000</v>
      </c>
      <c r="BU27" s="122"/>
      <c r="BV27" s="122"/>
      <c r="BW27" s="122">
        <v>1</v>
      </c>
      <c r="BX27" s="123">
        <v>1</v>
      </c>
      <c r="BY27" s="124">
        <f>IF(Q27=0,"",IF(BX27=0,"",(BX27/Q27)))</f>
        <v>0.125</v>
      </c>
      <c r="BZ27" s="125">
        <v>1</v>
      </c>
      <c r="CA27" s="126">
        <f>IFERROR(BZ27/BX27,"-")</f>
        <v>1</v>
      </c>
      <c r="CB27" s="127">
        <v>55000</v>
      </c>
      <c r="CC27" s="128">
        <f>IFERROR(CB27/BX27,"-")</f>
        <v>55000</v>
      </c>
      <c r="CD27" s="129"/>
      <c r="CE27" s="129"/>
      <c r="CF27" s="129">
        <v>1</v>
      </c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70000</v>
      </c>
      <c r="CR27" s="138">
        <v>55000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1.2666666666667</v>
      </c>
      <c r="B28" s="184" t="s">
        <v>216</v>
      </c>
      <c r="C28" s="184" t="s">
        <v>172</v>
      </c>
      <c r="D28" s="184" t="s">
        <v>217</v>
      </c>
      <c r="E28" s="184"/>
      <c r="F28" s="184"/>
      <c r="G28" s="184" t="s">
        <v>61</v>
      </c>
      <c r="H28" s="87" t="s">
        <v>218</v>
      </c>
      <c r="I28" s="87" t="s">
        <v>194</v>
      </c>
      <c r="J28" s="186" t="s">
        <v>219</v>
      </c>
      <c r="K28" s="176">
        <v>45000</v>
      </c>
      <c r="L28" s="79">
        <v>9</v>
      </c>
      <c r="M28" s="79">
        <v>0</v>
      </c>
      <c r="N28" s="79">
        <v>19</v>
      </c>
      <c r="O28" s="88">
        <v>6</v>
      </c>
      <c r="P28" s="89">
        <v>0</v>
      </c>
      <c r="Q28" s="90">
        <f>O28+P28</f>
        <v>6</v>
      </c>
      <c r="R28" s="80">
        <f>IFERROR(Q28/N28,"-")</f>
        <v>0.31578947368421</v>
      </c>
      <c r="S28" s="79">
        <v>1</v>
      </c>
      <c r="T28" s="79">
        <v>3</v>
      </c>
      <c r="U28" s="80">
        <f>IFERROR(T28/(Q28),"-")</f>
        <v>0.5</v>
      </c>
      <c r="V28" s="81">
        <f>IFERROR(K28/SUM(Q28:Q29),"-")</f>
        <v>3461.5384615385</v>
      </c>
      <c r="W28" s="82">
        <v>3</v>
      </c>
      <c r="X28" s="80">
        <f>IF(Q28=0,"-",W28/Q28)</f>
        <v>0.5</v>
      </c>
      <c r="Y28" s="181">
        <v>14000</v>
      </c>
      <c r="Z28" s="182">
        <f>IFERROR(Y28/Q28,"-")</f>
        <v>2333.3333333333</v>
      </c>
      <c r="AA28" s="182">
        <f>IFERROR(Y28/W28,"-")</f>
        <v>4666.6666666667</v>
      </c>
      <c r="AB28" s="176">
        <f>SUM(Y28:Y29)-SUM(K28:K29)</f>
        <v>12000</v>
      </c>
      <c r="AC28" s="83">
        <f>SUM(Y28:Y29)/SUM(K28:K29)</f>
        <v>1.2666666666667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0.16666666666667</v>
      </c>
      <c r="AP28" s="97">
        <v>1</v>
      </c>
      <c r="AQ28" s="99">
        <f>IFERROR(AP28/AN28,"-")</f>
        <v>1</v>
      </c>
      <c r="AR28" s="100">
        <v>3000</v>
      </c>
      <c r="AS28" s="101">
        <f>IFERROR(AR28/AN28,"-")</f>
        <v>3000</v>
      </c>
      <c r="AT28" s="102">
        <v>1</v>
      </c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3</v>
      </c>
      <c r="BG28" s="110">
        <f>IF(Q28=0,"",IF(BF28=0,"",(BF28/Q28)))</f>
        <v>0.5</v>
      </c>
      <c r="BH28" s="109">
        <v>1</v>
      </c>
      <c r="BI28" s="111">
        <f>IFERROR(BH28/BF28,"-")</f>
        <v>0.33333333333333</v>
      </c>
      <c r="BJ28" s="112">
        <v>3000</v>
      </c>
      <c r="BK28" s="113">
        <f>IFERROR(BJ28/BF28,"-")</f>
        <v>1000</v>
      </c>
      <c r="BL28" s="114">
        <v>1</v>
      </c>
      <c r="BM28" s="114"/>
      <c r="BN28" s="114"/>
      <c r="BO28" s="116">
        <v>1</v>
      </c>
      <c r="BP28" s="117">
        <f>IF(Q28=0,"",IF(BO28=0,"",(BO28/Q28)))</f>
        <v>0.16666666666667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>
        <v>1</v>
      </c>
      <c r="BY28" s="124">
        <f>IF(Q28=0,"",IF(BX28=0,"",(BX28/Q28)))</f>
        <v>0.16666666666667</v>
      </c>
      <c r="BZ28" s="125">
        <v>1</v>
      </c>
      <c r="CA28" s="126">
        <f>IFERROR(BZ28/BX28,"-")</f>
        <v>1</v>
      </c>
      <c r="CB28" s="127">
        <v>8000</v>
      </c>
      <c r="CC28" s="128">
        <f>IFERROR(CB28/BX28,"-")</f>
        <v>8000</v>
      </c>
      <c r="CD28" s="129"/>
      <c r="CE28" s="129">
        <v>1</v>
      </c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3</v>
      </c>
      <c r="CQ28" s="138">
        <v>14000</v>
      </c>
      <c r="CR28" s="138">
        <v>8000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220</v>
      </c>
      <c r="C29" s="184" t="s">
        <v>172</v>
      </c>
      <c r="D29" s="184" t="s">
        <v>221</v>
      </c>
      <c r="E29" s="184"/>
      <c r="F29" s="184"/>
      <c r="G29" s="184" t="s">
        <v>74</v>
      </c>
      <c r="H29" s="87"/>
      <c r="I29" s="87"/>
      <c r="J29" s="87"/>
      <c r="K29" s="176"/>
      <c r="L29" s="79">
        <v>26</v>
      </c>
      <c r="M29" s="79">
        <v>19</v>
      </c>
      <c r="N29" s="79">
        <v>21</v>
      </c>
      <c r="O29" s="88">
        <v>7</v>
      </c>
      <c r="P29" s="89">
        <v>0</v>
      </c>
      <c r="Q29" s="90">
        <f>O29+P29</f>
        <v>7</v>
      </c>
      <c r="R29" s="80">
        <f>IFERROR(Q29/N29,"-")</f>
        <v>0.33333333333333</v>
      </c>
      <c r="S29" s="79">
        <v>2</v>
      </c>
      <c r="T29" s="79">
        <v>2</v>
      </c>
      <c r="U29" s="80">
        <f>IFERROR(T29/(Q29),"-")</f>
        <v>0.28571428571429</v>
      </c>
      <c r="V29" s="81"/>
      <c r="W29" s="82">
        <v>3</v>
      </c>
      <c r="X29" s="80">
        <f>IF(Q29=0,"-",W29/Q29)</f>
        <v>0.42857142857143</v>
      </c>
      <c r="Y29" s="181">
        <v>43000</v>
      </c>
      <c r="Z29" s="182">
        <f>IFERROR(Y29/Q29,"-")</f>
        <v>6142.8571428571</v>
      </c>
      <c r="AA29" s="182">
        <f>IFERROR(Y29/W29,"-")</f>
        <v>14333.333333333</v>
      </c>
      <c r="AB29" s="176"/>
      <c r="AC29" s="83"/>
      <c r="AD29" s="77"/>
      <c r="AE29" s="91">
        <v>1</v>
      </c>
      <c r="AF29" s="92">
        <f>IF(Q29=0,"",IF(AE29=0,"",(AE29/Q29)))</f>
        <v>0.14285714285714</v>
      </c>
      <c r="AG29" s="91"/>
      <c r="AH29" s="93">
        <f>IFERROR(AG29/AE29,"-")</f>
        <v>0</v>
      </c>
      <c r="AI29" s="94"/>
      <c r="AJ29" s="95">
        <f>IFERROR(AI29/AE29,"-")</f>
        <v>0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2</v>
      </c>
      <c r="BG29" s="110">
        <f>IF(Q29=0,"",IF(BF29=0,"",(BF29/Q29)))</f>
        <v>0.28571428571429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4</v>
      </c>
      <c r="BP29" s="117">
        <f>IF(Q29=0,"",IF(BO29=0,"",(BO29/Q29)))</f>
        <v>0.57142857142857</v>
      </c>
      <c r="BQ29" s="118">
        <v>3</v>
      </c>
      <c r="BR29" s="119">
        <f>IFERROR(BQ29/BO29,"-")</f>
        <v>0.75</v>
      </c>
      <c r="BS29" s="120">
        <v>43000</v>
      </c>
      <c r="BT29" s="121">
        <f>IFERROR(BS29/BO29,"-")</f>
        <v>10750</v>
      </c>
      <c r="BU29" s="122">
        <v>2</v>
      </c>
      <c r="BV29" s="122"/>
      <c r="BW29" s="122">
        <v>1</v>
      </c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3</v>
      </c>
      <c r="CQ29" s="138">
        <v>43000</v>
      </c>
      <c r="CR29" s="138">
        <v>37000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6.712</v>
      </c>
      <c r="B30" s="184" t="s">
        <v>222</v>
      </c>
      <c r="C30" s="184" t="s">
        <v>172</v>
      </c>
      <c r="D30" s="184" t="s">
        <v>223</v>
      </c>
      <c r="E30" s="184" t="s">
        <v>184</v>
      </c>
      <c r="F30" s="184"/>
      <c r="G30" s="184" t="s">
        <v>61</v>
      </c>
      <c r="H30" s="87" t="s">
        <v>224</v>
      </c>
      <c r="I30" s="87" t="s">
        <v>186</v>
      </c>
      <c r="J30" s="87" t="s">
        <v>158</v>
      </c>
      <c r="K30" s="176">
        <v>125000</v>
      </c>
      <c r="L30" s="79">
        <v>2</v>
      </c>
      <c r="M30" s="79">
        <v>0</v>
      </c>
      <c r="N30" s="79">
        <v>18</v>
      </c>
      <c r="O30" s="88">
        <v>1</v>
      </c>
      <c r="P30" s="89">
        <v>0</v>
      </c>
      <c r="Q30" s="90">
        <f>O30+P30</f>
        <v>1</v>
      </c>
      <c r="R30" s="80">
        <f>IFERROR(Q30/N30,"-")</f>
        <v>0.055555555555556</v>
      </c>
      <c r="S30" s="79">
        <v>0</v>
      </c>
      <c r="T30" s="79">
        <v>1</v>
      </c>
      <c r="U30" s="80">
        <f>IFERROR(T30/(Q30),"-")</f>
        <v>1</v>
      </c>
      <c r="V30" s="81">
        <f>IFERROR(K30/SUM(Q30:Q31),"-")</f>
        <v>5952.380952381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SUM(Y30:Y31)-SUM(K30:K31)</f>
        <v>714000</v>
      </c>
      <c r="AC30" s="83">
        <f>SUM(Y30:Y31)/SUM(K30:K31)</f>
        <v>6.712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1</v>
      </c>
      <c r="BP30" s="117">
        <f>IF(Q30=0,"",IF(BO30=0,"",(BO30/Q30)))</f>
        <v>1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225</v>
      </c>
      <c r="C31" s="184" t="s">
        <v>172</v>
      </c>
      <c r="D31" s="184" t="s">
        <v>197</v>
      </c>
      <c r="E31" s="184"/>
      <c r="F31" s="184"/>
      <c r="G31" s="184" t="s">
        <v>74</v>
      </c>
      <c r="H31" s="87"/>
      <c r="I31" s="87"/>
      <c r="J31" s="87"/>
      <c r="K31" s="176"/>
      <c r="L31" s="79">
        <v>62</v>
      </c>
      <c r="M31" s="79">
        <v>44</v>
      </c>
      <c r="N31" s="79">
        <v>24</v>
      </c>
      <c r="O31" s="88">
        <v>19</v>
      </c>
      <c r="P31" s="89">
        <v>1</v>
      </c>
      <c r="Q31" s="90">
        <f>O31+P31</f>
        <v>20</v>
      </c>
      <c r="R31" s="80">
        <f>IFERROR(Q31/N31,"-")</f>
        <v>0.83333333333333</v>
      </c>
      <c r="S31" s="79">
        <v>2</v>
      </c>
      <c r="T31" s="79">
        <v>0</v>
      </c>
      <c r="U31" s="80">
        <f>IFERROR(T31/(Q31),"-")</f>
        <v>0</v>
      </c>
      <c r="V31" s="81"/>
      <c r="W31" s="82">
        <v>4</v>
      </c>
      <c r="X31" s="80">
        <f>IF(Q31=0,"-",W31/Q31)</f>
        <v>0.2</v>
      </c>
      <c r="Y31" s="181">
        <v>839000</v>
      </c>
      <c r="Z31" s="182">
        <f>IFERROR(Y31/Q31,"-")</f>
        <v>41950</v>
      </c>
      <c r="AA31" s="182">
        <f>IFERROR(Y31/W31,"-")</f>
        <v>209750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1</v>
      </c>
      <c r="AO31" s="98">
        <f>IF(Q31=0,"",IF(AN31=0,"",(AN31/Q31)))</f>
        <v>0.05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>
        <v>1</v>
      </c>
      <c r="AX31" s="104">
        <f>IF(Q31=0,"",IF(AW31=0,"",(AW31/Q31)))</f>
        <v>0.05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>
        <v>4</v>
      </c>
      <c r="BG31" s="110">
        <f>IF(Q31=0,"",IF(BF31=0,"",(BF31/Q31)))</f>
        <v>0.2</v>
      </c>
      <c r="BH31" s="109">
        <v>1</v>
      </c>
      <c r="BI31" s="111">
        <f>IFERROR(BH31/BF31,"-")</f>
        <v>0.25</v>
      </c>
      <c r="BJ31" s="112">
        <v>3000</v>
      </c>
      <c r="BK31" s="113">
        <f>IFERROR(BJ31/BF31,"-")</f>
        <v>750</v>
      </c>
      <c r="BL31" s="114">
        <v>1</v>
      </c>
      <c r="BM31" s="114"/>
      <c r="BN31" s="114"/>
      <c r="BO31" s="116">
        <v>8</v>
      </c>
      <c r="BP31" s="117">
        <f>IF(Q31=0,"",IF(BO31=0,"",(BO31/Q31)))</f>
        <v>0.4</v>
      </c>
      <c r="BQ31" s="118">
        <v>1</v>
      </c>
      <c r="BR31" s="119">
        <f>IFERROR(BQ31/BO31,"-")</f>
        <v>0.125</v>
      </c>
      <c r="BS31" s="120">
        <v>8000</v>
      </c>
      <c r="BT31" s="121">
        <f>IFERROR(BS31/BO31,"-")</f>
        <v>1000</v>
      </c>
      <c r="BU31" s="122"/>
      <c r="BV31" s="122">
        <v>1</v>
      </c>
      <c r="BW31" s="122"/>
      <c r="BX31" s="123">
        <v>6</v>
      </c>
      <c r="BY31" s="124">
        <f>IF(Q31=0,"",IF(BX31=0,"",(BX31/Q31)))</f>
        <v>0.3</v>
      </c>
      <c r="BZ31" s="125">
        <v>2</v>
      </c>
      <c r="CA31" s="126">
        <f>IFERROR(BZ31/BX31,"-")</f>
        <v>0.33333333333333</v>
      </c>
      <c r="CB31" s="127">
        <v>828000</v>
      </c>
      <c r="CC31" s="128">
        <f>IFERROR(CB31/BX31,"-")</f>
        <v>138000</v>
      </c>
      <c r="CD31" s="129"/>
      <c r="CE31" s="129"/>
      <c r="CF31" s="129">
        <v>2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4</v>
      </c>
      <c r="CQ31" s="138">
        <v>839000</v>
      </c>
      <c r="CR31" s="138">
        <v>810000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>
        <f>AC32</f>
        <v>2.92</v>
      </c>
      <c r="B32" s="184" t="s">
        <v>226</v>
      </c>
      <c r="C32" s="184" t="s">
        <v>172</v>
      </c>
      <c r="D32" s="184" t="s">
        <v>227</v>
      </c>
      <c r="E32" s="184" t="s">
        <v>228</v>
      </c>
      <c r="F32" s="184"/>
      <c r="G32" s="184" t="s">
        <v>61</v>
      </c>
      <c r="H32" s="87" t="s">
        <v>229</v>
      </c>
      <c r="I32" s="87" t="s">
        <v>194</v>
      </c>
      <c r="J32" s="186" t="s">
        <v>230</v>
      </c>
      <c r="K32" s="176">
        <v>50000</v>
      </c>
      <c r="L32" s="79">
        <v>1</v>
      </c>
      <c r="M32" s="79">
        <v>0</v>
      </c>
      <c r="N32" s="79">
        <v>3</v>
      </c>
      <c r="O32" s="88">
        <v>1</v>
      </c>
      <c r="P32" s="89">
        <v>0</v>
      </c>
      <c r="Q32" s="90">
        <f>O32+P32</f>
        <v>1</v>
      </c>
      <c r="R32" s="80">
        <f>IFERROR(Q32/N32,"-")</f>
        <v>0.33333333333333</v>
      </c>
      <c r="S32" s="79">
        <v>0</v>
      </c>
      <c r="T32" s="79">
        <v>0</v>
      </c>
      <c r="U32" s="80">
        <f>IFERROR(T32/(Q32),"-")</f>
        <v>0</v>
      </c>
      <c r="V32" s="81">
        <f>IFERROR(K32/SUM(Q32:Q33),"-")</f>
        <v>16666.666666667</v>
      </c>
      <c r="W32" s="82">
        <v>1</v>
      </c>
      <c r="X32" s="80">
        <f>IF(Q32=0,"-",W32/Q32)</f>
        <v>1</v>
      </c>
      <c r="Y32" s="181">
        <v>3000</v>
      </c>
      <c r="Z32" s="182">
        <f>IFERROR(Y32/Q32,"-")</f>
        <v>3000</v>
      </c>
      <c r="AA32" s="182">
        <f>IFERROR(Y32/W32,"-")</f>
        <v>3000</v>
      </c>
      <c r="AB32" s="176">
        <f>SUM(Y32:Y33)-SUM(K32:K33)</f>
        <v>96000</v>
      </c>
      <c r="AC32" s="83">
        <f>SUM(Y32:Y33)/SUM(K32:K33)</f>
        <v>2.92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1</v>
      </c>
      <c r="BH32" s="109">
        <v>1</v>
      </c>
      <c r="BI32" s="111">
        <f>IFERROR(BH32/BF32,"-")</f>
        <v>1</v>
      </c>
      <c r="BJ32" s="112">
        <v>3000</v>
      </c>
      <c r="BK32" s="113">
        <f>IFERROR(BJ32/BF32,"-")</f>
        <v>3000</v>
      </c>
      <c r="BL32" s="114">
        <v>1</v>
      </c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3000</v>
      </c>
      <c r="CR32" s="138">
        <v>3000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231</v>
      </c>
      <c r="C33" s="184" t="s">
        <v>172</v>
      </c>
      <c r="D33" s="184" t="s">
        <v>197</v>
      </c>
      <c r="E33" s="184"/>
      <c r="F33" s="184"/>
      <c r="G33" s="184" t="s">
        <v>74</v>
      </c>
      <c r="H33" s="87"/>
      <c r="I33" s="87"/>
      <c r="J33" s="87"/>
      <c r="K33" s="176"/>
      <c r="L33" s="79">
        <v>19</v>
      </c>
      <c r="M33" s="79">
        <v>5</v>
      </c>
      <c r="N33" s="79">
        <v>8</v>
      </c>
      <c r="O33" s="88">
        <v>2</v>
      </c>
      <c r="P33" s="89">
        <v>0</v>
      </c>
      <c r="Q33" s="90">
        <f>O33+P33</f>
        <v>2</v>
      </c>
      <c r="R33" s="80">
        <f>IFERROR(Q33/N33,"-")</f>
        <v>0.25</v>
      </c>
      <c r="S33" s="79">
        <v>1</v>
      </c>
      <c r="T33" s="79">
        <v>0</v>
      </c>
      <c r="U33" s="80">
        <f>IFERROR(T33/(Q33),"-")</f>
        <v>0</v>
      </c>
      <c r="V33" s="81"/>
      <c r="W33" s="82">
        <v>2</v>
      </c>
      <c r="X33" s="80">
        <f>IF(Q33=0,"-",W33/Q33)</f>
        <v>1</v>
      </c>
      <c r="Y33" s="181">
        <v>143000</v>
      </c>
      <c r="Z33" s="182">
        <f>IFERROR(Y33/Q33,"-")</f>
        <v>71500</v>
      </c>
      <c r="AA33" s="182">
        <f>IFERROR(Y33/W33,"-")</f>
        <v>71500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>
        <v>1</v>
      </c>
      <c r="AX33" s="104">
        <f>IF(Q33=0,"",IF(AW33=0,"",(AW33/Q33)))</f>
        <v>0.5</v>
      </c>
      <c r="AY33" s="103">
        <v>1</v>
      </c>
      <c r="AZ33" s="105">
        <f>IFERROR(AY33/AW33,"-")</f>
        <v>1</v>
      </c>
      <c r="BA33" s="106">
        <v>5000</v>
      </c>
      <c r="BB33" s="107">
        <f>IFERROR(BA33/AW33,"-")</f>
        <v>5000</v>
      </c>
      <c r="BC33" s="108">
        <v>1</v>
      </c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0.5</v>
      </c>
      <c r="BQ33" s="118">
        <v>1</v>
      </c>
      <c r="BR33" s="119">
        <f>IFERROR(BQ33/BO33,"-")</f>
        <v>1</v>
      </c>
      <c r="BS33" s="120">
        <v>138000</v>
      </c>
      <c r="BT33" s="121">
        <f>IFERROR(BS33/BO33,"-")</f>
        <v>138000</v>
      </c>
      <c r="BU33" s="122"/>
      <c r="BV33" s="122"/>
      <c r="BW33" s="122">
        <v>1</v>
      </c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2</v>
      </c>
      <c r="CQ33" s="138">
        <v>143000</v>
      </c>
      <c r="CR33" s="138">
        <v>138000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78">
        <f>AC34</f>
        <v>0.12307692307692</v>
      </c>
      <c r="B34" s="184" t="s">
        <v>232</v>
      </c>
      <c r="C34" s="184" t="s">
        <v>172</v>
      </c>
      <c r="D34" s="184" t="s">
        <v>191</v>
      </c>
      <c r="E34" s="184"/>
      <c r="F34" s="184"/>
      <c r="G34" s="184" t="s">
        <v>61</v>
      </c>
      <c r="H34" s="87" t="s">
        <v>233</v>
      </c>
      <c r="I34" s="87" t="s">
        <v>157</v>
      </c>
      <c r="J34" s="186" t="s">
        <v>230</v>
      </c>
      <c r="K34" s="176">
        <v>65000</v>
      </c>
      <c r="L34" s="79">
        <v>11</v>
      </c>
      <c r="M34" s="79">
        <v>0</v>
      </c>
      <c r="N34" s="79">
        <v>27</v>
      </c>
      <c r="O34" s="88">
        <v>3</v>
      </c>
      <c r="P34" s="89">
        <v>0</v>
      </c>
      <c r="Q34" s="90">
        <f>O34+P34</f>
        <v>3</v>
      </c>
      <c r="R34" s="80">
        <f>IFERROR(Q34/N34,"-")</f>
        <v>0.11111111111111</v>
      </c>
      <c r="S34" s="79">
        <v>0</v>
      </c>
      <c r="T34" s="79">
        <v>1</v>
      </c>
      <c r="U34" s="80">
        <f>IFERROR(T34/(Q34),"-")</f>
        <v>0.33333333333333</v>
      </c>
      <c r="V34" s="81">
        <f>IFERROR(K34/SUM(Q34:Q35),"-")</f>
        <v>13000</v>
      </c>
      <c r="W34" s="82">
        <v>1</v>
      </c>
      <c r="X34" s="80">
        <f>IF(Q34=0,"-",W34/Q34)</f>
        <v>0.33333333333333</v>
      </c>
      <c r="Y34" s="181">
        <v>3000</v>
      </c>
      <c r="Z34" s="182">
        <f>IFERROR(Y34/Q34,"-")</f>
        <v>1000</v>
      </c>
      <c r="AA34" s="182">
        <f>IFERROR(Y34/W34,"-")</f>
        <v>3000</v>
      </c>
      <c r="AB34" s="176">
        <f>SUM(Y34:Y35)-SUM(K34:K35)</f>
        <v>-57000</v>
      </c>
      <c r="AC34" s="83">
        <f>SUM(Y34:Y35)/SUM(K34:K35)</f>
        <v>0.12307692307692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>
        <v>2</v>
      </c>
      <c r="AX34" s="104">
        <f>IF(Q34=0,"",IF(AW34=0,"",(AW34/Q34)))</f>
        <v>0.66666666666667</v>
      </c>
      <c r="AY34" s="103"/>
      <c r="AZ34" s="105">
        <f>IFERROR(AY34/AW34,"-")</f>
        <v>0</v>
      </c>
      <c r="BA34" s="106"/>
      <c r="BB34" s="107">
        <f>IFERROR(BA34/AW34,"-")</f>
        <v>0</v>
      </c>
      <c r="BC34" s="108"/>
      <c r="BD34" s="108"/>
      <c r="BE34" s="108"/>
      <c r="BF34" s="109">
        <v>1</v>
      </c>
      <c r="BG34" s="110">
        <f>IF(Q34=0,"",IF(BF34=0,"",(BF34/Q34)))</f>
        <v>0.33333333333333</v>
      </c>
      <c r="BH34" s="109">
        <v>1</v>
      </c>
      <c r="BI34" s="111">
        <f>IFERROR(BH34/BF34,"-")</f>
        <v>1</v>
      </c>
      <c r="BJ34" s="112">
        <v>3000</v>
      </c>
      <c r="BK34" s="113">
        <f>IFERROR(BJ34/BF34,"-")</f>
        <v>3000</v>
      </c>
      <c r="BL34" s="114">
        <v>1</v>
      </c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3000</v>
      </c>
      <c r="CR34" s="138">
        <v>3000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234</v>
      </c>
      <c r="C35" s="184" t="s">
        <v>172</v>
      </c>
      <c r="D35" s="184" t="s">
        <v>197</v>
      </c>
      <c r="E35" s="184"/>
      <c r="F35" s="184"/>
      <c r="G35" s="184" t="s">
        <v>74</v>
      </c>
      <c r="H35" s="87"/>
      <c r="I35" s="87"/>
      <c r="J35" s="87"/>
      <c r="K35" s="176"/>
      <c r="L35" s="79">
        <v>9</v>
      </c>
      <c r="M35" s="79">
        <v>7</v>
      </c>
      <c r="N35" s="79">
        <v>2</v>
      </c>
      <c r="O35" s="88">
        <v>2</v>
      </c>
      <c r="P35" s="89">
        <v>0</v>
      </c>
      <c r="Q35" s="90">
        <f>O35+P35</f>
        <v>2</v>
      </c>
      <c r="R35" s="80">
        <f>IFERROR(Q35/N35,"-")</f>
        <v>1</v>
      </c>
      <c r="S35" s="79">
        <v>0</v>
      </c>
      <c r="T35" s="79">
        <v>0</v>
      </c>
      <c r="U35" s="80">
        <f>IFERROR(T35/(Q35),"-")</f>
        <v>0</v>
      </c>
      <c r="V35" s="81"/>
      <c r="W35" s="82">
        <v>1</v>
      </c>
      <c r="X35" s="80">
        <f>IF(Q35=0,"-",W35/Q35)</f>
        <v>0.5</v>
      </c>
      <c r="Y35" s="181">
        <v>5000</v>
      </c>
      <c r="Z35" s="182">
        <f>IFERROR(Y35/Q35,"-")</f>
        <v>2500</v>
      </c>
      <c r="AA35" s="182">
        <f>IFERROR(Y35/W35,"-")</f>
        <v>5000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>
        <v>1</v>
      </c>
      <c r="AO35" s="98">
        <f>IF(Q35=0,"",IF(AN35=0,"",(AN35/Q35)))</f>
        <v>0.5</v>
      </c>
      <c r="AP35" s="97">
        <v>1</v>
      </c>
      <c r="AQ35" s="99">
        <f>IFERROR(AP35/AN35,"-")</f>
        <v>1</v>
      </c>
      <c r="AR35" s="100">
        <v>5000</v>
      </c>
      <c r="AS35" s="101">
        <f>IFERROR(AR35/AN35,"-")</f>
        <v>5000</v>
      </c>
      <c r="AT35" s="102">
        <v>1</v>
      </c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1</v>
      </c>
      <c r="BP35" s="117">
        <f>IF(Q35=0,"",IF(BO35=0,"",(BO35/Q35)))</f>
        <v>0.5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5000</v>
      </c>
      <c r="CR35" s="138">
        <v>5000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30"/>
      <c r="B36" s="84"/>
      <c r="C36" s="84"/>
      <c r="D36" s="85"/>
      <c r="E36" s="85"/>
      <c r="F36" s="85"/>
      <c r="G36" s="86"/>
      <c r="H36" s="87"/>
      <c r="I36" s="87"/>
      <c r="J36" s="87"/>
      <c r="K36" s="177"/>
      <c r="L36" s="34"/>
      <c r="M36" s="34"/>
      <c r="N36" s="31"/>
      <c r="O36" s="23"/>
      <c r="P36" s="23"/>
      <c r="Q36" s="23"/>
      <c r="R36" s="32"/>
      <c r="S36" s="32"/>
      <c r="T36" s="23"/>
      <c r="U36" s="32"/>
      <c r="V36" s="25"/>
      <c r="W36" s="25"/>
      <c r="X36" s="25"/>
      <c r="Y36" s="183"/>
      <c r="Z36" s="183"/>
      <c r="AA36" s="183"/>
      <c r="AB36" s="183"/>
      <c r="AC36" s="33"/>
      <c r="AD36" s="57"/>
      <c r="AE36" s="61"/>
      <c r="AF36" s="62"/>
      <c r="AG36" s="61"/>
      <c r="AH36" s="65"/>
      <c r="AI36" s="66"/>
      <c r="AJ36" s="67"/>
      <c r="AK36" s="68"/>
      <c r="AL36" s="68"/>
      <c r="AM36" s="68"/>
      <c r="AN36" s="61"/>
      <c r="AO36" s="62"/>
      <c r="AP36" s="61"/>
      <c r="AQ36" s="65"/>
      <c r="AR36" s="66"/>
      <c r="AS36" s="67"/>
      <c r="AT36" s="68"/>
      <c r="AU36" s="68"/>
      <c r="AV36" s="68"/>
      <c r="AW36" s="61"/>
      <c r="AX36" s="62"/>
      <c r="AY36" s="61"/>
      <c r="AZ36" s="65"/>
      <c r="BA36" s="66"/>
      <c r="BB36" s="67"/>
      <c r="BC36" s="68"/>
      <c r="BD36" s="68"/>
      <c r="BE36" s="68"/>
      <c r="BF36" s="61"/>
      <c r="BG36" s="62"/>
      <c r="BH36" s="61"/>
      <c r="BI36" s="65"/>
      <c r="BJ36" s="66"/>
      <c r="BK36" s="67"/>
      <c r="BL36" s="68"/>
      <c r="BM36" s="68"/>
      <c r="BN36" s="68"/>
      <c r="BO36" s="63"/>
      <c r="BP36" s="64"/>
      <c r="BQ36" s="61"/>
      <c r="BR36" s="65"/>
      <c r="BS36" s="66"/>
      <c r="BT36" s="67"/>
      <c r="BU36" s="68"/>
      <c r="BV36" s="68"/>
      <c r="BW36" s="68"/>
      <c r="BX36" s="63"/>
      <c r="BY36" s="64"/>
      <c r="BZ36" s="61"/>
      <c r="CA36" s="65"/>
      <c r="CB36" s="66"/>
      <c r="CC36" s="67"/>
      <c r="CD36" s="68"/>
      <c r="CE36" s="68"/>
      <c r="CF36" s="68"/>
      <c r="CG36" s="63"/>
      <c r="CH36" s="64"/>
      <c r="CI36" s="61"/>
      <c r="CJ36" s="65"/>
      <c r="CK36" s="66"/>
      <c r="CL36" s="67"/>
      <c r="CM36" s="68"/>
      <c r="CN36" s="68"/>
      <c r="CO36" s="68"/>
      <c r="CP36" s="69"/>
      <c r="CQ36" s="66"/>
      <c r="CR36" s="66"/>
      <c r="CS36" s="66"/>
      <c r="CT36" s="70"/>
    </row>
    <row r="37" spans="1:99">
      <c r="A37" s="30"/>
      <c r="B37" s="37"/>
      <c r="C37" s="37"/>
      <c r="D37" s="21"/>
      <c r="E37" s="21"/>
      <c r="F37" s="21"/>
      <c r="G37" s="22"/>
      <c r="H37" s="36"/>
      <c r="I37" s="36"/>
      <c r="J37" s="73"/>
      <c r="K37" s="178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83"/>
      <c r="Z37" s="183"/>
      <c r="AA37" s="183"/>
      <c r="AB37" s="183"/>
      <c r="AC37" s="33"/>
      <c r="AD37" s="59"/>
      <c r="AE37" s="61"/>
      <c r="AF37" s="62"/>
      <c r="AG37" s="61"/>
      <c r="AH37" s="65"/>
      <c r="AI37" s="66"/>
      <c r="AJ37" s="67"/>
      <c r="AK37" s="68"/>
      <c r="AL37" s="68"/>
      <c r="AM37" s="68"/>
      <c r="AN37" s="61"/>
      <c r="AO37" s="62"/>
      <c r="AP37" s="61"/>
      <c r="AQ37" s="65"/>
      <c r="AR37" s="66"/>
      <c r="AS37" s="67"/>
      <c r="AT37" s="68"/>
      <c r="AU37" s="68"/>
      <c r="AV37" s="68"/>
      <c r="AW37" s="61"/>
      <c r="AX37" s="62"/>
      <c r="AY37" s="61"/>
      <c r="AZ37" s="65"/>
      <c r="BA37" s="66"/>
      <c r="BB37" s="67"/>
      <c r="BC37" s="68"/>
      <c r="BD37" s="68"/>
      <c r="BE37" s="68"/>
      <c r="BF37" s="61"/>
      <c r="BG37" s="62"/>
      <c r="BH37" s="61"/>
      <c r="BI37" s="65"/>
      <c r="BJ37" s="66"/>
      <c r="BK37" s="67"/>
      <c r="BL37" s="68"/>
      <c r="BM37" s="68"/>
      <c r="BN37" s="68"/>
      <c r="BO37" s="63"/>
      <c r="BP37" s="64"/>
      <c r="BQ37" s="61"/>
      <c r="BR37" s="65"/>
      <c r="BS37" s="66"/>
      <c r="BT37" s="67"/>
      <c r="BU37" s="68"/>
      <c r="BV37" s="68"/>
      <c r="BW37" s="68"/>
      <c r="BX37" s="63"/>
      <c r="BY37" s="64"/>
      <c r="BZ37" s="61"/>
      <c r="CA37" s="65"/>
      <c r="CB37" s="66"/>
      <c r="CC37" s="67"/>
      <c r="CD37" s="68"/>
      <c r="CE37" s="68"/>
      <c r="CF37" s="68"/>
      <c r="CG37" s="63"/>
      <c r="CH37" s="64"/>
      <c r="CI37" s="61"/>
      <c r="CJ37" s="65"/>
      <c r="CK37" s="66"/>
      <c r="CL37" s="67"/>
      <c r="CM37" s="68"/>
      <c r="CN37" s="68"/>
      <c r="CO37" s="68"/>
      <c r="CP37" s="69"/>
      <c r="CQ37" s="66"/>
      <c r="CR37" s="66"/>
      <c r="CS37" s="66"/>
      <c r="CT37" s="70"/>
    </row>
    <row r="38" spans="1:99">
      <c r="A38" s="19">
        <f>AC38</f>
        <v>5.6635597945708</v>
      </c>
      <c r="B38" s="39"/>
      <c r="C38" s="39"/>
      <c r="D38" s="39"/>
      <c r="E38" s="39"/>
      <c r="F38" s="39"/>
      <c r="G38" s="39"/>
      <c r="H38" s="40" t="s">
        <v>235</v>
      </c>
      <c r="I38" s="40"/>
      <c r="J38" s="40"/>
      <c r="K38" s="179">
        <f>SUM(K6:K37)</f>
        <v>1363000</v>
      </c>
      <c r="L38" s="41">
        <f>SUM(L6:L37)</f>
        <v>1187</v>
      </c>
      <c r="M38" s="41">
        <f>SUM(M6:M37)</f>
        <v>619</v>
      </c>
      <c r="N38" s="41">
        <f>SUM(N6:N37)</f>
        <v>964</v>
      </c>
      <c r="O38" s="41">
        <f>SUM(O6:O37)</f>
        <v>267</v>
      </c>
      <c r="P38" s="41">
        <f>SUM(P6:P37)</f>
        <v>3</v>
      </c>
      <c r="Q38" s="41">
        <f>SUM(Q6:Q37)</f>
        <v>270</v>
      </c>
      <c r="R38" s="42">
        <f>IFERROR(Q38/N38,"-")</f>
        <v>0.28008298755187</v>
      </c>
      <c r="S38" s="76">
        <f>SUM(S6:S37)</f>
        <v>38</v>
      </c>
      <c r="T38" s="76">
        <f>SUM(T6:T37)</f>
        <v>70</v>
      </c>
      <c r="U38" s="42">
        <f>IFERROR(S38/Q38,"-")</f>
        <v>0.14074074074074</v>
      </c>
      <c r="V38" s="43">
        <f>IFERROR(K38/Q38,"-")</f>
        <v>5048.1481481481</v>
      </c>
      <c r="W38" s="44">
        <f>SUM(W6:W37)</f>
        <v>65</v>
      </c>
      <c r="X38" s="42">
        <f>IFERROR(W38/Q38,"-")</f>
        <v>0.24074074074074</v>
      </c>
      <c r="Y38" s="179">
        <f>SUM(Y6:Y37)</f>
        <v>7719432</v>
      </c>
      <c r="Z38" s="179">
        <f>IFERROR(Y38/Q38,"-")</f>
        <v>28590.488888889</v>
      </c>
      <c r="AA38" s="179">
        <f>IFERROR(Y38/W38,"-")</f>
        <v>118760.49230769</v>
      </c>
      <c r="AB38" s="179">
        <f>Y38-K38</f>
        <v>6356432</v>
      </c>
      <c r="AC38" s="45">
        <f>Y38/K38</f>
        <v>5.6635597945708</v>
      </c>
      <c r="AD38" s="58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4"/>
    <mergeCell ref="K14:K14"/>
    <mergeCell ref="V14:V14"/>
    <mergeCell ref="AB14:AB14"/>
    <mergeCell ref="AC14:AC14"/>
    <mergeCell ref="A15:A15"/>
    <mergeCell ref="K15:K15"/>
    <mergeCell ref="V15:V15"/>
    <mergeCell ref="AB15:AB15"/>
    <mergeCell ref="AC15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236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13.08</v>
      </c>
      <c r="B6" s="184" t="s">
        <v>237</v>
      </c>
      <c r="C6" s="184" t="s">
        <v>172</v>
      </c>
      <c r="D6" s="184" t="s">
        <v>238</v>
      </c>
      <c r="E6" s="184" t="s">
        <v>239</v>
      </c>
      <c r="F6" s="184"/>
      <c r="G6" s="184" t="s">
        <v>61</v>
      </c>
      <c r="H6" s="87" t="s">
        <v>240</v>
      </c>
      <c r="I6" s="87" t="s">
        <v>241</v>
      </c>
      <c r="J6" s="186" t="s">
        <v>242</v>
      </c>
      <c r="K6" s="176">
        <v>75000</v>
      </c>
      <c r="L6" s="79">
        <v>39</v>
      </c>
      <c r="M6" s="79">
        <v>0</v>
      </c>
      <c r="N6" s="79">
        <v>223</v>
      </c>
      <c r="O6" s="88">
        <v>10</v>
      </c>
      <c r="P6" s="89">
        <v>0</v>
      </c>
      <c r="Q6" s="90">
        <f>O6+P6</f>
        <v>10</v>
      </c>
      <c r="R6" s="80">
        <f>IFERROR(Q6/N6,"-")</f>
        <v>0.044843049327354</v>
      </c>
      <c r="S6" s="79">
        <v>0</v>
      </c>
      <c r="T6" s="79">
        <v>2</v>
      </c>
      <c r="U6" s="80">
        <f>IFERROR(T6/(Q6),"-")</f>
        <v>0.2</v>
      </c>
      <c r="V6" s="81">
        <f>IFERROR(K6/SUM(Q6:Q7),"-")</f>
        <v>454.54545454545</v>
      </c>
      <c r="W6" s="82">
        <v>1</v>
      </c>
      <c r="X6" s="80">
        <f>IF(Q6=0,"-",W6/Q6)</f>
        <v>0.1</v>
      </c>
      <c r="Y6" s="181">
        <v>8000</v>
      </c>
      <c r="Z6" s="182">
        <f>IFERROR(Y6/Q6,"-")</f>
        <v>800</v>
      </c>
      <c r="AA6" s="182">
        <f>IFERROR(Y6/W6,"-")</f>
        <v>8000</v>
      </c>
      <c r="AB6" s="176">
        <f>SUM(Y6:Y7)-SUM(K6:K7)</f>
        <v>906000</v>
      </c>
      <c r="AC6" s="83">
        <f>SUM(Y6:Y7)/SUM(K6:K7)</f>
        <v>13.08</v>
      </c>
      <c r="AD6" s="77"/>
      <c r="AE6" s="91">
        <v>1</v>
      </c>
      <c r="AF6" s="92">
        <f>IF(Q6=0,"",IF(AE6=0,"",(AE6/Q6)))</f>
        <v>0.1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</v>
      </c>
      <c r="AO6" s="98">
        <f>IF(Q6=0,"",IF(AN6=0,"",(AN6/Q6)))</f>
        <v>0.1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5</v>
      </c>
      <c r="BG6" s="110">
        <f>IF(Q6=0,"",IF(BF6=0,"",(BF6/Q6)))</f>
        <v>0.5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0.2</v>
      </c>
      <c r="BZ6" s="125">
        <v>1</v>
      </c>
      <c r="CA6" s="126">
        <f>IFERROR(BZ6/BX6,"-")</f>
        <v>0.5</v>
      </c>
      <c r="CB6" s="127">
        <v>8000</v>
      </c>
      <c r="CC6" s="128">
        <f>IFERROR(CB6/BX6,"-")</f>
        <v>4000</v>
      </c>
      <c r="CD6" s="129"/>
      <c r="CE6" s="129">
        <v>1</v>
      </c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8000</v>
      </c>
      <c r="CR6" s="138">
        <v>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243</v>
      </c>
      <c r="C7" s="184" t="s">
        <v>172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504</v>
      </c>
      <c r="M7" s="79">
        <v>359</v>
      </c>
      <c r="N7" s="79">
        <v>251</v>
      </c>
      <c r="O7" s="88">
        <v>150</v>
      </c>
      <c r="P7" s="89">
        <v>5</v>
      </c>
      <c r="Q7" s="90">
        <f>O7+P7</f>
        <v>155</v>
      </c>
      <c r="R7" s="80">
        <f>IFERROR(Q7/N7,"-")</f>
        <v>0.61752988047809</v>
      </c>
      <c r="S7" s="79">
        <v>9</v>
      </c>
      <c r="T7" s="79">
        <v>17</v>
      </c>
      <c r="U7" s="80">
        <f>IFERROR(T7/(Q7),"-")</f>
        <v>0.10967741935484</v>
      </c>
      <c r="V7" s="81"/>
      <c r="W7" s="82">
        <v>11</v>
      </c>
      <c r="X7" s="80">
        <f>IF(Q7=0,"-",W7/Q7)</f>
        <v>0.070967741935484</v>
      </c>
      <c r="Y7" s="181">
        <v>973000</v>
      </c>
      <c r="Z7" s="182">
        <f>IFERROR(Y7/Q7,"-")</f>
        <v>6277.4193548387</v>
      </c>
      <c r="AA7" s="182">
        <f>IFERROR(Y7/W7,"-")</f>
        <v>88454.545454545</v>
      </c>
      <c r="AB7" s="176"/>
      <c r="AC7" s="83"/>
      <c r="AD7" s="77"/>
      <c r="AE7" s="91">
        <v>12</v>
      </c>
      <c r="AF7" s="92">
        <f>IF(Q7=0,"",IF(AE7=0,"",(AE7/Q7)))</f>
        <v>0.07741935483871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19</v>
      </c>
      <c r="AO7" s="98">
        <f>IF(Q7=0,"",IF(AN7=0,"",(AN7/Q7)))</f>
        <v>0.12258064516129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16</v>
      </c>
      <c r="AX7" s="104">
        <f>IF(Q7=0,"",IF(AW7=0,"",(AW7/Q7)))</f>
        <v>0.10322580645161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27</v>
      </c>
      <c r="BG7" s="110">
        <f>IF(Q7=0,"",IF(BF7=0,"",(BF7/Q7)))</f>
        <v>0.1741935483871</v>
      </c>
      <c r="BH7" s="109">
        <v>2</v>
      </c>
      <c r="BI7" s="111">
        <f>IFERROR(BH7/BF7,"-")</f>
        <v>0.074074074074074</v>
      </c>
      <c r="BJ7" s="112">
        <v>138000</v>
      </c>
      <c r="BK7" s="113">
        <f>IFERROR(BJ7/BF7,"-")</f>
        <v>5111.1111111111</v>
      </c>
      <c r="BL7" s="114">
        <v>1</v>
      </c>
      <c r="BM7" s="114"/>
      <c r="BN7" s="114">
        <v>1</v>
      </c>
      <c r="BO7" s="116">
        <v>50</v>
      </c>
      <c r="BP7" s="117">
        <f>IF(Q7=0,"",IF(BO7=0,"",(BO7/Q7)))</f>
        <v>0.32258064516129</v>
      </c>
      <c r="BQ7" s="118">
        <v>5</v>
      </c>
      <c r="BR7" s="119">
        <f>IFERROR(BQ7/BO7,"-")</f>
        <v>0.1</v>
      </c>
      <c r="BS7" s="120">
        <v>249000</v>
      </c>
      <c r="BT7" s="121">
        <f>IFERROR(BS7/BO7,"-")</f>
        <v>4980</v>
      </c>
      <c r="BU7" s="122"/>
      <c r="BV7" s="122">
        <v>3</v>
      </c>
      <c r="BW7" s="122">
        <v>2</v>
      </c>
      <c r="BX7" s="123">
        <v>24</v>
      </c>
      <c r="BY7" s="124">
        <f>IF(Q7=0,"",IF(BX7=0,"",(BX7/Q7)))</f>
        <v>0.15483870967742</v>
      </c>
      <c r="BZ7" s="125">
        <v>3</v>
      </c>
      <c r="CA7" s="126">
        <f>IFERROR(BZ7/BX7,"-")</f>
        <v>0.125</v>
      </c>
      <c r="CB7" s="127">
        <v>439000</v>
      </c>
      <c r="CC7" s="128">
        <f>IFERROR(CB7/BX7,"-")</f>
        <v>18291.666666667</v>
      </c>
      <c r="CD7" s="129">
        <v>1</v>
      </c>
      <c r="CE7" s="129"/>
      <c r="CF7" s="129">
        <v>2</v>
      </c>
      <c r="CG7" s="130">
        <v>7</v>
      </c>
      <c r="CH7" s="131">
        <f>IF(Q7=0,"",IF(CG7=0,"",(CG7/Q7)))</f>
        <v>0.045161290322581</v>
      </c>
      <c r="CI7" s="132">
        <v>1</v>
      </c>
      <c r="CJ7" s="133">
        <f>IFERROR(CI7/CG7,"-")</f>
        <v>0.14285714285714</v>
      </c>
      <c r="CK7" s="134">
        <v>147000</v>
      </c>
      <c r="CL7" s="135">
        <f>IFERROR(CK7/CG7,"-")</f>
        <v>21000</v>
      </c>
      <c r="CM7" s="136"/>
      <c r="CN7" s="136"/>
      <c r="CO7" s="136">
        <v>1</v>
      </c>
      <c r="CP7" s="137">
        <v>11</v>
      </c>
      <c r="CQ7" s="138">
        <v>973000</v>
      </c>
      <c r="CR7" s="138">
        <v>341000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4.5409090909091</v>
      </c>
      <c r="B8" s="184" t="s">
        <v>244</v>
      </c>
      <c r="C8" s="184" t="s">
        <v>172</v>
      </c>
      <c r="D8" s="184" t="s">
        <v>245</v>
      </c>
      <c r="E8" s="184" t="s">
        <v>246</v>
      </c>
      <c r="F8" s="184" t="s">
        <v>247</v>
      </c>
      <c r="G8" s="184" t="s">
        <v>61</v>
      </c>
      <c r="H8" s="87" t="s">
        <v>248</v>
      </c>
      <c r="I8" s="87" t="s">
        <v>241</v>
      </c>
      <c r="J8" s="87" t="s">
        <v>249</v>
      </c>
      <c r="K8" s="176">
        <v>110000</v>
      </c>
      <c r="L8" s="79">
        <v>103</v>
      </c>
      <c r="M8" s="79">
        <v>0</v>
      </c>
      <c r="N8" s="79">
        <v>455</v>
      </c>
      <c r="O8" s="88">
        <v>58</v>
      </c>
      <c r="P8" s="89">
        <v>1</v>
      </c>
      <c r="Q8" s="90">
        <f>O8+P8</f>
        <v>59</v>
      </c>
      <c r="R8" s="80">
        <f>IFERROR(Q8/N8,"-")</f>
        <v>0.12967032967033</v>
      </c>
      <c r="S8" s="79">
        <v>1</v>
      </c>
      <c r="T8" s="79">
        <v>22</v>
      </c>
      <c r="U8" s="80">
        <f>IFERROR(T8/(Q8),"-")</f>
        <v>0.3728813559322</v>
      </c>
      <c r="V8" s="81">
        <f>IFERROR(K8/SUM(Q8:Q9),"-")</f>
        <v>748.29931972789</v>
      </c>
      <c r="W8" s="82">
        <v>5</v>
      </c>
      <c r="X8" s="80">
        <f>IF(Q8=0,"-",W8/Q8)</f>
        <v>0.084745762711864</v>
      </c>
      <c r="Y8" s="181">
        <v>94500</v>
      </c>
      <c r="Z8" s="182">
        <f>IFERROR(Y8/Q8,"-")</f>
        <v>1601.6949152542</v>
      </c>
      <c r="AA8" s="182">
        <f>IFERROR(Y8/W8,"-")</f>
        <v>18900</v>
      </c>
      <c r="AB8" s="176">
        <f>SUM(Y8:Y9)-SUM(K8:K9)</f>
        <v>389500</v>
      </c>
      <c r="AC8" s="83">
        <f>SUM(Y8:Y9)/SUM(K8:K9)</f>
        <v>4.5409090909091</v>
      </c>
      <c r="AD8" s="77"/>
      <c r="AE8" s="91">
        <v>7</v>
      </c>
      <c r="AF8" s="92">
        <f>IF(Q8=0,"",IF(AE8=0,"",(AE8/Q8)))</f>
        <v>0.11864406779661</v>
      </c>
      <c r="AG8" s="91">
        <v>1</v>
      </c>
      <c r="AH8" s="93">
        <f>IFERROR(AG8/AE8,"-")</f>
        <v>0.14285714285714</v>
      </c>
      <c r="AI8" s="94">
        <v>18000</v>
      </c>
      <c r="AJ8" s="95">
        <f>IFERROR(AI8/AE8,"-")</f>
        <v>2571.4285714286</v>
      </c>
      <c r="AK8" s="96"/>
      <c r="AL8" s="96"/>
      <c r="AM8" s="96">
        <v>1</v>
      </c>
      <c r="AN8" s="97">
        <v>22</v>
      </c>
      <c r="AO8" s="98">
        <f>IF(Q8=0,"",IF(AN8=0,"",(AN8/Q8)))</f>
        <v>0.3728813559322</v>
      </c>
      <c r="AP8" s="97">
        <v>1</v>
      </c>
      <c r="AQ8" s="99">
        <f>IFERROR(AP8/AN8,"-")</f>
        <v>0.045454545454545</v>
      </c>
      <c r="AR8" s="100">
        <v>58000</v>
      </c>
      <c r="AS8" s="101">
        <f>IFERROR(AR8/AN8,"-")</f>
        <v>2636.3636363636</v>
      </c>
      <c r="AT8" s="102"/>
      <c r="AU8" s="102"/>
      <c r="AV8" s="102">
        <v>1</v>
      </c>
      <c r="AW8" s="103">
        <v>14</v>
      </c>
      <c r="AX8" s="104">
        <f>IF(Q8=0,"",IF(AW8=0,"",(AW8/Q8)))</f>
        <v>0.23728813559322</v>
      </c>
      <c r="AY8" s="103">
        <v>1</v>
      </c>
      <c r="AZ8" s="105">
        <f>IFERROR(AY8/AW8,"-")</f>
        <v>0.071428571428571</v>
      </c>
      <c r="BA8" s="106">
        <v>15000</v>
      </c>
      <c r="BB8" s="107">
        <f>IFERROR(BA8/AW8,"-")</f>
        <v>1071.4285714286</v>
      </c>
      <c r="BC8" s="108"/>
      <c r="BD8" s="108"/>
      <c r="BE8" s="108">
        <v>1</v>
      </c>
      <c r="BF8" s="109">
        <v>9</v>
      </c>
      <c r="BG8" s="110">
        <f>IF(Q8=0,"",IF(BF8=0,"",(BF8/Q8)))</f>
        <v>0.15254237288136</v>
      </c>
      <c r="BH8" s="109">
        <v>2</v>
      </c>
      <c r="BI8" s="111">
        <f>IFERROR(BH8/BF8,"-")</f>
        <v>0.22222222222222</v>
      </c>
      <c r="BJ8" s="112">
        <v>3500</v>
      </c>
      <c r="BK8" s="113">
        <f>IFERROR(BJ8/BF8,"-")</f>
        <v>388.88888888889</v>
      </c>
      <c r="BL8" s="114">
        <v>2</v>
      </c>
      <c r="BM8" s="114"/>
      <c r="BN8" s="114"/>
      <c r="BO8" s="116">
        <v>4</v>
      </c>
      <c r="BP8" s="117">
        <f>IF(Q8=0,"",IF(BO8=0,"",(BO8/Q8)))</f>
        <v>0.067796610169492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0.016949152542373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>
        <v>2</v>
      </c>
      <c r="CH8" s="131">
        <f>IF(Q8=0,"",IF(CG8=0,"",(CG8/Q8)))</f>
        <v>0.033898305084746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5</v>
      </c>
      <c r="CQ8" s="138">
        <v>94500</v>
      </c>
      <c r="CR8" s="138">
        <v>58000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250</v>
      </c>
      <c r="C9" s="184" t="s">
        <v>172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277</v>
      </c>
      <c r="M9" s="79">
        <v>204</v>
      </c>
      <c r="N9" s="79">
        <v>137</v>
      </c>
      <c r="O9" s="88">
        <v>85</v>
      </c>
      <c r="P9" s="89">
        <v>3</v>
      </c>
      <c r="Q9" s="90">
        <f>O9+P9</f>
        <v>88</v>
      </c>
      <c r="R9" s="80">
        <f>IFERROR(Q9/N9,"-")</f>
        <v>0.64233576642336</v>
      </c>
      <c r="S9" s="79">
        <v>2</v>
      </c>
      <c r="T9" s="79">
        <v>25</v>
      </c>
      <c r="U9" s="80">
        <f>IFERROR(T9/(Q9),"-")</f>
        <v>0.28409090909091</v>
      </c>
      <c r="V9" s="81"/>
      <c r="W9" s="82">
        <v>2</v>
      </c>
      <c r="X9" s="80">
        <f>IF(Q9=0,"-",W9/Q9)</f>
        <v>0.022727272727273</v>
      </c>
      <c r="Y9" s="181">
        <v>405000</v>
      </c>
      <c r="Z9" s="182">
        <f>IFERROR(Y9/Q9,"-")</f>
        <v>4602.2727272727</v>
      </c>
      <c r="AA9" s="182">
        <f>IFERROR(Y9/W9,"-")</f>
        <v>202500</v>
      </c>
      <c r="AB9" s="176"/>
      <c r="AC9" s="83"/>
      <c r="AD9" s="77"/>
      <c r="AE9" s="91">
        <v>17</v>
      </c>
      <c r="AF9" s="92">
        <f>IF(Q9=0,"",IF(AE9=0,"",(AE9/Q9)))</f>
        <v>0.19318181818182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18</v>
      </c>
      <c r="AO9" s="98">
        <f>IF(Q9=0,"",IF(AN9=0,"",(AN9/Q9)))</f>
        <v>0.20454545454545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13</v>
      </c>
      <c r="AX9" s="104">
        <f>IF(Q9=0,"",IF(AW9=0,"",(AW9/Q9)))</f>
        <v>0.14772727272727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21</v>
      </c>
      <c r="BG9" s="110">
        <f>IF(Q9=0,"",IF(BF9=0,"",(BF9/Q9)))</f>
        <v>0.23863636363636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11</v>
      </c>
      <c r="BP9" s="117">
        <f>IF(Q9=0,"",IF(BO9=0,"",(BO9/Q9)))</f>
        <v>0.125</v>
      </c>
      <c r="BQ9" s="118">
        <v>1</v>
      </c>
      <c r="BR9" s="119">
        <f>IFERROR(BQ9/BO9,"-")</f>
        <v>0.090909090909091</v>
      </c>
      <c r="BS9" s="120">
        <v>315000</v>
      </c>
      <c r="BT9" s="121">
        <f>IFERROR(BS9/BO9,"-")</f>
        <v>28636.363636364</v>
      </c>
      <c r="BU9" s="122"/>
      <c r="BV9" s="122"/>
      <c r="BW9" s="122">
        <v>1</v>
      </c>
      <c r="BX9" s="123">
        <v>7</v>
      </c>
      <c r="BY9" s="124">
        <f>IF(Q9=0,"",IF(BX9=0,"",(BX9/Q9)))</f>
        <v>0.079545454545455</v>
      </c>
      <c r="BZ9" s="125">
        <v>1</v>
      </c>
      <c r="CA9" s="126">
        <f>IFERROR(BZ9/BX9,"-")</f>
        <v>0.14285714285714</v>
      </c>
      <c r="CB9" s="127">
        <v>90000</v>
      </c>
      <c r="CC9" s="128">
        <f>IFERROR(CB9/BX9,"-")</f>
        <v>12857.142857143</v>
      </c>
      <c r="CD9" s="129"/>
      <c r="CE9" s="129"/>
      <c r="CF9" s="129">
        <v>1</v>
      </c>
      <c r="CG9" s="130">
        <v>1</v>
      </c>
      <c r="CH9" s="131">
        <f>IF(Q9=0,"",IF(CG9=0,"",(CG9/Q9)))</f>
        <v>0.011363636363636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2</v>
      </c>
      <c r="CQ9" s="138">
        <v>405000</v>
      </c>
      <c r="CR9" s="138">
        <v>315000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1.5</v>
      </c>
      <c r="B10" s="184" t="s">
        <v>251</v>
      </c>
      <c r="C10" s="184" t="s">
        <v>172</v>
      </c>
      <c r="D10" s="184" t="s">
        <v>245</v>
      </c>
      <c r="E10" s="184" t="s">
        <v>246</v>
      </c>
      <c r="F10" s="184" t="s">
        <v>252</v>
      </c>
      <c r="G10" s="184" t="s">
        <v>61</v>
      </c>
      <c r="H10" s="87" t="s">
        <v>253</v>
      </c>
      <c r="I10" s="87" t="s">
        <v>254</v>
      </c>
      <c r="J10" s="87" t="s">
        <v>255</v>
      </c>
      <c r="K10" s="176">
        <v>110000</v>
      </c>
      <c r="L10" s="79">
        <v>27</v>
      </c>
      <c r="M10" s="79">
        <v>0</v>
      </c>
      <c r="N10" s="79">
        <v>118</v>
      </c>
      <c r="O10" s="88">
        <v>10</v>
      </c>
      <c r="P10" s="89">
        <v>0</v>
      </c>
      <c r="Q10" s="90">
        <f>O10+P10</f>
        <v>10</v>
      </c>
      <c r="R10" s="80">
        <f>IFERROR(Q10/N10,"-")</f>
        <v>0.084745762711864</v>
      </c>
      <c r="S10" s="79">
        <v>0</v>
      </c>
      <c r="T10" s="79">
        <v>4</v>
      </c>
      <c r="U10" s="80">
        <f>IFERROR(T10/(Q10),"-")</f>
        <v>0.4</v>
      </c>
      <c r="V10" s="81">
        <f>IFERROR(K10/SUM(Q10:Q11),"-")</f>
        <v>1410.2564102564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55000</v>
      </c>
      <c r="AC10" s="83">
        <f>SUM(Y10:Y11)/SUM(K10:K11)</f>
        <v>1.5</v>
      </c>
      <c r="AD10" s="77"/>
      <c r="AE10" s="91">
        <v>1</v>
      </c>
      <c r="AF10" s="92">
        <f>IF(Q10=0,"",IF(AE10=0,"",(AE10/Q10)))</f>
        <v>0.1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2</v>
      </c>
      <c r="AO10" s="98">
        <f>IF(Q10=0,"",IF(AN10=0,"",(AN10/Q10)))</f>
        <v>0.2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4</v>
      </c>
      <c r="AX10" s="104">
        <f>IF(Q10=0,"",IF(AW10=0,"",(AW10/Q10)))</f>
        <v>0.4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3</v>
      </c>
      <c r="BG10" s="110">
        <f>IF(Q10=0,"",IF(BF10=0,"",(BF10/Q10)))</f>
        <v>0.3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256</v>
      </c>
      <c r="C11" s="184" t="s">
        <v>172</v>
      </c>
      <c r="D11" s="184"/>
      <c r="E11" s="184"/>
      <c r="F11" s="184"/>
      <c r="G11" s="184" t="s">
        <v>74</v>
      </c>
      <c r="H11" s="87"/>
      <c r="I11" s="87"/>
      <c r="J11" s="87"/>
      <c r="K11" s="176"/>
      <c r="L11" s="79">
        <v>215</v>
      </c>
      <c r="M11" s="79">
        <v>157</v>
      </c>
      <c r="N11" s="79">
        <v>102</v>
      </c>
      <c r="O11" s="88">
        <v>66</v>
      </c>
      <c r="P11" s="89">
        <v>2</v>
      </c>
      <c r="Q11" s="90">
        <f>O11+P11</f>
        <v>68</v>
      </c>
      <c r="R11" s="80">
        <f>IFERROR(Q11/N11,"-")</f>
        <v>0.66666666666667</v>
      </c>
      <c r="S11" s="79">
        <v>3</v>
      </c>
      <c r="T11" s="79">
        <v>8</v>
      </c>
      <c r="U11" s="80">
        <f>IFERROR(T11/(Q11),"-")</f>
        <v>0.11764705882353</v>
      </c>
      <c r="V11" s="81"/>
      <c r="W11" s="82">
        <v>6</v>
      </c>
      <c r="X11" s="80">
        <f>IF(Q11=0,"-",W11/Q11)</f>
        <v>0.088235294117647</v>
      </c>
      <c r="Y11" s="181">
        <v>165000</v>
      </c>
      <c r="Z11" s="182">
        <f>IFERROR(Y11/Q11,"-")</f>
        <v>2426.4705882353</v>
      </c>
      <c r="AA11" s="182">
        <f>IFERROR(Y11/W11,"-")</f>
        <v>27500</v>
      </c>
      <c r="AB11" s="176"/>
      <c r="AC11" s="83"/>
      <c r="AD11" s="77"/>
      <c r="AE11" s="91">
        <v>6</v>
      </c>
      <c r="AF11" s="92">
        <f>IF(Q11=0,"",IF(AE11=0,"",(AE11/Q11)))</f>
        <v>0.088235294117647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11</v>
      </c>
      <c r="AO11" s="98">
        <f>IF(Q11=0,"",IF(AN11=0,"",(AN11/Q11)))</f>
        <v>0.16176470588235</v>
      </c>
      <c r="AP11" s="97">
        <v>1</v>
      </c>
      <c r="AQ11" s="99">
        <f>IFERROR(AP11/AN11,"-")</f>
        <v>0.090909090909091</v>
      </c>
      <c r="AR11" s="100">
        <v>3000</v>
      </c>
      <c r="AS11" s="101">
        <f>IFERROR(AR11/AN11,"-")</f>
        <v>272.72727272727</v>
      </c>
      <c r="AT11" s="102">
        <v>1</v>
      </c>
      <c r="AU11" s="102"/>
      <c r="AV11" s="102"/>
      <c r="AW11" s="103">
        <v>8</v>
      </c>
      <c r="AX11" s="104">
        <f>IF(Q11=0,"",IF(AW11=0,"",(AW11/Q11)))</f>
        <v>0.11764705882353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17</v>
      </c>
      <c r="BG11" s="110">
        <f>IF(Q11=0,"",IF(BF11=0,"",(BF11/Q11)))</f>
        <v>0.25</v>
      </c>
      <c r="BH11" s="109">
        <v>1</v>
      </c>
      <c r="BI11" s="111">
        <f>IFERROR(BH11/BF11,"-")</f>
        <v>0.058823529411765</v>
      </c>
      <c r="BJ11" s="112">
        <v>30000</v>
      </c>
      <c r="BK11" s="113">
        <f>IFERROR(BJ11/BF11,"-")</f>
        <v>1764.7058823529</v>
      </c>
      <c r="BL11" s="114"/>
      <c r="BM11" s="114"/>
      <c r="BN11" s="114">
        <v>1</v>
      </c>
      <c r="BO11" s="116">
        <v>17</v>
      </c>
      <c r="BP11" s="117">
        <f>IF(Q11=0,"",IF(BO11=0,"",(BO11/Q11)))</f>
        <v>0.25</v>
      </c>
      <c r="BQ11" s="118">
        <v>3</v>
      </c>
      <c r="BR11" s="119">
        <f>IFERROR(BQ11/BO11,"-")</f>
        <v>0.17647058823529</v>
      </c>
      <c r="BS11" s="120">
        <v>81000</v>
      </c>
      <c r="BT11" s="121">
        <f>IFERROR(BS11/BO11,"-")</f>
        <v>4764.7058823529</v>
      </c>
      <c r="BU11" s="122">
        <v>1</v>
      </c>
      <c r="BV11" s="122">
        <v>1</v>
      </c>
      <c r="BW11" s="122">
        <v>1</v>
      </c>
      <c r="BX11" s="123">
        <v>6</v>
      </c>
      <c r="BY11" s="124">
        <f>IF(Q11=0,"",IF(BX11=0,"",(BX11/Q11)))</f>
        <v>0.088235294117647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3</v>
      </c>
      <c r="CH11" s="131">
        <f>IF(Q11=0,"",IF(CG11=0,"",(CG11/Q11)))</f>
        <v>0.044117647058824</v>
      </c>
      <c r="CI11" s="132">
        <v>1</v>
      </c>
      <c r="CJ11" s="133">
        <f>IFERROR(CI11/CG11,"-")</f>
        <v>0.33333333333333</v>
      </c>
      <c r="CK11" s="134">
        <v>51000</v>
      </c>
      <c r="CL11" s="135">
        <f>IFERROR(CK11/CG11,"-")</f>
        <v>17000</v>
      </c>
      <c r="CM11" s="136"/>
      <c r="CN11" s="136"/>
      <c r="CO11" s="136">
        <v>1</v>
      </c>
      <c r="CP11" s="137">
        <v>6</v>
      </c>
      <c r="CQ11" s="138">
        <v>165000</v>
      </c>
      <c r="CR11" s="138">
        <v>70000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5.1909090909091</v>
      </c>
      <c r="B12" s="184" t="s">
        <v>257</v>
      </c>
      <c r="C12" s="184" t="s">
        <v>172</v>
      </c>
      <c r="D12" s="184" t="s">
        <v>245</v>
      </c>
      <c r="E12" s="184" t="s">
        <v>246</v>
      </c>
      <c r="F12" s="184" t="s">
        <v>252</v>
      </c>
      <c r="G12" s="184" t="s">
        <v>61</v>
      </c>
      <c r="H12" s="87" t="s">
        <v>258</v>
      </c>
      <c r="I12" s="87" t="s">
        <v>254</v>
      </c>
      <c r="J12" s="87" t="s">
        <v>206</v>
      </c>
      <c r="K12" s="176">
        <v>110000</v>
      </c>
      <c r="L12" s="79">
        <v>18</v>
      </c>
      <c r="M12" s="79">
        <v>0</v>
      </c>
      <c r="N12" s="79">
        <v>60</v>
      </c>
      <c r="O12" s="88">
        <v>3</v>
      </c>
      <c r="P12" s="89">
        <v>0</v>
      </c>
      <c r="Q12" s="90">
        <f>O12+P12</f>
        <v>3</v>
      </c>
      <c r="R12" s="80">
        <f>IFERROR(Q12/N12,"-")</f>
        <v>0.05</v>
      </c>
      <c r="S12" s="79">
        <v>1</v>
      </c>
      <c r="T12" s="79">
        <v>1</v>
      </c>
      <c r="U12" s="80">
        <f>IFERROR(T12/(Q12),"-")</f>
        <v>0.33333333333333</v>
      </c>
      <c r="V12" s="81">
        <f>IFERROR(K12/SUM(Q12:Q13),"-")</f>
        <v>2037.037037037</v>
      </c>
      <c r="W12" s="82">
        <v>1</v>
      </c>
      <c r="X12" s="80">
        <f>IF(Q12=0,"-",W12/Q12)</f>
        <v>0.33333333333333</v>
      </c>
      <c r="Y12" s="181">
        <v>5000</v>
      </c>
      <c r="Z12" s="182">
        <f>IFERROR(Y12/Q12,"-")</f>
        <v>1666.6666666667</v>
      </c>
      <c r="AA12" s="182">
        <f>IFERROR(Y12/W12,"-")</f>
        <v>5000</v>
      </c>
      <c r="AB12" s="176">
        <f>SUM(Y12:Y13)-SUM(K12:K13)</f>
        <v>461000</v>
      </c>
      <c r="AC12" s="83">
        <f>SUM(Y12:Y13)/SUM(K12:K13)</f>
        <v>5.1909090909091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2</v>
      </c>
      <c r="AX12" s="104">
        <f>IF(Q12=0,"",IF(AW12=0,"",(AW12/Q12)))</f>
        <v>0.66666666666667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0.33333333333333</v>
      </c>
      <c r="BZ12" s="125">
        <v>1</v>
      </c>
      <c r="CA12" s="126">
        <f>IFERROR(BZ12/BX12,"-")</f>
        <v>1</v>
      </c>
      <c r="CB12" s="127">
        <v>5000</v>
      </c>
      <c r="CC12" s="128">
        <f>IFERROR(CB12/BX12,"-")</f>
        <v>5000</v>
      </c>
      <c r="CD12" s="129">
        <v>1</v>
      </c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5000</v>
      </c>
      <c r="CR12" s="138">
        <v>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259</v>
      </c>
      <c r="C13" s="184" t="s">
        <v>172</v>
      </c>
      <c r="D13" s="184"/>
      <c r="E13" s="184"/>
      <c r="F13" s="184"/>
      <c r="G13" s="184" t="s">
        <v>74</v>
      </c>
      <c r="H13" s="87"/>
      <c r="I13" s="87"/>
      <c r="J13" s="87"/>
      <c r="K13" s="176"/>
      <c r="L13" s="79">
        <v>202</v>
      </c>
      <c r="M13" s="79">
        <v>161</v>
      </c>
      <c r="N13" s="79">
        <v>85</v>
      </c>
      <c r="O13" s="88">
        <v>46</v>
      </c>
      <c r="P13" s="89">
        <v>5</v>
      </c>
      <c r="Q13" s="90">
        <f>O13+P13</f>
        <v>51</v>
      </c>
      <c r="R13" s="80">
        <f>IFERROR(Q13/N13,"-")</f>
        <v>0.6</v>
      </c>
      <c r="S13" s="79">
        <v>5</v>
      </c>
      <c r="T13" s="79">
        <v>11</v>
      </c>
      <c r="U13" s="80">
        <f>IFERROR(T13/(Q13),"-")</f>
        <v>0.2156862745098</v>
      </c>
      <c r="V13" s="81"/>
      <c r="W13" s="82">
        <v>4</v>
      </c>
      <c r="X13" s="80">
        <f>IF(Q13=0,"-",W13/Q13)</f>
        <v>0.07843137254902</v>
      </c>
      <c r="Y13" s="181">
        <v>566000</v>
      </c>
      <c r="Z13" s="182">
        <f>IFERROR(Y13/Q13,"-")</f>
        <v>11098.039215686</v>
      </c>
      <c r="AA13" s="182">
        <f>IFERROR(Y13/W13,"-")</f>
        <v>141500</v>
      </c>
      <c r="AB13" s="176"/>
      <c r="AC13" s="83"/>
      <c r="AD13" s="77"/>
      <c r="AE13" s="91">
        <v>10</v>
      </c>
      <c r="AF13" s="92">
        <f>IF(Q13=0,"",IF(AE13=0,"",(AE13/Q13)))</f>
        <v>0.19607843137255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5</v>
      </c>
      <c r="AO13" s="98">
        <f>IF(Q13=0,"",IF(AN13=0,"",(AN13/Q13)))</f>
        <v>0.098039215686275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4</v>
      </c>
      <c r="AX13" s="104">
        <f>IF(Q13=0,"",IF(AW13=0,"",(AW13/Q13)))</f>
        <v>0.07843137254902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12</v>
      </c>
      <c r="BG13" s="110">
        <f>IF(Q13=0,"",IF(BF13=0,"",(BF13/Q13)))</f>
        <v>0.23529411764706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9</v>
      </c>
      <c r="BP13" s="117">
        <f>IF(Q13=0,"",IF(BO13=0,"",(BO13/Q13)))</f>
        <v>0.17647058823529</v>
      </c>
      <c r="BQ13" s="118">
        <v>2</v>
      </c>
      <c r="BR13" s="119">
        <f>IFERROR(BQ13/BO13,"-")</f>
        <v>0.22222222222222</v>
      </c>
      <c r="BS13" s="120">
        <v>188000</v>
      </c>
      <c r="BT13" s="121">
        <f>IFERROR(BS13/BO13,"-")</f>
        <v>20888.888888889</v>
      </c>
      <c r="BU13" s="122"/>
      <c r="BV13" s="122"/>
      <c r="BW13" s="122">
        <v>2</v>
      </c>
      <c r="BX13" s="123">
        <v>11</v>
      </c>
      <c r="BY13" s="124">
        <f>IF(Q13=0,"",IF(BX13=0,"",(BX13/Q13)))</f>
        <v>0.2156862745098</v>
      </c>
      <c r="BZ13" s="125">
        <v>2</v>
      </c>
      <c r="CA13" s="126">
        <f>IFERROR(BZ13/BX13,"-")</f>
        <v>0.18181818181818</v>
      </c>
      <c r="CB13" s="127">
        <v>378000</v>
      </c>
      <c r="CC13" s="128">
        <f>IFERROR(CB13/BX13,"-")</f>
        <v>34363.636363636</v>
      </c>
      <c r="CD13" s="129"/>
      <c r="CE13" s="129"/>
      <c r="CF13" s="129">
        <v>2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4</v>
      </c>
      <c r="CQ13" s="138">
        <v>566000</v>
      </c>
      <c r="CR13" s="138">
        <v>363000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26.318933333333</v>
      </c>
      <c r="B14" s="184" t="s">
        <v>260</v>
      </c>
      <c r="C14" s="184" t="s">
        <v>172</v>
      </c>
      <c r="D14" s="184" t="s">
        <v>238</v>
      </c>
      <c r="E14" s="184" t="s">
        <v>239</v>
      </c>
      <c r="F14" s="184" t="s">
        <v>261</v>
      </c>
      <c r="G14" s="184" t="s">
        <v>61</v>
      </c>
      <c r="H14" s="87" t="s">
        <v>262</v>
      </c>
      <c r="I14" s="87" t="s">
        <v>241</v>
      </c>
      <c r="J14" s="87" t="s">
        <v>206</v>
      </c>
      <c r="K14" s="176">
        <v>75000</v>
      </c>
      <c r="L14" s="79">
        <v>34</v>
      </c>
      <c r="M14" s="79">
        <v>0</v>
      </c>
      <c r="N14" s="79">
        <v>149</v>
      </c>
      <c r="O14" s="88">
        <v>12</v>
      </c>
      <c r="P14" s="89">
        <v>0</v>
      </c>
      <c r="Q14" s="90">
        <f>O14+P14</f>
        <v>12</v>
      </c>
      <c r="R14" s="80">
        <f>IFERROR(Q14/N14,"-")</f>
        <v>0.080536912751678</v>
      </c>
      <c r="S14" s="79">
        <v>1</v>
      </c>
      <c r="T14" s="79">
        <v>3</v>
      </c>
      <c r="U14" s="80">
        <f>IFERROR(T14/(Q14),"-")</f>
        <v>0.25</v>
      </c>
      <c r="V14" s="81">
        <f>IFERROR(K14/SUM(Q14:Q15),"-")</f>
        <v>852.27272727273</v>
      </c>
      <c r="W14" s="82">
        <v>3</v>
      </c>
      <c r="X14" s="80">
        <f>IF(Q14=0,"-",W14/Q14)</f>
        <v>0.25</v>
      </c>
      <c r="Y14" s="181">
        <v>1215920</v>
      </c>
      <c r="Z14" s="182">
        <f>IFERROR(Y14/Q14,"-")</f>
        <v>101326.66666667</v>
      </c>
      <c r="AA14" s="182">
        <f>IFERROR(Y14/W14,"-")</f>
        <v>405306.66666667</v>
      </c>
      <c r="AB14" s="176">
        <f>SUM(Y14:Y15)-SUM(K14:K15)</f>
        <v>1898920</v>
      </c>
      <c r="AC14" s="83">
        <f>SUM(Y14:Y15)/SUM(K14:K15)</f>
        <v>26.318933333333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0.083333333333333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3</v>
      </c>
      <c r="AX14" s="104">
        <f>IF(Q14=0,"",IF(AW14=0,"",(AW14/Q14)))</f>
        <v>0.25</v>
      </c>
      <c r="AY14" s="103">
        <v>1</v>
      </c>
      <c r="AZ14" s="105">
        <f>IFERROR(AY14/AW14,"-")</f>
        <v>0.33333333333333</v>
      </c>
      <c r="BA14" s="106">
        <v>12000</v>
      </c>
      <c r="BB14" s="107">
        <f>IFERROR(BA14/AW14,"-")</f>
        <v>4000</v>
      </c>
      <c r="BC14" s="108"/>
      <c r="BD14" s="108"/>
      <c r="BE14" s="108">
        <v>1</v>
      </c>
      <c r="BF14" s="109">
        <v>3</v>
      </c>
      <c r="BG14" s="110">
        <f>IF(Q14=0,"",IF(BF14=0,"",(BF14/Q14)))</f>
        <v>0.25</v>
      </c>
      <c r="BH14" s="109">
        <v>1</v>
      </c>
      <c r="BI14" s="111">
        <f>IFERROR(BH14/BF14,"-")</f>
        <v>0.33333333333333</v>
      </c>
      <c r="BJ14" s="112">
        <v>1189920</v>
      </c>
      <c r="BK14" s="113">
        <f>IFERROR(BJ14/BF14,"-")</f>
        <v>396640</v>
      </c>
      <c r="BL14" s="114"/>
      <c r="BM14" s="114"/>
      <c r="BN14" s="114">
        <v>1</v>
      </c>
      <c r="BO14" s="116">
        <v>3</v>
      </c>
      <c r="BP14" s="117">
        <f>IF(Q14=0,"",IF(BO14=0,"",(BO14/Q14)))</f>
        <v>0.25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>
        <v>2</v>
      </c>
      <c r="CH14" s="131">
        <f>IF(Q14=0,"",IF(CG14=0,"",(CG14/Q14)))</f>
        <v>0.16666666666667</v>
      </c>
      <c r="CI14" s="132">
        <v>1</v>
      </c>
      <c r="CJ14" s="133">
        <f>IFERROR(CI14/CG14,"-")</f>
        <v>0.5</v>
      </c>
      <c r="CK14" s="134">
        <v>14000</v>
      </c>
      <c r="CL14" s="135">
        <f>IFERROR(CK14/CG14,"-")</f>
        <v>7000</v>
      </c>
      <c r="CM14" s="136"/>
      <c r="CN14" s="136"/>
      <c r="CO14" s="136">
        <v>1</v>
      </c>
      <c r="CP14" s="137">
        <v>3</v>
      </c>
      <c r="CQ14" s="138">
        <v>1215920</v>
      </c>
      <c r="CR14" s="138">
        <v>1189920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263</v>
      </c>
      <c r="C15" s="184" t="s">
        <v>172</v>
      </c>
      <c r="D15" s="184"/>
      <c r="E15" s="184"/>
      <c r="F15" s="184"/>
      <c r="G15" s="184" t="s">
        <v>74</v>
      </c>
      <c r="H15" s="87"/>
      <c r="I15" s="87"/>
      <c r="J15" s="87"/>
      <c r="K15" s="176"/>
      <c r="L15" s="79">
        <v>282</v>
      </c>
      <c r="M15" s="79">
        <v>196</v>
      </c>
      <c r="N15" s="79">
        <v>127</v>
      </c>
      <c r="O15" s="88">
        <v>75</v>
      </c>
      <c r="P15" s="89">
        <v>1</v>
      </c>
      <c r="Q15" s="90">
        <f>O15+P15</f>
        <v>76</v>
      </c>
      <c r="R15" s="80">
        <f>IFERROR(Q15/N15,"-")</f>
        <v>0.59842519685039</v>
      </c>
      <c r="S15" s="79">
        <v>6</v>
      </c>
      <c r="T15" s="79">
        <v>11</v>
      </c>
      <c r="U15" s="80">
        <f>IFERROR(T15/(Q15),"-")</f>
        <v>0.14473684210526</v>
      </c>
      <c r="V15" s="81"/>
      <c r="W15" s="82">
        <v>5</v>
      </c>
      <c r="X15" s="80">
        <f>IF(Q15=0,"-",W15/Q15)</f>
        <v>0.065789473684211</v>
      </c>
      <c r="Y15" s="181">
        <v>758000</v>
      </c>
      <c r="Z15" s="182">
        <f>IFERROR(Y15/Q15,"-")</f>
        <v>9973.6842105263</v>
      </c>
      <c r="AA15" s="182">
        <f>IFERROR(Y15/W15,"-")</f>
        <v>151600</v>
      </c>
      <c r="AB15" s="176"/>
      <c r="AC15" s="83"/>
      <c r="AD15" s="77"/>
      <c r="AE15" s="91">
        <v>11</v>
      </c>
      <c r="AF15" s="92">
        <f>IF(Q15=0,"",IF(AE15=0,"",(AE15/Q15)))</f>
        <v>0.14473684210526</v>
      </c>
      <c r="AG15" s="91">
        <v>1</v>
      </c>
      <c r="AH15" s="93">
        <f>IFERROR(AG15/AE15,"-")</f>
        <v>0.090909090909091</v>
      </c>
      <c r="AI15" s="94">
        <v>13000</v>
      </c>
      <c r="AJ15" s="95">
        <f>IFERROR(AI15/AE15,"-")</f>
        <v>1181.8181818182</v>
      </c>
      <c r="AK15" s="96"/>
      <c r="AL15" s="96"/>
      <c r="AM15" s="96">
        <v>1</v>
      </c>
      <c r="AN15" s="97">
        <v>11</v>
      </c>
      <c r="AO15" s="98">
        <f>IF(Q15=0,"",IF(AN15=0,"",(AN15/Q15)))</f>
        <v>0.14473684210526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10</v>
      </c>
      <c r="AX15" s="104">
        <f>IF(Q15=0,"",IF(AW15=0,"",(AW15/Q15)))</f>
        <v>0.13157894736842</v>
      </c>
      <c r="AY15" s="103">
        <v>1</v>
      </c>
      <c r="AZ15" s="105">
        <f>IFERROR(AY15/AW15,"-")</f>
        <v>0.1</v>
      </c>
      <c r="BA15" s="106">
        <v>67000</v>
      </c>
      <c r="BB15" s="107">
        <f>IFERROR(BA15/AW15,"-")</f>
        <v>6700</v>
      </c>
      <c r="BC15" s="108"/>
      <c r="BD15" s="108"/>
      <c r="BE15" s="108">
        <v>1</v>
      </c>
      <c r="BF15" s="109">
        <v>19</v>
      </c>
      <c r="BG15" s="110">
        <f>IF(Q15=0,"",IF(BF15=0,"",(BF15/Q15)))</f>
        <v>0.25</v>
      </c>
      <c r="BH15" s="109">
        <v>2</v>
      </c>
      <c r="BI15" s="111">
        <f>IFERROR(BH15/BF15,"-")</f>
        <v>0.10526315789474</v>
      </c>
      <c r="BJ15" s="112">
        <v>672000</v>
      </c>
      <c r="BK15" s="113">
        <f>IFERROR(BJ15/BF15,"-")</f>
        <v>35368.421052632</v>
      </c>
      <c r="BL15" s="114"/>
      <c r="BM15" s="114"/>
      <c r="BN15" s="114">
        <v>2</v>
      </c>
      <c r="BO15" s="116">
        <v>18</v>
      </c>
      <c r="BP15" s="117">
        <f>IF(Q15=0,"",IF(BO15=0,"",(BO15/Q15)))</f>
        <v>0.23684210526316</v>
      </c>
      <c r="BQ15" s="118">
        <v>1</v>
      </c>
      <c r="BR15" s="119">
        <f>IFERROR(BQ15/BO15,"-")</f>
        <v>0.055555555555556</v>
      </c>
      <c r="BS15" s="120">
        <v>6000</v>
      </c>
      <c r="BT15" s="121">
        <f>IFERROR(BS15/BO15,"-")</f>
        <v>333.33333333333</v>
      </c>
      <c r="BU15" s="122"/>
      <c r="BV15" s="122">
        <v>1</v>
      </c>
      <c r="BW15" s="122"/>
      <c r="BX15" s="123">
        <v>7</v>
      </c>
      <c r="BY15" s="124">
        <f>IF(Q15=0,"",IF(BX15=0,"",(BX15/Q15)))</f>
        <v>0.092105263157895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5</v>
      </c>
      <c r="CQ15" s="138">
        <v>758000</v>
      </c>
      <c r="CR15" s="138">
        <v>638000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4.7</v>
      </c>
      <c r="B16" s="184" t="s">
        <v>264</v>
      </c>
      <c r="C16" s="184" t="s">
        <v>172</v>
      </c>
      <c r="D16" s="184" t="s">
        <v>265</v>
      </c>
      <c r="E16" s="184" t="s">
        <v>239</v>
      </c>
      <c r="F16" s="184" t="s">
        <v>266</v>
      </c>
      <c r="G16" s="184" t="s">
        <v>61</v>
      </c>
      <c r="H16" s="87" t="s">
        <v>267</v>
      </c>
      <c r="I16" s="87" t="s">
        <v>268</v>
      </c>
      <c r="J16" s="87" t="s">
        <v>206</v>
      </c>
      <c r="K16" s="176">
        <v>80000</v>
      </c>
      <c r="L16" s="79">
        <v>111</v>
      </c>
      <c r="M16" s="79">
        <v>0</v>
      </c>
      <c r="N16" s="79">
        <v>475</v>
      </c>
      <c r="O16" s="88">
        <v>47</v>
      </c>
      <c r="P16" s="89">
        <v>0</v>
      </c>
      <c r="Q16" s="90">
        <f>O16+P16</f>
        <v>47</v>
      </c>
      <c r="R16" s="80">
        <f>IFERROR(Q16/N16,"-")</f>
        <v>0.098947368421053</v>
      </c>
      <c r="S16" s="79">
        <v>2</v>
      </c>
      <c r="T16" s="79">
        <v>16</v>
      </c>
      <c r="U16" s="80">
        <f>IFERROR(T16/(Q16),"-")</f>
        <v>0.34042553191489</v>
      </c>
      <c r="V16" s="81">
        <f>IFERROR(K16/SUM(Q16:Q17),"-")</f>
        <v>522.87581699346</v>
      </c>
      <c r="W16" s="82">
        <v>4</v>
      </c>
      <c r="X16" s="80">
        <f>IF(Q16=0,"-",W16/Q16)</f>
        <v>0.085106382978723</v>
      </c>
      <c r="Y16" s="181">
        <v>49000</v>
      </c>
      <c r="Z16" s="182">
        <f>IFERROR(Y16/Q16,"-")</f>
        <v>1042.5531914894</v>
      </c>
      <c r="AA16" s="182">
        <f>IFERROR(Y16/W16,"-")</f>
        <v>12250</v>
      </c>
      <c r="AB16" s="176">
        <f>SUM(Y16:Y17)-SUM(K16:K17)</f>
        <v>296000</v>
      </c>
      <c r="AC16" s="83">
        <f>SUM(Y16:Y17)/SUM(K16:K17)</f>
        <v>4.7</v>
      </c>
      <c r="AD16" s="77"/>
      <c r="AE16" s="91">
        <v>7</v>
      </c>
      <c r="AF16" s="92">
        <f>IF(Q16=0,"",IF(AE16=0,"",(AE16/Q16)))</f>
        <v>0.14893617021277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>
        <v>15</v>
      </c>
      <c r="AO16" s="98">
        <f>IF(Q16=0,"",IF(AN16=0,"",(AN16/Q16)))</f>
        <v>0.31914893617021</v>
      </c>
      <c r="AP16" s="97">
        <v>3</v>
      </c>
      <c r="AQ16" s="99">
        <f>IFERROR(AP16/AN16,"-")</f>
        <v>0.2</v>
      </c>
      <c r="AR16" s="100">
        <v>28000</v>
      </c>
      <c r="AS16" s="101">
        <f>IFERROR(AR16/AN16,"-")</f>
        <v>1866.6666666667</v>
      </c>
      <c r="AT16" s="102">
        <v>2</v>
      </c>
      <c r="AU16" s="102"/>
      <c r="AV16" s="102">
        <v>1</v>
      </c>
      <c r="AW16" s="103">
        <v>9</v>
      </c>
      <c r="AX16" s="104">
        <f>IF(Q16=0,"",IF(AW16=0,"",(AW16/Q16)))</f>
        <v>0.19148936170213</v>
      </c>
      <c r="AY16" s="103">
        <v>1</v>
      </c>
      <c r="AZ16" s="105">
        <f>IFERROR(AY16/AW16,"-")</f>
        <v>0.11111111111111</v>
      </c>
      <c r="BA16" s="106">
        <v>21000</v>
      </c>
      <c r="BB16" s="107">
        <f>IFERROR(BA16/AW16,"-")</f>
        <v>2333.3333333333</v>
      </c>
      <c r="BC16" s="108"/>
      <c r="BD16" s="108"/>
      <c r="BE16" s="108">
        <v>1</v>
      </c>
      <c r="BF16" s="109">
        <v>10</v>
      </c>
      <c r="BG16" s="110">
        <f>IF(Q16=0,"",IF(BF16=0,"",(BF16/Q16)))</f>
        <v>0.21276595744681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6</v>
      </c>
      <c r="BP16" s="117">
        <f>IF(Q16=0,"",IF(BO16=0,"",(BO16/Q16)))</f>
        <v>0.12765957446809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4</v>
      </c>
      <c r="CQ16" s="138">
        <v>49000</v>
      </c>
      <c r="CR16" s="138">
        <v>21000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269</v>
      </c>
      <c r="C17" s="184" t="s">
        <v>172</v>
      </c>
      <c r="D17" s="184"/>
      <c r="E17" s="184"/>
      <c r="F17" s="184"/>
      <c r="G17" s="184" t="s">
        <v>74</v>
      </c>
      <c r="H17" s="87"/>
      <c r="I17" s="87"/>
      <c r="J17" s="87"/>
      <c r="K17" s="176"/>
      <c r="L17" s="79">
        <v>416</v>
      </c>
      <c r="M17" s="79">
        <v>319</v>
      </c>
      <c r="N17" s="79">
        <v>176</v>
      </c>
      <c r="O17" s="88">
        <v>105</v>
      </c>
      <c r="P17" s="89">
        <v>1</v>
      </c>
      <c r="Q17" s="90">
        <f>O17+P17</f>
        <v>106</v>
      </c>
      <c r="R17" s="80">
        <f>IFERROR(Q17/N17,"-")</f>
        <v>0.60227272727273</v>
      </c>
      <c r="S17" s="79">
        <v>3</v>
      </c>
      <c r="T17" s="79">
        <v>20</v>
      </c>
      <c r="U17" s="80">
        <f>IFERROR(T17/(Q17),"-")</f>
        <v>0.18867924528302</v>
      </c>
      <c r="V17" s="81"/>
      <c r="W17" s="82">
        <v>2</v>
      </c>
      <c r="X17" s="80">
        <f>IF(Q17=0,"-",W17/Q17)</f>
        <v>0.018867924528302</v>
      </c>
      <c r="Y17" s="181">
        <v>327000</v>
      </c>
      <c r="Z17" s="182">
        <f>IFERROR(Y17/Q17,"-")</f>
        <v>3084.9056603774</v>
      </c>
      <c r="AA17" s="182">
        <f>IFERROR(Y17/W17,"-")</f>
        <v>163500</v>
      </c>
      <c r="AB17" s="176"/>
      <c r="AC17" s="83"/>
      <c r="AD17" s="77"/>
      <c r="AE17" s="91">
        <v>14</v>
      </c>
      <c r="AF17" s="92">
        <f>IF(Q17=0,"",IF(AE17=0,"",(AE17/Q17)))</f>
        <v>0.13207547169811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>
        <v>25</v>
      </c>
      <c r="AO17" s="98">
        <f>IF(Q17=0,"",IF(AN17=0,"",(AN17/Q17)))</f>
        <v>0.23584905660377</v>
      </c>
      <c r="AP17" s="97">
        <v>1</v>
      </c>
      <c r="AQ17" s="99">
        <f>IFERROR(AP17/AN17,"-")</f>
        <v>0.04</v>
      </c>
      <c r="AR17" s="100">
        <v>5000</v>
      </c>
      <c r="AS17" s="101">
        <f>IFERROR(AR17/AN17,"-")</f>
        <v>200</v>
      </c>
      <c r="AT17" s="102">
        <v>1</v>
      </c>
      <c r="AU17" s="102"/>
      <c r="AV17" s="102"/>
      <c r="AW17" s="103">
        <v>16</v>
      </c>
      <c r="AX17" s="104">
        <f>IF(Q17=0,"",IF(AW17=0,"",(AW17/Q17)))</f>
        <v>0.15094339622642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23</v>
      </c>
      <c r="BG17" s="110">
        <f>IF(Q17=0,"",IF(BF17=0,"",(BF17/Q17)))</f>
        <v>0.21698113207547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22</v>
      </c>
      <c r="BP17" s="117">
        <f>IF(Q17=0,"",IF(BO17=0,"",(BO17/Q17)))</f>
        <v>0.20754716981132</v>
      </c>
      <c r="BQ17" s="118">
        <v>1</v>
      </c>
      <c r="BR17" s="119">
        <f>IFERROR(BQ17/BO17,"-")</f>
        <v>0.045454545454545</v>
      </c>
      <c r="BS17" s="120">
        <v>322000</v>
      </c>
      <c r="BT17" s="121">
        <f>IFERROR(BS17/BO17,"-")</f>
        <v>14636.363636364</v>
      </c>
      <c r="BU17" s="122"/>
      <c r="BV17" s="122"/>
      <c r="BW17" s="122">
        <v>1</v>
      </c>
      <c r="BX17" s="123">
        <v>4</v>
      </c>
      <c r="BY17" s="124">
        <f>IF(Q17=0,"",IF(BX17=0,"",(BX17/Q17)))</f>
        <v>0.037735849056604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2</v>
      </c>
      <c r="CH17" s="131">
        <f>IF(Q17=0,"",IF(CG17=0,"",(CG17/Q17)))</f>
        <v>0.018867924528302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2</v>
      </c>
      <c r="CQ17" s="138">
        <v>327000</v>
      </c>
      <c r="CR17" s="138">
        <v>322000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78">
        <f>AC18</f>
        <v>3.3625</v>
      </c>
      <c r="B18" s="184" t="s">
        <v>270</v>
      </c>
      <c r="C18" s="184" t="s">
        <v>172</v>
      </c>
      <c r="D18" s="184" t="s">
        <v>191</v>
      </c>
      <c r="E18" s="184" t="s">
        <v>246</v>
      </c>
      <c r="F18" s="184" t="s">
        <v>271</v>
      </c>
      <c r="G18" s="184" t="s">
        <v>61</v>
      </c>
      <c r="H18" s="87" t="s">
        <v>272</v>
      </c>
      <c r="I18" s="87" t="s">
        <v>254</v>
      </c>
      <c r="J18" s="87" t="s">
        <v>162</v>
      </c>
      <c r="K18" s="176">
        <v>80000</v>
      </c>
      <c r="L18" s="79">
        <v>35</v>
      </c>
      <c r="M18" s="79">
        <v>0</v>
      </c>
      <c r="N18" s="79">
        <v>143</v>
      </c>
      <c r="O18" s="88">
        <v>18</v>
      </c>
      <c r="P18" s="89">
        <v>2</v>
      </c>
      <c r="Q18" s="90">
        <f>O18+P18</f>
        <v>20</v>
      </c>
      <c r="R18" s="80">
        <f>IFERROR(Q18/N18,"-")</f>
        <v>0.13986013986014</v>
      </c>
      <c r="S18" s="79">
        <v>1</v>
      </c>
      <c r="T18" s="79">
        <v>6</v>
      </c>
      <c r="U18" s="80">
        <f>IFERROR(T18/(Q18),"-")</f>
        <v>0.3</v>
      </c>
      <c r="V18" s="81">
        <f>IFERROR(K18/SUM(Q18:Q19),"-")</f>
        <v>1454.5454545455</v>
      </c>
      <c r="W18" s="82">
        <v>1</v>
      </c>
      <c r="X18" s="80">
        <f>IF(Q18=0,"-",W18/Q18)</f>
        <v>0.05</v>
      </c>
      <c r="Y18" s="181">
        <v>23000</v>
      </c>
      <c r="Z18" s="182">
        <f>IFERROR(Y18/Q18,"-")</f>
        <v>1150</v>
      </c>
      <c r="AA18" s="182">
        <f>IFERROR(Y18/W18,"-")</f>
        <v>23000</v>
      </c>
      <c r="AB18" s="176">
        <f>SUM(Y18:Y19)-SUM(K18:K19)</f>
        <v>189000</v>
      </c>
      <c r="AC18" s="83">
        <f>SUM(Y18:Y19)/SUM(K18:K19)</f>
        <v>3.3625</v>
      </c>
      <c r="AD18" s="77"/>
      <c r="AE18" s="91">
        <v>5</v>
      </c>
      <c r="AF18" s="92">
        <f>IF(Q18=0,"",IF(AE18=0,"",(AE18/Q18)))</f>
        <v>0.25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>
        <v>5</v>
      </c>
      <c r="AO18" s="98">
        <f>IF(Q18=0,"",IF(AN18=0,"",(AN18/Q18)))</f>
        <v>0.25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2</v>
      </c>
      <c r="AX18" s="104">
        <f>IF(Q18=0,"",IF(AW18=0,"",(AW18/Q18)))</f>
        <v>0.1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5</v>
      </c>
      <c r="BG18" s="110">
        <f>IF(Q18=0,"",IF(BF18=0,"",(BF18/Q18)))</f>
        <v>0.25</v>
      </c>
      <c r="BH18" s="109">
        <v>1</v>
      </c>
      <c r="BI18" s="111">
        <f>IFERROR(BH18/BF18,"-")</f>
        <v>0.2</v>
      </c>
      <c r="BJ18" s="112">
        <v>23000</v>
      </c>
      <c r="BK18" s="113">
        <f>IFERROR(BJ18/BF18,"-")</f>
        <v>4600</v>
      </c>
      <c r="BL18" s="114"/>
      <c r="BM18" s="114"/>
      <c r="BN18" s="114">
        <v>1</v>
      </c>
      <c r="BO18" s="116">
        <v>3</v>
      </c>
      <c r="BP18" s="117">
        <f>IF(Q18=0,"",IF(BO18=0,"",(BO18/Q18)))</f>
        <v>0.15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23000</v>
      </c>
      <c r="CR18" s="138">
        <v>23000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273</v>
      </c>
      <c r="C19" s="184" t="s">
        <v>172</v>
      </c>
      <c r="D19" s="184"/>
      <c r="E19" s="184"/>
      <c r="F19" s="184"/>
      <c r="G19" s="184" t="s">
        <v>74</v>
      </c>
      <c r="H19" s="87"/>
      <c r="I19" s="87"/>
      <c r="J19" s="87"/>
      <c r="K19" s="176"/>
      <c r="L19" s="79">
        <v>132</v>
      </c>
      <c r="M19" s="79">
        <v>105</v>
      </c>
      <c r="N19" s="79">
        <v>52</v>
      </c>
      <c r="O19" s="88">
        <v>34</v>
      </c>
      <c r="P19" s="89">
        <v>1</v>
      </c>
      <c r="Q19" s="90">
        <f>O19+P19</f>
        <v>35</v>
      </c>
      <c r="R19" s="80">
        <f>IFERROR(Q19/N19,"-")</f>
        <v>0.67307692307692</v>
      </c>
      <c r="S19" s="79">
        <v>2</v>
      </c>
      <c r="T19" s="79">
        <v>5</v>
      </c>
      <c r="U19" s="80">
        <f>IFERROR(T19/(Q19),"-")</f>
        <v>0.14285714285714</v>
      </c>
      <c r="V19" s="81"/>
      <c r="W19" s="82">
        <v>4</v>
      </c>
      <c r="X19" s="80">
        <f>IF(Q19=0,"-",W19/Q19)</f>
        <v>0.11428571428571</v>
      </c>
      <c r="Y19" s="181">
        <v>246000</v>
      </c>
      <c r="Z19" s="182">
        <f>IFERROR(Y19/Q19,"-")</f>
        <v>7028.5714285714</v>
      </c>
      <c r="AA19" s="182">
        <f>IFERROR(Y19/W19,"-")</f>
        <v>61500</v>
      </c>
      <c r="AB19" s="176"/>
      <c r="AC19" s="83"/>
      <c r="AD19" s="77"/>
      <c r="AE19" s="91">
        <v>4</v>
      </c>
      <c r="AF19" s="92">
        <f>IF(Q19=0,"",IF(AE19=0,"",(AE19/Q19)))</f>
        <v>0.11428571428571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9</v>
      </c>
      <c r="AO19" s="98">
        <f>IF(Q19=0,"",IF(AN19=0,"",(AN19/Q19)))</f>
        <v>0.25714285714286</v>
      </c>
      <c r="AP19" s="97">
        <v>1</v>
      </c>
      <c r="AQ19" s="99">
        <f>IFERROR(AP19/AN19,"-")</f>
        <v>0.11111111111111</v>
      </c>
      <c r="AR19" s="100">
        <v>3000</v>
      </c>
      <c r="AS19" s="101">
        <f>IFERROR(AR19/AN19,"-")</f>
        <v>333.33333333333</v>
      </c>
      <c r="AT19" s="102">
        <v>1</v>
      </c>
      <c r="AU19" s="102"/>
      <c r="AV19" s="102"/>
      <c r="AW19" s="103">
        <v>5</v>
      </c>
      <c r="AX19" s="104">
        <f>IF(Q19=0,"",IF(AW19=0,"",(AW19/Q19)))</f>
        <v>0.14285714285714</v>
      </c>
      <c r="AY19" s="103">
        <v>1</v>
      </c>
      <c r="AZ19" s="105">
        <f>IFERROR(AY19/AW19,"-")</f>
        <v>0.2</v>
      </c>
      <c r="BA19" s="106">
        <v>5000</v>
      </c>
      <c r="BB19" s="107">
        <f>IFERROR(BA19/AW19,"-")</f>
        <v>1000</v>
      </c>
      <c r="BC19" s="108">
        <v>1</v>
      </c>
      <c r="BD19" s="108"/>
      <c r="BE19" s="108"/>
      <c r="BF19" s="109">
        <v>6</v>
      </c>
      <c r="BG19" s="110">
        <f>IF(Q19=0,"",IF(BF19=0,"",(BF19/Q19)))</f>
        <v>0.17142857142857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8</v>
      </c>
      <c r="BP19" s="117">
        <f>IF(Q19=0,"",IF(BO19=0,"",(BO19/Q19)))</f>
        <v>0.22857142857143</v>
      </c>
      <c r="BQ19" s="118">
        <v>1</v>
      </c>
      <c r="BR19" s="119">
        <f>IFERROR(BQ19/BO19,"-")</f>
        <v>0.125</v>
      </c>
      <c r="BS19" s="120">
        <v>120000</v>
      </c>
      <c r="BT19" s="121">
        <f>IFERROR(BS19/BO19,"-")</f>
        <v>15000</v>
      </c>
      <c r="BU19" s="122"/>
      <c r="BV19" s="122"/>
      <c r="BW19" s="122">
        <v>1</v>
      </c>
      <c r="BX19" s="123">
        <v>2</v>
      </c>
      <c r="BY19" s="124">
        <f>IF(Q19=0,"",IF(BX19=0,"",(BX19/Q19)))</f>
        <v>0.057142857142857</v>
      </c>
      <c r="BZ19" s="125">
        <v>1</v>
      </c>
      <c r="CA19" s="126">
        <f>IFERROR(BZ19/BX19,"-")</f>
        <v>0.5</v>
      </c>
      <c r="CB19" s="127">
        <v>118000</v>
      </c>
      <c r="CC19" s="128">
        <f>IFERROR(CB19/BX19,"-")</f>
        <v>59000</v>
      </c>
      <c r="CD19" s="129"/>
      <c r="CE19" s="129"/>
      <c r="CF19" s="129">
        <v>1</v>
      </c>
      <c r="CG19" s="130">
        <v>1</v>
      </c>
      <c r="CH19" s="131">
        <f>IF(Q19=0,"",IF(CG19=0,"",(CG19/Q19)))</f>
        <v>0.028571428571429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4</v>
      </c>
      <c r="CQ19" s="138">
        <v>246000</v>
      </c>
      <c r="CR19" s="138">
        <v>120000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0.10666666666667</v>
      </c>
      <c r="B20" s="184" t="s">
        <v>274</v>
      </c>
      <c r="C20" s="184" t="s">
        <v>172</v>
      </c>
      <c r="D20" s="184" t="s">
        <v>238</v>
      </c>
      <c r="E20" s="184" t="s">
        <v>239</v>
      </c>
      <c r="F20" s="184"/>
      <c r="G20" s="184" t="s">
        <v>61</v>
      </c>
      <c r="H20" s="87" t="s">
        <v>275</v>
      </c>
      <c r="I20" s="87" t="s">
        <v>241</v>
      </c>
      <c r="J20" s="87" t="s">
        <v>276</v>
      </c>
      <c r="K20" s="176">
        <v>75000</v>
      </c>
      <c r="L20" s="79">
        <v>12</v>
      </c>
      <c r="M20" s="79">
        <v>0</v>
      </c>
      <c r="N20" s="79">
        <v>71</v>
      </c>
      <c r="O20" s="88">
        <v>5</v>
      </c>
      <c r="P20" s="89">
        <v>0</v>
      </c>
      <c r="Q20" s="90">
        <f>O20+P20</f>
        <v>5</v>
      </c>
      <c r="R20" s="80">
        <f>IFERROR(Q20/N20,"-")</f>
        <v>0.070422535211268</v>
      </c>
      <c r="S20" s="79">
        <v>0</v>
      </c>
      <c r="T20" s="79">
        <v>0</v>
      </c>
      <c r="U20" s="80">
        <f>IFERROR(T20/(Q20),"-")</f>
        <v>0</v>
      </c>
      <c r="V20" s="81">
        <f>IFERROR(K20/SUM(Q20:Q21),"-")</f>
        <v>2083.3333333333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-67000</v>
      </c>
      <c r="AC20" s="83">
        <f>SUM(Y20:Y21)/SUM(K20:K21)</f>
        <v>0.10666666666667</v>
      </c>
      <c r="AD20" s="77"/>
      <c r="AE20" s="91">
        <v>1</v>
      </c>
      <c r="AF20" s="92">
        <f>IF(Q20=0,"",IF(AE20=0,"",(AE20/Q20)))</f>
        <v>0.2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1</v>
      </c>
      <c r="AO20" s="98">
        <f>IF(Q20=0,"",IF(AN20=0,"",(AN20/Q20)))</f>
        <v>0.2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0.2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0.2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>
        <v>1</v>
      </c>
      <c r="CH20" s="131">
        <f>IF(Q20=0,"",IF(CG20=0,"",(CG20/Q20)))</f>
        <v>0.2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277</v>
      </c>
      <c r="C21" s="184" t="s">
        <v>172</v>
      </c>
      <c r="D21" s="184"/>
      <c r="E21" s="184"/>
      <c r="F21" s="184"/>
      <c r="G21" s="184" t="s">
        <v>74</v>
      </c>
      <c r="H21" s="87"/>
      <c r="I21" s="87"/>
      <c r="J21" s="87"/>
      <c r="K21" s="176"/>
      <c r="L21" s="79">
        <v>112</v>
      </c>
      <c r="M21" s="79">
        <v>85</v>
      </c>
      <c r="N21" s="79">
        <v>59</v>
      </c>
      <c r="O21" s="88">
        <v>30</v>
      </c>
      <c r="P21" s="89">
        <v>1</v>
      </c>
      <c r="Q21" s="90">
        <f>O21+P21</f>
        <v>31</v>
      </c>
      <c r="R21" s="80">
        <f>IFERROR(Q21/N21,"-")</f>
        <v>0.52542372881356</v>
      </c>
      <c r="S21" s="79">
        <v>1</v>
      </c>
      <c r="T21" s="79">
        <v>3</v>
      </c>
      <c r="U21" s="80">
        <f>IFERROR(T21/(Q21),"-")</f>
        <v>0.096774193548387</v>
      </c>
      <c r="V21" s="81"/>
      <c r="W21" s="82">
        <v>2</v>
      </c>
      <c r="X21" s="80">
        <f>IF(Q21=0,"-",W21/Q21)</f>
        <v>0.064516129032258</v>
      </c>
      <c r="Y21" s="181">
        <v>8000</v>
      </c>
      <c r="Z21" s="182">
        <f>IFERROR(Y21/Q21,"-")</f>
        <v>258.06451612903</v>
      </c>
      <c r="AA21" s="182">
        <f>IFERROR(Y21/W21,"-")</f>
        <v>4000</v>
      </c>
      <c r="AB21" s="176"/>
      <c r="AC21" s="83"/>
      <c r="AD21" s="77"/>
      <c r="AE21" s="91">
        <v>3</v>
      </c>
      <c r="AF21" s="92">
        <f>IF(Q21=0,"",IF(AE21=0,"",(AE21/Q21)))</f>
        <v>0.096774193548387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>
        <v>4</v>
      </c>
      <c r="AO21" s="98">
        <f>IF(Q21=0,"",IF(AN21=0,"",(AN21/Q21)))</f>
        <v>0.12903225806452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3</v>
      </c>
      <c r="AX21" s="104">
        <f>IF(Q21=0,"",IF(AW21=0,"",(AW21/Q21)))</f>
        <v>0.096774193548387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>
        <v>3</v>
      </c>
      <c r="BG21" s="110">
        <f>IF(Q21=0,"",IF(BF21=0,"",(BF21/Q21)))</f>
        <v>0.096774193548387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13</v>
      </c>
      <c r="BP21" s="117">
        <f>IF(Q21=0,"",IF(BO21=0,"",(BO21/Q21)))</f>
        <v>0.41935483870968</v>
      </c>
      <c r="BQ21" s="118">
        <v>2</v>
      </c>
      <c r="BR21" s="119">
        <f>IFERROR(BQ21/BO21,"-")</f>
        <v>0.15384615384615</v>
      </c>
      <c r="BS21" s="120">
        <v>8000</v>
      </c>
      <c r="BT21" s="121">
        <f>IFERROR(BS21/BO21,"-")</f>
        <v>615.38461538462</v>
      </c>
      <c r="BU21" s="122">
        <v>2</v>
      </c>
      <c r="BV21" s="122"/>
      <c r="BW21" s="122"/>
      <c r="BX21" s="123">
        <v>3</v>
      </c>
      <c r="BY21" s="124">
        <f>IF(Q21=0,"",IF(BX21=0,"",(BX21/Q21)))</f>
        <v>0.096774193548387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2</v>
      </c>
      <c r="CH21" s="131">
        <f>IF(Q21=0,"",IF(CG21=0,"",(CG21/Q21)))</f>
        <v>0.064516129032258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2</v>
      </c>
      <c r="CQ21" s="138">
        <v>8000</v>
      </c>
      <c r="CR21" s="138">
        <v>5000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4.4208333333333</v>
      </c>
      <c r="B22" s="184" t="s">
        <v>278</v>
      </c>
      <c r="C22" s="184" t="s">
        <v>172</v>
      </c>
      <c r="D22" s="184" t="s">
        <v>245</v>
      </c>
      <c r="E22" s="184" t="s">
        <v>239</v>
      </c>
      <c r="F22" s="184"/>
      <c r="G22" s="184" t="s">
        <v>61</v>
      </c>
      <c r="H22" s="87" t="s">
        <v>279</v>
      </c>
      <c r="I22" s="87" t="s">
        <v>241</v>
      </c>
      <c r="J22" s="87" t="s">
        <v>280</v>
      </c>
      <c r="K22" s="176">
        <v>120000</v>
      </c>
      <c r="L22" s="79">
        <v>110</v>
      </c>
      <c r="M22" s="79">
        <v>0</v>
      </c>
      <c r="N22" s="79">
        <v>328</v>
      </c>
      <c r="O22" s="88">
        <v>52</v>
      </c>
      <c r="P22" s="89">
        <v>0</v>
      </c>
      <c r="Q22" s="90">
        <f>O22+P22</f>
        <v>52</v>
      </c>
      <c r="R22" s="80">
        <f>IFERROR(Q22/N22,"-")</f>
        <v>0.15853658536585</v>
      </c>
      <c r="S22" s="79">
        <v>3</v>
      </c>
      <c r="T22" s="79">
        <v>20</v>
      </c>
      <c r="U22" s="80">
        <f>IFERROR(T22/(Q22),"-")</f>
        <v>0.38461538461538</v>
      </c>
      <c r="V22" s="81">
        <f>IFERROR(K22/SUM(Q22:Q23),"-")</f>
        <v>816.32653061224</v>
      </c>
      <c r="W22" s="82">
        <v>4</v>
      </c>
      <c r="X22" s="80">
        <f>IF(Q22=0,"-",W22/Q22)</f>
        <v>0.076923076923077</v>
      </c>
      <c r="Y22" s="181">
        <v>32000</v>
      </c>
      <c r="Z22" s="182">
        <f>IFERROR(Y22/Q22,"-")</f>
        <v>615.38461538462</v>
      </c>
      <c r="AA22" s="182">
        <f>IFERROR(Y22/W22,"-")</f>
        <v>8000</v>
      </c>
      <c r="AB22" s="176">
        <f>SUM(Y22:Y23)-SUM(K22:K23)</f>
        <v>410500</v>
      </c>
      <c r="AC22" s="83">
        <f>SUM(Y22:Y23)/SUM(K22:K23)</f>
        <v>4.4208333333333</v>
      </c>
      <c r="AD22" s="77"/>
      <c r="AE22" s="91">
        <v>11</v>
      </c>
      <c r="AF22" s="92">
        <f>IF(Q22=0,"",IF(AE22=0,"",(AE22/Q22)))</f>
        <v>0.21153846153846</v>
      </c>
      <c r="AG22" s="91">
        <v>1</v>
      </c>
      <c r="AH22" s="93">
        <f>IFERROR(AG22/AE22,"-")</f>
        <v>0.090909090909091</v>
      </c>
      <c r="AI22" s="94">
        <v>3000</v>
      </c>
      <c r="AJ22" s="95">
        <f>IFERROR(AI22/AE22,"-")</f>
        <v>272.72727272727</v>
      </c>
      <c r="AK22" s="96">
        <v>1</v>
      </c>
      <c r="AL22" s="96"/>
      <c r="AM22" s="96"/>
      <c r="AN22" s="97">
        <v>17</v>
      </c>
      <c r="AO22" s="98">
        <f>IF(Q22=0,"",IF(AN22=0,"",(AN22/Q22)))</f>
        <v>0.32692307692308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>
        <v>9</v>
      </c>
      <c r="AX22" s="104">
        <f>IF(Q22=0,"",IF(AW22=0,"",(AW22/Q22)))</f>
        <v>0.17307692307692</v>
      </c>
      <c r="AY22" s="103">
        <v>1</v>
      </c>
      <c r="AZ22" s="105">
        <f>IFERROR(AY22/AW22,"-")</f>
        <v>0.11111111111111</v>
      </c>
      <c r="BA22" s="106">
        <v>15000</v>
      </c>
      <c r="BB22" s="107">
        <f>IFERROR(BA22/AW22,"-")</f>
        <v>1666.6666666667</v>
      </c>
      <c r="BC22" s="108"/>
      <c r="BD22" s="108">
        <v>1</v>
      </c>
      <c r="BE22" s="108"/>
      <c r="BF22" s="109">
        <v>9</v>
      </c>
      <c r="BG22" s="110">
        <f>IF(Q22=0,"",IF(BF22=0,"",(BF22/Q22)))</f>
        <v>0.17307692307692</v>
      </c>
      <c r="BH22" s="109">
        <v>2</v>
      </c>
      <c r="BI22" s="111">
        <f>IFERROR(BH22/BF22,"-")</f>
        <v>0.22222222222222</v>
      </c>
      <c r="BJ22" s="112">
        <v>14000</v>
      </c>
      <c r="BK22" s="113">
        <f>IFERROR(BJ22/BF22,"-")</f>
        <v>1555.5555555556</v>
      </c>
      <c r="BL22" s="114">
        <v>1</v>
      </c>
      <c r="BM22" s="114"/>
      <c r="BN22" s="114">
        <v>1</v>
      </c>
      <c r="BO22" s="116">
        <v>5</v>
      </c>
      <c r="BP22" s="117">
        <f>IF(Q22=0,"",IF(BO22=0,"",(BO22/Q22)))</f>
        <v>0.096153846153846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0.019230769230769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4</v>
      </c>
      <c r="CQ22" s="138">
        <v>32000</v>
      </c>
      <c r="CR22" s="138">
        <v>15000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281</v>
      </c>
      <c r="C23" s="184" t="s">
        <v>172</v>
      </c>
      <c r="D23" s="184"/>
      <c r="E23" s="184"/>
      <c r="F23" s="184"/>
      <c r="G23" s="184" t="s">
        <v>74</v>
      </c>
      <c r="H23" s="87"/>
      <c r="I23" s="87"/>
      <c r="J23" s="87"/>
      <c r="K23" s="176"/>
      <c r="L23" s="79">
        <v>323</v>
      </c>
      <c r="M23" s="79">
        <v>245</v>
      </c>
      <c r="N23" s="79">
        <v>157</v>
      </c>
      <c r="O23" s="88">
        <v>94</v>
      </c>
      <c r="P23" s="89">
        <v>1</v>
      </c>
      <c r="Q23" s="90">
        <f>O23+P23</f>
        <v>95</v>
      </c>
      <c r="R23" s="80">
        <f>IFERROR(Q23/N23,"-")</f>
        <v>0.60509554140127</v>
      </c>
      <c r="S23" s="79">
        <v>7</v>
      </c>
      <c r="T23" s="79">
        <v>16</v>
      </c>
      <c r="U23" s="80">
        <f>IFERROR(T23/(Q23),"-")</f>
        <v>0.16842105263158</v>
      </c>
      <c r="V23" s="81"/>
      <c r="W23" s="82">
        <v>7</v>
      </c>
      <c r="X23" s="80">
        <f>IF(Q23=0,"-",W23/Q23)</f>
        <v>0.073684210526316</v>
      </c>
      <c r="Y23" s="181">
        <v>498500</v>
      </c>
      <c r="Z23" s="182">
        <f>IFERROR(Y23/Q23,"-")</f>
        <v>5247.3684210526</v>
      </c>
      <c r="AA23" s="182">
        <f>IFERROR(Y23/W23,"-")</f>
        <v>71214.285714286</v>
      </c>
      <c r="AB23" s="176"/>
      <c r="AC23" s="83"/>
      <c r="AD23" s="77"/>
      <c r="AE23" s="91">
        <v>14</v>
      </c>
      <c r="AF23" s="92">
        <f>IF(Q23=0,"",IF(AE23=0,"",(AE23/Q23)))</f>
        <v>0.14736842105263</v>
      </c>
      <c r="AG23" s="91"/>
      <c r="AH23" s="93">
        <f>IFERROR(AG23/AE23,"-")</f>
        <v>0</v>
      </c>
      <c r="AI23" s="94"/>
      <c r="AJ23" s="95">
        <f>IFERROR(AI23/AE23,"-")</f>
        <v>0</v>
      </c>
      <c r="AK23" s="96"/>
      <c r="AL23" s="96"/>
      <c r="AM23" s="96"/>
      <c r="AN23" s="97">
        <v>16</v>
      </c>
      <c r="AO23" s="98">
        <f>IF(Q23=0,"",IF(AN23=0,"",(AN23/Q23)))</f>
        <v>0.16842105263158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13</v>
      </c>
      <c r="AX23" s="104">
        <f>IF(Q23=0,"",IF(AW23=0,"",(AW23/Q23)))</f>
        <v>0.13684210526316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21</v>
      </c>
      <c r="BG23" s="110">
        <f>IF(Q23=0,"",IF(BF23=0,"",(BF23/Q23)))</f>
        <v>0.22105263157895</v>
      </c>
      <c r="BH23" s="109">
        <v>2</v>
      </c>
      <c r="BI23" s="111">
        <f>IFERROR(BH23/BF23,"-")</f>
        <v>0.095238095238095</v>
      </c>
      <c r="BJ23" s="112">
        <v>14000</v>
      </c>
      <c r="BK23" s="113">
        <f>IFERROR(BJ23/BF23,"-")</f>
        <v>666.66666666667</v>
      </c>
      <c r="BL23" s="114">
        <v>1</v>
      </c>
      <c r="BM23" s="114"/>
      <c r="BN23" s="114">
        <v>1</v>
      </c>
      <c r="BO23" s="116">
        <v>19</v>
      </c>
      <c r="BP23" s="117">
        <f>IF(Q23=0,"",IF(BO23=0,"",(BO23/Q23)))</f>
        <v>0.2</v>
      </c>
      <c r="BQ23" s="118">
        <v>1</v>
      </c>
      <c r="BR23" s="119">
        <f>IFERROR(BQ23/BO23,"-")</f>
        <v>0.052631578947368</v>
      </c>
      <c r="BS23" s="120">
        <v>35000</v>
      </c>
      <c r="BT23" s="121">
        <f>IFERROR(BS23/BO23,"-")</f>
        <v>1842.1052631579</v>
      </c>
      <c r="BU23" s="122"/>
      <c r="BV23" s="122"/>
      <c r="BW23" s="122">
        <v>1</v>
      </c>
      <c r="BX23" s="123">
        <v>10</v>
      </c>
      <c r="BY23" s="124">
        <f>IF(Q23=0,"",IF(BX23=0,"",(BX23/Q23)))</f>
        <v>0.10526315789474</v>
      </c>
      <c r="BZ23" s="125">
        <v>3</v>
      </c>
      <c r="CA23" s="126">
        <f>IFERROR(BZ23/BX23,"-")</f>
        <v>0.3</v>
      </c>
      <c r="CB23" s="127">
        <v>373500</v>
      </c>
      <c r="CC23" s="128">
        <f>IFERROR(CB23/BX23,"-")</f>
        <v>37350</v>
      </c>
      <c r="CD23" s="129">
        <v>1</v>
      </c>
      <c r="CE23" s="129"/>
      <c r="CF23" s="129">
        <v>2</v>
      </c>
      <c r="CG23" s="130">
        <v>2</v>
      </c>
      <c r="CH23" s="131">
        <f>IF(Q23=0,"",IF(CG23=0,"",(CG23/Q23)))</f>
        <v>0.021052631578947</v>
      </c>
      <c r="CI23" s="132">
        <v>1</v>
      </c>
      <c r="CJ23" s="133">
        <f>IFERROR(CI23/CG23,"-")</f>
        <v>0.5</v>
      </c>
      <c r="CK23" s="134">
        <v>76000</v>
      </c>
      <c r="CL23" s="135">
        <f>IFERROR(CK23/CG23,"-")</f>
        <v>38000</v>
      </c>
      <c r="CM23" s="136"/>
      <c r="CN23" s="136"/>
      <c r="CO23" s="136">
        <v>1</v>
      </c>
      <c r="CP23" s="137">
        <v>7</v>
      </c>
      <c r="CQ23" s="138">
        <v>498500</v>
      </c>
      <c r="CR23" s="138">
        <v>281000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6.1125625</v>
      </c>
      <c r="B24" s="184" t="s">
        <v>282</v>
      </c>
      <c r="C24" s="184" t="s">
        <v>172</v>
      </c>
      <c r="D24" s="184" t="s">
        <v>265</v>
      </c>
      <c r="E24" s="184" t="s">
        <v>246</v>
      </c>
      <c r="F24" s="184"/>
      <c r="G24" s="184" t="s">
        <v>61</v>
      </c>
      <c r="H24" s="87" t="s">
        <v>283</v>
      </c>
      <c r="I24" s="87" t="s">
        <v>268</v>
      </c>
      <c r="J24" s="87" t="s">
        <v>169</v>
      </c>
      <c r="K24" s="176">
        <v>80000</v>
      </c>
      <c r="L24" s="79">
        <v>111</v>
      </c>
      <c r="M24" s="79">
        <v>0</v>
      </c>
      <c r="N24" s="79">
        <v>450</v>
      </c>
      <c r="O24" s="88">
        <v>42</v>
      </c>
      <c r="P24" s="89">
        <v>2</v>
      </c>
      <c r="Q24" s="90">
        <f>O24+P24</f>
        <v>44</v>
      </c>
      <c r="R24" s="80">
        <f>IFERROR(Q24/N24,"-")</f>
        <v>0.097777777777778</v>
      </c>
      <c r="S24" s="79">
        <v>2</v>
      </c>
      <c r="T24" s="79">
        <v>15</v>
      </c>
      <c r="U24" s="80">
        <f>IFERROR(T24/(Q24),"-")</f>
        <v>0.34090909090909</v>
      </c>
      <c r="V24" s="81">
        <f>IFERROR(K24/SUM(Q24:Q25),"-")</f>
        <v>683.76068376068</v>
      </c>
      <c r="W24" s="82">
        <v>1</v>
      </c>
      <c r="X24" s="80">
        <f>IF(Q24=0,"-",W24/Q24)</f>
        <v>0.022727272727273</v>
      </c>
      <c r="Y24" s="181">
        <v>8000</v>
      </c>
      <c r="Z24" s="182">
        <f>IFERROR(Y24/Q24,"-")</f>
        <v>181.81818181818</v>
      </c>
      <c r="AA24" s="182">
        <f>IFERROR(Y24/W24,"-")</f>
        <v>8000</v>
      </c>
      <c r="AB24" s="176">
        <f>SUM(Y24:Y25)-SUM(K24:K25)</f>
        <v>409005</v>
      </c>
      <c r="AC24" s="83">
        <f>SUM(Y24:Y25)/SUM(K24:K25)</f>
        <v>6.1125625</v>
      </c>
      <c r="AD24" s="77"/>
      <c r="AE24" s="91">
        <v>9</v>
      </c>
      <c r="AF24" s="92">
        <f>IF(Q24=0,"",IF(AE24=0,"",(AE24/Q24)))</f>
        <v>0.20454545454545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>
        <v>15</v>
      </c>
      <c r="AO24" s="98">
        <f>IF(Q24=0,"",IF(AN24=0,"",(AN24/Q24)))</f>
        <v>0.34090909090909</v>
      </c>
      <c r="AP24" s="97">
        <v>1</v>
      </c>
      <c r="AQ24" s="99">
        <f>IFERROR(AP24/AN24,"-")</f>
        <v>0.066666666666667</v>
      </c>
      <c r="AR24" s="100">
        <v>8000</v>
      </c>
      <c r="AS24" s="101">
        <f>IFERROR(AR24/AN24,"-")</f>
        <v>533.33333333333</v>
      </c>
      <c r="AT24" s="102"/>
      <c r="AU24" s="102">
        <v>1</v>
      </c>
      <c r="AV24" s="102"/>
      <c r="AW24" s="103">
        <v>7</v>
      </c>
      <c r="AX24" s="104">
        <f>IF(Q24=0,"",IF(AW24=0,"",(AW24/Q24)))</f>
        <v>0.15909090909091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8</v>
      </c>
      <c r="BG24" s="110">
        <f>IF(Q24=0,"",IF(BF24=0,"",(BF24/Q24)))</f>
        <v>0.18181818181818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3</v>
      </c>
      <c r="BP24" s="117">
        <f>IF(Q24=0,"",IF(BO24=0,"",(BO24/Q24)))</f>
        <v>0.068181818181818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1</v>
      </c>
      <c r="BY24" s="124">
        <f>IF(Q24=0,"",IF(BX24=0,"",(BX24/Q24)))</f>
        <v>0.022727272727273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>
        <v>1</v>
      </c>
      <c r="CH24" s="131">
        <f>IF(Q24=0,"",IF(CG24=0,"",(CG24/Q24)))</f>
        <v>0.022727272727273</v>
      </c>
      <c r="CI24" s="132"/>
      <c r="CJ24" s="133">
        <f>IFERROR(CI24/CG24,"-")</f>
        <v>0</v>
      </c>
      <c r="CK24" s="134"/>
      <c r="CL24" s="135">
        <f>IFERROR(CK24/CG24,"-")</f>
        <v>0</v>
      </c>
      <c r="CM24" s="136"/>
      <c r="CN24" s="136"/>
      <c r="CO24" s="136"/>
      <c r="CP24" s="137">
        <v>1</v>
      </c>
      <c r="CQ24" s="138">
        <v>8000</v>
      </c>
      <c r="CR24" s="138">
        <v>8000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284</v>
      </c>
      <c r="C25" s="184" t="s">
        <v>172</v>
      </c>
      <c r="D25" s="184"/>
      <c r="E25" s="184"/>
      <c r="F25" s="184"/>
      <c r="G25" s="184" t="s">
        <v>74</v>
      </c>
      <c r="H25" s="87"/>
      <c r="I25" s="87"/>
      <c r="J25" s="87"/>
      <c r="K25" s="176"/>
      <c r="L25" s="79">
        <v>270</v>
      </c>
      <c r="M25" s="79">
        <v>205</v>
      </c>
      <c r="N25" s="79">
        <v>153</v>
      </c>
      <c r="O25" s="88">
        <v>70</v>
      </c>
      <c r="P25" s="89">
        <v>3</v>
      </c>
      <c r="Q25" s="90">
        <f>O25+P25</f>
        <v>73</v>
      </c>
      <c r="R25" s="80">
        <f>IFERROR(Q25/N25,"-")</f>
        <v>0.47712418300654</v>
      </c>
      <c r="S25" s="79">
        <v>4</v>
      </c>
      <c r="T25" s="79">
        <v>17</v>
      </c>
      <c r="U25" s="80">
        <f>IFERROR(T25/(Q25),"-")</f>
        <v>0.23287671232877</v>
      </c>
      <c r="V25" s="81"/>
      <c r="W25" s="82">
        <v>2</v>
      </c>
      <c r="X25" s="80">
        <f>IF(Q25=0,"-",W25/Q25)</f>
        <v>0.027397260273973</v>
      </c>
      <c r="Y25" s="181">
        <v>481005</v>
      </c>
      <c r="Z25" s="182">
        <f>IFERROR(Y25/Q25,"-")</f>
        <v>6589.1095890411</v>
      </c>
      <c r="AA25" s="182">
        <f>IFERROR(Y25/W25,"-")</f>
        <v>240502.5</v>
      </c>
      <c r="AB25" s="176"/>
      <c r="AC25" s="83"/>
      <c r="AD25" s="77"/>
      <c r="AE25" s="91">
        <v>11</v>
      </c>
      <c r="AF25" s="92">
        <f>IF(Q25=0,"",IF(AE25=0,"",(AE25/Q25)))</f>
        <v>0.15068493150685</v>
      </c>
      <c r="AG25" s="91"/>
      <c r="AH25" s="93">
        <f>IFERROR(AG25/AE25,"-")</f>
        <v>0</v>
      </c>
      <c r="AI25" s="94"/>
      <c r="AJ25" s="95">
        <f>IFERROR(AI25/AE25,"-")</f>
        <v>0</v>
      </c>
      <c r="AK25" s="96"/>
      <c r="AL25" s="96"/>
      <c r="AM25" s="96"/>
      <c r="AN25" s="97">
        <v>12</v>
      </c>
      <c r="AO25" s="98">
        <f>IF(Q25=0,"",IF(AN25=0,"",(AN25/Q25)))</f>
        <v>0.16438356164384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>
        <v>13</v>
      </c>
      <c r="AX25" s="104">
        <f>IF(Q25=0,"",IF(AW25=0,"",(AW25/Q25)))</f>
        <v>0.17808219178082</v>
      </c>
      <c r="AY25" s="103">
        <v>1</v>
      </c>
      <c r="AZ25" s="105">
        <f>IFERROR(AY25/AW25,"-")</f>
        <v>0.076923076923077</v>
      </c>
      <c r="BA25" s="106">
        <v>472005</v>
      </c>
      <c r="BB25" s="107">
        <f>IFERROR(BA25/AW25,"-")</f>
        <v>36308.076923077</v>
      </c>
      <c r="BC25" s="108"/>
      <c r="BD25" s="108"/>
      <c r="BE25" s="108">
        <v>1</v>
      </c>
      <c r="BF25" s="109">
        <v>19</v>
      </c>
      <c r="BG25" s="110">
        <f>IF(Q25=0,"",IF(BF25=0,"",(BF25/Q25)))</f>
        <v>0.26027397260274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13</v>
      </c>
      <c r="BP25" s="117">
        <f>IF(Q25=0,"",IF(BO25=0,"",(BO25/Q25)))</f>
        <v>0.17808219178082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4</v>
      </c>
      <c r="BY25" s="124">
        <f>IF(Q25=0,"",IF(BX25=0,"",(BX25/Q25)))</f>
        <v>0.054794520547945</v>
      </c>
      <c r="BZ25" s="125">
        <v>1</v>
      </c>
      <c r="CA25" s="126">
        <f>IFERROR(BZ25/BX25,"-")</f>
        <v>0.25</v>
      </c>
      <c r="CB25" s="127">
        <v>9000</v>
      </c>
      <c r="CC25" s="128">
        <f>IFERROR(CB25/BX25,"-")</f>
        <v>2250</v>
      </c>
      <c r="CD25" s="129"/>
      <c r="CE25" s="129"/>
      <c r="CF25" s="129">
        <v>1</v>
      </c>
      <c r="CG25" s="130">
        <v>1</v>
      </c>
      <c r="CH25" s="131">
        <f>IF(Q25=0,"",IF(CG25=0,"",(CG25/Q25)))</f>
        <v>0.013698630136986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2</v>
      </c>
      <c r="CQ25" s="138">
        <v>481005</v>
      </c>
      <c r="CR25" s="138">
        <v>472005</v>
      </c>
      <c r="CS25" s="138"/>
      <c r="CT25" s="139" t="str">
        <f>IF(AND(CR25=0,CS25=0),"",IF(AND(CR25&lt;=100000,CS25&lt;=100000),"",IF(CR25/CQ25&gt;0.7,"男高",IF(CS25/CQ25&gt;0.7,"女高",""))))</f>
        <v>男高</v>
      </c>
    </row>
    <row r="26" spans="1:99">
      <c r="A26" s="78">
        <f>AC26</f>
        <v>0.61818181818182</v>
      </c>
      <c r="B26" s="184" t="s">
        <v>285</v>
      </c>
      <c r="C26" s="184" t="s">
        <v>172</v>
      </c>
      <c r="D26" s="184" t="s">
        <v>245</v>
      </c>
      <c r="E26" s="184" t="s">
        <v>239</v>
      </c>
      <c r="F26" s="184" t="s">
        <v>247</v>
      </c>
      <c r="G26" s="184" t="s">
        <v>61</v>
      </c>
      <c r="H26" s="87" t="s">
        <v>286</v>
      </c>
      <c r="I26" s="87" t="s">
        <v>241</v>
      </c>
      <c r="J26" s="87" t="s">
        <v>287</v>
      </c>
      <c r="K26" s="176">
        <v>110000</v>
      </c>
      <c r="L26" s="79">
        <v>17</v>
      </c>
      <c r="M26" s="79">
        <v>0</v>
      </c>
      <c r="N26" s="79">
        <v>73</v>
      </c>
      <c r="O26" s="88">
        <v>9</v>
      </c>
      <c r="P26" s="89">
        <v>0</v>
      </c>
      <c r="Q26" s="90">
        <f>O26+P26</f>
        <v>9</v>
      </c>
      <c r="R26" s="80">
        <f>IFERROR(Q26/N26,"-")</f>
        <v>0.12328767123288</v>
      </c>
      <c r="S26" s="79">
        <v>0</v>
      </c>
      <c r="T26" s="79">
        <v>2</v>
      </c>
      <c r="U26" s="80">
        <f>IFERROR(T26/(Q26),"-")</f>
        <v>0.22222222222222</v>
      </c>
      <c r="V26" s="81">
        <f>IFERROR(K26/SUM(Q26:Q27),"-")</f>
        <v>1506.8493150685</v>
      </c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>
        <f>SUM(Y26:Y27)-SUM(K26:K27)</f>
        <v>-42000</v>
      </c>
      <c r="AC26" s="83">
        <f>SUM(Y26:Y27)/SUM(K26:K27)</f>
        <v>0.61818181818182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5</v>
      </c>
      <c r="AO26" s="98">
        <f>IF(Q26=0,"",IF(AN26=0,"",(AN26/Q26)))</f>
        <v>0.55555555555556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>
        <v>3</v>
      </c>
      <c r="AX26" s="104">
        <f>IF(Q26=0,"",IF(AW26=0,"",(AW26/Q26)))</f>
        <v>0.33333333333333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0.11111111111111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288</v>
      </c>
      <c r="C27" s="184" t="s">
        <v>172</v>
      </c>
      <c r="D27" s="184"/>
      <c r="E27" s="184"/>
      <c r="F27" s="184"/>
      <c r="G27" s="184" t="s">
        <v>74</v>
      </c>
      <c r="H27" s="87"/>
      <c r="I27" s="87"/>
      <c r="J27" s="87"/>
      <c r="K27" s="176"/>
      <c r="L27" s="79">
        <v>200</v>
      </c>
      <c r="M27" s="79">
        <v>170</v>
      </c>
      <c r="N27" s="79">
        <v>121</v>
      </c>
      <c r="O27" s="88">
        <v>62</v>
      </c>
      <c r="P27" s="89">
        <v>2</v>
      </c>
      <c r="Q27" s="90">
        <f>O27+P27</f>
        <v>64</v>
      </c>
      <c r="R27" s="80">
        <f>IFERROR(Q27/N27,"-")</f>
        <v>0.52892561983471</v>
      </c>
      <c r="S27" s="79">
        <v>2</v>
      </c>
      <c r="T27" s="79">
        <v>10</v>
      </c>
      <c r="U27" s="80">
        <f>IFERROR(T27/(Q27),"-")</f>
        <v>0.15625</v>
      </c>
      <c r="V27" s="81"/>
      <c r="W27" s="82">
        <v>3</v>
      </c>
      <c r="X27" s="80">
        <f>IF(Q27=0,"-",W27/Q27)</f>
        <v>0.046875</v>
      </c>
      <c r="Y27" s="181">
        <v>68000</v>
      </c>
      <c r="Z27" s="182">
        <f>IFERROR(Y27/Q27,"-")</f>
        <v>1062.5</v>
      </c>
      <c r="AA27" s="182">
        <f>IFERROR(Y27/W27,"-")</f>
        <v>22666.666666667</v>
      </c>
      <c r="AB27" s="176"/>
      <c r="AC27" s="83"/>
      <c r="AD27" s="77"/>
      <c r="AE27" s="91">
        <v>12</v>
      </c>
      <c r="AF27" s="92">
        <f>IF(Q27=0,"",IF(AE27=0,"",(AE27/Q27)))</f>
        <v>0.1875</v>
      </c>
      <c r="AG27" s="91">
        <v>1</v>
      </c>
      <c r="AH27" s="93">
        <f>IFERROR(AG27/AE27,"-")</f>
        <v>0.083333333333333</v>
      </c>
      <c r="AI27" s="94">
        <v>3000</v>
      </c>
      <c r="AJ27" s="95">
        <f>IFERROR(AI27/AE27,"-")</f>
        <v>250</v>
      </c>
      <c r="AK27" s="96">
        <v>1</v>
      </c>
      <c r="AL27" s="96"/>
      <c r="AM27" s="96"/>
      <c r="AN27" s="97">
        <v>13</v>
      </c>
      <c r="AO27" s="98">
        <f>IF(Q27=0,"",IF(AN27=0,"",(AN27/Q27)))</f>
        <v>0.203125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>
        <v>9</v>
      </c>
      <c r="AX27" s="104">
        <f>IF(Q27=0,"",IF(AW27=0,"",(AW27/Q27)))</f>
        <v>0.140625</v>
      </c>
      <c r="AY27" s="103">
        <v>1</v>
      </c>
      <c r="AZ27" s="105">
        <f>IFERROR(AY27/AW27,"-")</f>
        <v>0.11111111111111</v>
      </c>
      <c r="BA27" s="106">
        <v>10000</v>
      </c>
      <c r="BB27" s="107">
        <f>IFERROR(BA27/AW27,"-")</f>
        <v>1111.1111111111</v>
      </c>
      <c r="BC27" s="108">
        <v>1</v>
      </c>
      <c r="BD27" s="108"/>
      <c r="BE27" s="108"/>
      <c r="BF27" s="109">
        <v>21</v>
      </c>
      <c r="BG27" s="110">
        <f>IF(Q27=0,"",IF(BF27=0,"",(BF27/Q27)))</f>
        <v>0.328125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5</v>
      </c>
      <c r="BP27" s="117">
        <f>IF(Q27=0,"",IF(BO27=0,"",(BO27/Q27)))</f>
        <v>0.078125</v>
      </c>
      <c r="BQ27" s="118">
        <v>1</v>
      </c>
      <c r="BR27" s="119">
        <f>IFERROR(BQ27/BO27,"-")</f>
        <v>0.2</v>
      </c>
      <c r="BS27" s="120">
        <v>55000</v>
      </c>
      <c r="BT27" s="121">
        <f>IFERROR(BS27/BO27,"-")</f>
        <v>11000</v>
      </c>
      <c r="BU27" s="122"/>
      <c r="BV27" s="122"/>
      <c r="BW27" s="122">
        <v>1</v>
      </c>
      <c r="BX27" s="123">
        <v>4</v>
      </c>
      <c r="BY27" s="124">
        <f>IF(Q27=0,"",IF(BX27=0,"",(BX27/Q27)))</f>
        <v>0.0625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3</v>
      </c>
      <c r="CQ27" s="138">
        <v>68000</v>
      </c>
      <c r="CR27" s="138">
        <v>55000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30"/>
      <c r="B28" s="84"/>
      <c r="C28" s="84"/>
      <c r="D28" s="85"/>
      <c r="E28" s="85"/>
      <c r="F28" s="85"/>
      <c r="G28" s="86"/>
      <c r="H28" s="87"/>
      <c r="I28" s="87"/>
      <c r="J28" s="87"/>
      <c r="K28" s="177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7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30"/>
      <c r="B29" s="37"/>
      <c r="C29" s="37"/>
      <c r="D29" s="21"/>
      <c r="E29" s="21"/>
      <c r="F29" s="21"/>
      <c r="G29" s="22"/>
      <c r="H29" s="36"/>
      <c r="I29" s="36"/>
      <c r="J29" s="73"/>
      <c r="K29" s="178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9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19">
        <f>AC30</f>
        <v>5.7862682926829</v>
      </c>
      <c r="B30" s="39"/>
      <c r="C30" s="39"/>
      <c r="D30" s="39"/>
      <c r="E30" s="39"/>
      <c r="F30" s="39"/>
      <c r="G30" s="39"/>
      <c r="H30" s="40" t="s">
        <v>289</v>
      </c>
      <c r="I30" s="40"/>
      <c r="J30" s="40"/>
      <c r="K30" s="179">
        <f>SUM(K6:K29)</f>
        <v>1025000</v>
      </c>
      <c r="L30" s="41">
        <f>SUM(L6:L29)</f>
        <v>3550</v>
      </c>
      <c r="M30" s="41">
        <f>SUM(M6:M29)</f>
        <v>2206</v>
      </c>
      <c r="N30" s="41">
        <f>SUM(N6:N29)</f>
        <v>3965</v>
      </c>
      <c r="O30" s="41">
        <f>SUM(O6:O29)</f>
        <v>1083</v>
      </c>
      <c r="P30" s="41">
        <f>SUM(P6:P29)</f>
        <v>30</v>
      </c>
      <c r="Q30" s="41">
        <f>SUM(Q6:Q29)</f>
        <v>1113</v>
      </c>
      <c r="R30" s="42">
        <f>IFERROR(Q30/N30,"-")</f>
        <v>0.28070617906683</v>
      </c>
      <c r="S30" s="76">
        <f>SUM(S6:S29)</f>
        <v>55</v>
      </c>
      <c r="T30" s="76">
        <f>SUM(T6:T29)</f>
        <v>234</v>
      </c>
      <c r="U30" s="42">
        <f>IFERROR(S30/Q30,"-")</f>
        <v>0.049415992812219</v>
      </c>
      <c r="V30" s="43">
        <f>IFERROR(K30/Q30,"-")</f>
        <v>920.93441150045</v>
      </c>
      <c r="W30" s="44">
        <f>SUM(W6:W29)</f>
        <v>68</v>
      </c>
      <c r="X30" s="42">
        <f>IFERROR(W30/Q30,"-")</f>
        <v>0.061096136567835</v>
      </c>
      <c r="Y30" s="179">
        <f>SUM(Y6:Y29)</f>
        <v>5930925</v>
      </c>
      <c r="Z30" s="179">
        <f>IFERROR(Y30/Q30,"-")</f>
        <v>5328.7735849057</v>
      </c>
      <c r="AA30" s="179">
        <f>IFERROR(Y30/W30,"-")</f>
        <v>87219.485294118</v>
      </c>
      <c r="AB30" s="179">
        <f>Y30-K30</f>
        <v>4905925</v>
      </c>
      <c r="AC30" s="45">
        <f>Y30/K30</f>
        <v>5.7862682926829</v>
      </c>
      <c r="AD30" s="58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