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<sst xmlns="http://schemas.openxmlformats.org/spreadsheetml/2006/main" uniqueCount="292">
  <si>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</si>
  <si>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</si>
  <si>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</si>
  <si>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</si>
  <si>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</si>
  <si>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</si>
  <si>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</si>
  <si>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</si>
  <si>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</si>
  <si>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</si>
  <si>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</si>
  <si>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</si>
  <si>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</si>
  <si>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</si>
  <si>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</si>
  <si>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</si>
  <si>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</si>
  <si>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</si>
  <si>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</si>
  <si>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</si>
  <si>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</si>
  <si>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</si>
  <si>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</si>
  <si>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</si>
  <si>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</si>
  <si>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</si>
  <si>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</si>
  <si>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</si>
  <si>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</si>
  <si>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</si>
  <si>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</si>
  <si>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</si>
  <si>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</si>
  <si>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</si>
  <si>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</si>
  <si>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</si>
  <si>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</si>
  <si>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</si>
  <si>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</si>
  <si>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</si>
  <si>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</si>
  <si>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</si>
  <si>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</si>
  <si>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</si>
  <si>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</si>
  <si>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</si>
  <si>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</si>
  <si>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</si>
  <si>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</si>
  <si>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</si>
  <si>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</si>
  <si>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</si>
  <si>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</si>
  <si>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</si>
  <si>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</si>
  <si>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</si>
  <si>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</si>
  <si>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</si>
  <si>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</si>
  <si>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</si>
  <si>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</si>
  <si>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</si>
  <si>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</si>
  <si>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</si>
  <si>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</si>
  <si>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</si>
  <si>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</si>
  <si>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</si>
  <si>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</si>
  <si>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</si>
  <si>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</si>
  <si>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</si>
  <si>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</si>
  <si>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</si>
  <si>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</si>
  <si>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</si>
  <si>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</si>
  <si>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</si>
  <si>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</si>
  <si>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</si>
  <si>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</si>
  <si>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</si>
  <si>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</si>
  <si>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</si>
  <si>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</si>
  <si>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</si>
  <si>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</si>
  <si>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</si>
  <si>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</si>
  <si>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</si>
  <si>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</si>
  <si>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</si>
  <si>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</si>
  <si>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</si>
  <si>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</si>
  <si>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</si>
  <si>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</si>
  <si>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</si>
  <si>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</si>
  <si>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</si>
  <si>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</si>
  <si>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</si>
  <si>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</si>
  <si>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</si>
  <si>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</si>
  <si>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</si>
  <si>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</si>
  <si>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</si>
  <si>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</si>
  <si>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</si>
  <si>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</si>
  <si>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</si>
  <si>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</si>
  <si>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</si>
  <si>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1～10日</t>
  </si>
  <si>
    <t>ic926</t>
  </si>
  <si>
    <t>★②コットン</t>
  </si>
  <si>
    <t>「出会い懇願！私たち（この歳でも）真剣なんです」</t>
  </si>
  <si>
    <t>11～20日</t>
  </si>
  <si>
    <t>ic927</t>
  </si>
  <si>
    <t>★③女性からナンパしてほしい版風</t>
  </si>
  <si>
    <t>「もう５０代の熟女だけど、試しに付き合ってみる？」</t>
  </si>
  <si>
    <t>21～31日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</si>
  <si>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</si>
  <si>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</si>
  <si>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</si>
  <si>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</si>
  <si>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</si>
  <si>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</si>
  <si>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</si>
  <si>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</si>
  <si>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</si>
  <si>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</si>
  <si>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</si>
  <si>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</si>
  <si>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</si>
  <si>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</si>
  <si>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</si>
  <si>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</si>
  <si>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</si>
  <si>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</si>
  <si>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</si>
  <si>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</si>
  <si>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</si>
  <si>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</si>
  <si>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</si>
  <si>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</si>
  <si>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</si>
  <si>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</si>
  <si>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</si>
  <si>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</si>
  <si>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</si>
  <si>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</si>
  <si>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</si>
  <si>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</si>
  <si>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</si>
  <si>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</si>
  <si>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</si>
  <si>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</si>
  <si>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</si>
  <si>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</si>
  <si>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</si>
  <si>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</si>
  <si>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</si>
  <si>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</si>
  <si>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</si>
  <si>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</si>
  <si>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</si>
  <si>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</si>
  <si>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</si>
  <si>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</si>
  <si>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</si>
  <si>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</si>
  <si>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</si>
  <si>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</si>
  <si>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</si>
  <si>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</si>
  <si>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</si>
  <si>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</si>
  <si>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</si>
  <si>
    <t>●雑誌 広告</t>
  </si>
  <si>
    <t>ad348</t>
  </si>
  <si>
    <t>いろいろ</t>
  </si>
  <si>
    <t>企画枠4コマ漫画</t>
  </si>
  <si>
    <t>大洋図書グループ編集企画枠</t>
  </si>
  <si>
    <t>企画枠</t>
  </si>
  <si>
    <t>1月（＆12月）</t>
  </si>
  <si>
    <t>ad349</t>
  </si>
  <si>
    <t>企画枠一条さんメイン</t>
  </si>
  <si>
    <t>人妻系媒体編集企画枠</t>
  </si>
  <si>
    <t>1月（＆2月）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</si>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</sst>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53</v>
      </c>
      <c r="D6" s="180">
        <v>4932000</v>
      </c>
      <c r="E6" s="79">
        <v>1914</v>
      </c>
      <c r="F6" s="79">
        <v>809</v>
      </c>
      <c r="G6" s="79">
        <v>2238</v>
      </c>
      <c r="H6" s="89">
        <v>432</v>
      </c>
      <c r="I6" s="90">
        <v>3</v>
      </c>
      <c r="J6" s="143">
        <f>H6+I6</f>
        <v>435</v>
      </c>
      <c r="K6" s="80">
        <f>IFERROR(J6/G6,"-")</f>
        <v>0.19436997319035</v>
      </c>
      <c r="L6" s="79">
        <v>78</v>
      </c>
      <c r="M6" s="79">
        <v>99</v>
      </c>
      <c r="N6" s="80">
        <f>IFERROR(L6/J6,"-")</f>
        <v>0.17931034482759</v>
      </c>
      <c r="O6" s="81">
        <f>IFERROR(D6/J6,"-")</f>
        <v>11337.931034483</v>
      </c>
      <c r="P6" s="82">
        <v>125</v>
      </c>
      <c r="Q6" s="80">
        <f>IFERROR(P6/J6,"-")</f>
        <v>0.28735632183908</v>
      </c>
      <c r="R6" s="185">
        <v>7828503</v>
      </c>
      <c r="S6" s="186">
        <f>IFERROR(R6/J6,"-")</f>
        <v>17996.55862069</v>
      </c>
      <c r="T6" s="186">
        <f>IFERROR(R6/P6,"-")</f>
        <v>62628.024</v>
      </c>
      <c r="U6" s="180">
        <f>IFERROR(R6-D6,"-")</f>
        <v>2896503</v>
      </c>
      <c r="V6" s="83">
        <f>R6/D6</f>
        <v>1.5872877128954</v>
      </c>
      <c r="W6" s="77"/>
      <c r="X6" s="142"/>
    </row>
    <row r="7" spans="1:24">
      <c r="A7" s="78"/>
      <c r="B7" s="84" t="s">
        <v>24</v>
      </c>
      <c r="C7" s="84">
        <v>21</v>
      </c>
      <c r="D7" s="180">
        <v>909600</v>
      </c>
      <c r="E7" s="79">
        <v>806</v>
      </c>
      <c r="F7" s="79">
        <v>453</v>
      </c>
      <c r="G7" s="79">
        <v>599</v>
      </c>
      <c r="H7" s="89">
        <v>172</v>
      </c>
      <c r="I7" s="90">
        <v>1</v>
      </c>
      <c r="J7" s="143">
        <f>H7+I7</f>
        <v>173</v>
      </c>
      <c r="K7" s="80">
        <f>IFERROR(J7/G7,"-")</f>
        <v>0.28881469115192</v>
      </c>
      <c r="L7" s="79">
        <v>46</v>
      </c>
      <c r="M7" s="79">
        <v>23</v>
      </c>
      <c r="N7" s="80">
        <f>IFERROR(L7/J7,"-")</f>
        <v>0.26589595375723</v>
      </c>
      <c r="O7" s="81">
        <f>IFERROR(D7/J7,"-")</f>
        <v>5257.8034682081</v>
      </c>
      <c r="P7" s="82">
        <v>36</v>
      </c>
      <c r="Q7" s="80">
        <f>IFERROR(P7/J7,"-")</f>
        <v>0.20809248554913</v>
      </c>
      <c r="R7" s="185">
        <v>1101000</v>
      </c>
      <c r="S7" s="186">
        <f>IFERROR(R7/J7,"-")</f>
        <v>6364.161849711</v>
      </c>
      <c r="T7" s="186">
        <f>IFERROR(R7/P7,"-")</f>
        <v>30583.333333333</v>
      </c>
      <c r="U7" s="180">
        <f>IFERROR(R7-D7,"-")</f>
        <v>191400</v>
      </c>
      <c r="V7" s="83">
        <f>R7/D7</f>
        <v>1.2104221635884</v>
      </c>
      <c r="W7" s="77"/>
      <c r="X7" s="142"/>
    </row>
    <row r="8" spans="1:24">
      <c r="A8" s="78"/>
      <c r="B8" s="84" t="s">
        <v>25</v>
      </c>
      <c r="C8" s="84">
        <v>20</v>
      </c>
      <c r="D8" s="180">
        <v>1344000</v>
      </c>
      <c r="E8" s="79">
        <v>2948</v>
      </c>
      <c r="F8" s="79">
        <v>1848</v>
      </c>
      <c r="G8" s="79">
        <v>3401</v>
      </c>
      <c r="H8" s="89">
        <v>834</v>
      </c>
      <c r="I8" s="90">
        <v>15</v>
      </c>
      <c r="J8" s="143">
        <f>H8+I8</f>
        <v>849</v>
      </c>
      <c r="K8" s="80">
        <f>IFERROR(J8/G8,"-")</f>
        <v>0.24963246104087</v>
      </c>
      <c r="L8" s="79">
        <v>59</v>
      </c>
      <c r="M8" s="79">
        <v>165</v>
      </c>
      <c r="N8" s="80">
        <f>IFERROR(L8/J8,"-")</f>
        <v>0.069493521790342</v>
      </c>
      <c r="O8" s="81">
        <f>IFERROR(D8/J8,"-")</f>
        <v>1583.038869258</v>
      </c>
      <c r="P8" s="82">
        <v>49</v>
      </c>
      <c r="Q8" s="80">
        <f>IFERROR(P8/J8,"-")</f>
        <v>0.057714958775029</v>
      </c>
      <c r="R8" s="185">
        <v>4680000</v>
      </c>
      <c r="S8" s="186">
        <f>IFERROR(R8/J8,"-")</f>
        <v>5512.3674911661</v>
      </c>
      <c r="T8" s="186">
        <f>IFERROR(R8/P8,"-")</f>
        <v>95510.204081633</v>
      </c>
      <c r="U8" s="180">
        <f>IFERROR(R8-D8,"-")</f>
        <v>3336000</v>
      </c>
      <c r="V8" s="83">
        <f>R8/D8</f>
        <v>3.4821428571429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7185600</v>
      </c>
      <c r="E11" s="41">
        <f>SUM(E6:E9)</f>
        <v>5668</v>
      </c>
      <c r="F11" s="41">
        <f>SUM(F6:F9)</f>
        <v>3110</v>
      </c>
      <c r="G11" s="41">
        <f>SUM(G6:G9)</f>
        <v>6238</v>
      </c>
      <c r="H11" s="41">
        <f>SUM(H6:H9)</f>
        <v>1438</v>
      </c>
      <c r="I11" s="41">
        <f>SUM(I6:I9)</f>
        <v>19</v>
      </c>
      <c r="J11" s="41">
        <f>SUM(J6:J9)</f>
        <v>1457</v>
      </c>
      <c r="K11" s="42">
        <f>IFERROR(J11/G11,"-")</f>
        <v>0.23356845142674</v>
      </c>
      <c r="L11" s="76">
        <f>SUM(L6:L9)</f>
        <v>183</v>
      </c>
      <c r="M11" s="76">
        <f>SUM(M6:M9)</f>
        <v>287</v>
      </c>
      <c r="N11" s="42">
        <f>IFERROR(L11/J11,"-")</f>
        <v>0.12560054907344</v>
      </c>
      <c r="O11" s="43">
        <f>IFERROR(D11/J11,"-")</f>
        <v>4931.7776252574</v>
      </c>
      <c r="P11" s="44">
        <f>SUM(P6:P9)</f>
        <v>210</v>
      </c>
      <c r="Q11" s="42">
        <f>IFERROR(P11/J11,"-")</f>
        <v>0.14413177762526</v>
      </c>
      <c r="R11" s="183">
        <f>SUM(R6:R9)</f>
        <v>13609503</v>
      </c>
      <c r="S11" s="183">
        <f>IFERROR(R11/J11,"-")</f>
        <v>9340.7707618394</v>
      </c>
      <c r="T11" s="183">
        <f>IFERROR(P11/P11,"-")</f>
        <v>1</v>
      </c>
      <c r="U11" s="183">
        <f>SUM(U6:U9)</f>
        <v>6423903</v>
      </c>
      <c r="V11" s="45">
        <f>IFERROR(R11/D11,"-")</f>
        <v>1.893996743487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0.98928571428571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37</v>
      </c>
      <c r="L6" s="79">
        <v>0</v>
      </c>
      <c r="M6" s="79">
        <v>143</v>
      </c>
      <c r="N6" s="89">
        <v>15</v>
      </c>
      <c r="O6" s="90">
        <v>0</v>
      </c>
      <c r="P6" s="91">
        <f>N6+O6</f>
        <v>15</v>
      </c>
      <c r="Q6" s="80">
        <f>IFERROR(P6/M6,"-")</f>
        <v>0.1048951048951</v>
      </c>
      <c r="R6" s="79">
        <v>2</v>
      </c>
      <c r="S6" s="79">
        <v>2</v>
      </c>
      <c r="T6" s="80">
        <f>IFERROR(R6/(P6),"-")</f>
        <v>0.13333333333333</v>
      </c>
      <c r="U6" s="186">
        <f>IFERROR(J6/SUM(N6:O10),"-")</f>
        <v>9230.7692307692</v>
      </c>
      <c r="V6" s="82">
        <v>7</v>
      </c>
      <c r="W6" s="80">
        <f>IF(P6=0,"-",V6/P6)</f>
        <v>0.46666666666667</v>
      </c>
      <c r="X6" s="185">
        <v>128000</v>
      </c>
      <c r="Y6" s="186">
        <f>IFERROR(X6/P6,"-")</f>
        <v>8533.3333333333</v>
      </c>
      <c r="Z6" s="186">
        <f>IFERROR(X6/V6,"-")</f>
        <v>18285.714285714</v>
      </c>
      <c r="AA6" s="180">
        <f>SUM(X6:X10)-SUM(J6:J10)</f>
        <v>-9000</v>
      </c>
      <c r="AB6" s="83">
        <f>SUM(X6:X10)/SUM(J6:J10)</f>
        <v>0.98928571428571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3</v>
      </c>
      <c r="AW6" s="105">
        <f>IF(P6=0,"",IF(AV6=0,"",(AV6/P6)))</f>
        <v>0.2</v>
      </c>
      <c r="AX6" s="104">
        <v>1</v>
      </c>
      <c r="AY6" s="106">
        <f>IFERROR(AX6/AV6,"-")</f>
        <v>0.33333333333333</v>
      </c>
      <c r="AZ6" s="107">
        <v>3000</v>
      </c>
      <c r="BA6" s="108">
        <f>IFERROR(AZ6/AV6,"-")</f>
        <v>1000</v>
      </c>
      <c r="BB6" s="109">
        <v>1</v>
      </c>
      <c r="BC6" s="109"/>
      <c r="BD6" s="109"/>
      <c r="BE6" s="110">
        <v>5</v>
      </c>
      <c r="BF6" s="111">
        <f>IF(P6=0,"",IF(BE6=0,"",(BE6/P6)))</f>
        <v>0.33333333333333</v>
      </c>
      <c r="BG6" s="110">
        <v>3</v>
      </c>
      <c r="BH6" s="112">
        <f>IFERROR(BG6/BE6,"-")</f>
        <v>0.6</v>
      </c>
      <c r="BI6" s="113">
        <v>28000</v>
      </c>
      <c r="BJ6" s="114">
        <f>IFERROR(BI6/BE6,"-")</f>
        <v>5600</v>
      </c>
      <c r="BK6" s="115">
        <v>2</v>
      </c>
      <c r="BL6" s="115"/>
      <c r="BM6" s="115">
        <v>1</v>
      </c>
      <c r="BN6" s="117">
        <v>5</v>
      </c>
      <c r="BO6" s="118">
        <f>IF(P6=0,"",IF(BN6=0,"",(BN6/P6)))</f>
        <v>0.33333333333333</v>
      </c>
      <c r="BP6" s="119">
        <v>2</v>
      </c>
      <c r="BQ6" s="120">
        <f>IFERROR(BP6/BN6,"-")</f>
        <v>0.4</v>
      </c>
      <c r="BR6" s="121">
        <v>16000</v>
      </c>
      <c r="BS6" s="122">
        <f>IFERROR(BR6/BN6,"-")</f>
        <v>3200</v>
      </c>
      <c r="BT6" s="123"/>
      <c r="BU6" s="123">
        <v>2</v>
      </c>
      <c r="BV6" s="123"/>
      <c r="BW6" s="124">
        <v>2</v>
      </c>
      <c r="BX6" s="125">
        <f>IF(P6=0,"",IF(BW6=0,"",(BW6/P6)))</f>
        <v>0.13333333333333</v>
      </c>
      <c r="BY6" s="126">
        <v>1</v>
      </c>
      <c r="BZ6" s="127">
        <f>IFERROR(BY6/BW6,"-")</f>
        <v>0.5</v>
      </c>
      <c r="CA6" s="128">
        <v>81000</v>
      </c>
      <c r="CB6" s="129">
        <f>IFERROR(CA6/BW6,"-")</f>
        <v>40500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7</v>
      </c>
      <c r="CP6" s="139">
        <v>128000</v>
      </c>
      <c r="CQ6" s="139">
        <v>81000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70</v>
      </c>
      <c r="E7" s="189" t="s">
        <v>71</v>
      </c>
      <c r="F7" s="189" t="s">
        <v>65</v>
      </c>
      <c r="G7" s="88" t="s">
        <v>72</v>
      </c>
      <c r="H7" s="88" t="s">
        <v>67</v>
      </c>
      <c r="I7" s="190" t="s">
        <v>68</v>
      </c>
      <c r="J7" s="180"/>
      <c r="K7" s="79">
        <v>33</v>
      </c>
      <c r="L7" s="79">
        <v>0</v>
      </c>
      <c r="M7" s="79">
        <v>131</v>
      </c>
      <c r="N7" s="89">
        <v>12</v>
      </c>
      <c r="O7" s="90">
        <v>0</v>
      </c>
      <c r="P7" s="91">
        <f>N7+O7</f>
        <v>12</v>
      </c>
      <c r="Q7" s="80">
        <f>IFERROR(P7/M7,"-")</f>
        <v>0.091603053435115</v>
      </c>
      <c r="R7" s="79">
        <v>1</v>
      </c>
      <c r="S7" s="79">
        <v>4</v>
      </c>
      <c r="T7" s="80">
        <f>IFERROR(R7/(P7),"-")</f>
        <v>0.083333333333333</v>
      </c>
      <c r="U7" s="186"/>
      <c r="V7" s="82">
        <v>3</v>
      </c>
      <c r="W7" s="80">
        <f>IF(P7=0,"-",V7/P7)</f>
        <v>0.25</v>
      </c>
      <c r="X7" s="185">
        <v>29000</v>
      </c>
      <c r="Y7" s="186">
        <f>IFERROR(X7/P7,"-")</f>
        <v>2416.6666666667</v>
      </c>
      <c r="Z7" s="186">
        <f>IFERROR(X7/V7,"-")</f>
        <v>9666.6666666667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0.16666666666667</v>
      </c>
      <c r="AX7" s="104">
        <v>1</v>
      </c>
      <c r="AY7" s="106">
        <f>IFERROR(AX7/AV7,"-")</f>
        <v>0.5</v>
      </c>
      <c r="AZ7" s="107">
        <v>5000</v>
      </c>
      <c r="BA7" s="108">
        <f>IFERROR(AZ7/AV7,"-")</f>
        <v>2500</v>
      </c>
      <c r="BB7" s="109">
        <v>1</v>
      </c>
      <c r="BC7" s="109"/>
      <c r="BD7" s="109"/>
      <c r="BE7" s="110">
        <v>2</v>
      </c>
      <c r="BF7" s="111">
        <f>IF(P7=0,"",IF(BE7=0,"",(BE7/P7)))</f>
        <v>0.16666666666667</v>
      </c>
      <c r="BG7" s="110">
        <v>1</v>
      </c>
      <c r="BH7" s="112">
        <f>IFERROR(BG7/BE7,"-")</f>
        <v>0.5</v>
      </c>
      <c r="BI7" s="113">
        <v>16000</v>
      </c>
      <c r="BJ7" s="114">
        <f>IFERROR(BI7/BE7,"-")</f>
        <v>8000</v>
      </c>
      <c r="BK7" s="115"/>
      <c r="BL7" s="115"/>
      <c r="BM7" s="115">
        <v>1</v>
      </c>
      <c r="BN7" s="117">
        <v>3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0.083333333333333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0.083333333333333</v>
      </c>
      <c r="CH7" s="133">
        <v>1</v>
      </c>
      <c r="CI7" s="134">
        <f>IFERROR(CH7/CF7,"-")</f>
        <v>1</v>
      </c>
      <c r="CJ7" s="135">
        <v>8000</v>
      </c>
      <c r="CK7" s="136">
        <f>IFERROR(CJ7/CF7,"-")</f>
        <v>8000</v>
      </c>
      <c r="CL7" s="137"/>
      <c r="CM7" s="137">
        <v>1</v>
      </c>
      <c r="CN7" s="137"/>
      <c r="CO7" s="138">
        <v>3</v>
      </c>
      <c r="CP7" s="139">
        <v>29000</v>
      </c>
      <c r="CQ7" s="139">
        <v>16000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73</v>
      </c>
      <c r="C8" s="189"/>
      <c r="D8" s="189" t="s">
        <v>63</v>
      </c>
      <c r="E8" s="189" t="s">
        <v>64</v>
      </c>
      <c r="F8" s="189" t="s">
        <v>65</v>
      </c>
      <c r="G8" s="88" t="s">
        <v>74</v>
      </c>
      <c r="H8" s="88" t="s">
        <v>67</v>
      </c>
      <c r="I8" s="190" t="s">
        <v>68</v>
      </c>
      <c r="J8" s="180"/>
      <c r="K8" s="79">
        <v>11</v>
      </c>
      <c r="L8" s="79">
        <v>0</v>
      </c>
      <c r="M8" s="79">
        <v>31</v>
      </c>
      <c r="N8" s="89">
        <v>5</v>
      </c>
      <c r="O8" s="90">
        <v>0</v>
      </c>
      <c r="P8" s="91">
        <f>N8+O8</f>
        <v>5</v>
      </c>
      <c r="Q8" s="80">
        <f>IFERROR(P8/M8,"-")</f>
        <v>0.16129032258065</v>
      </c>
      <c r="R8" s="79">
        <v>1</v>
      </c>
      <c r="S8" s="79">
        <v>2</v>
      </c>
      <c r="T8" s="80">
        <f>IFERROR(R8/(P8),"-")</f>
        <v>0.2</v>
      </c>
      <c r="U8" s="186"/>
      <c r="V8" s="82">
        <v>1</v>
      </c>
      <c r="W8" s="80">
        <f>IF(P8=0,"-",V8/P8)</f>
        <v>0.2</v>
      </c>
      <c r="X8" s="185">
        <v>47000</v>
      </c>
      <c r="Y8" s="186">
        <f>IFERROR(X8/P8,"-")</f>
        <v>9400</v>
      </c>
      <c r="Z8" s="186">
        <f>IFERROR(X8/V8,"-")</f>
        <v>47000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>
        <v>1</v>
      </c>
      <c r="BZ8" s="127">
        <f>IFERROR(BY8/BW8,"-")</f>
        <v>0.5</v>
      </c>
      <c r="CA8" s="128">
        <v>47000</v>
      </c>
      <c r="CB8" s="129">
        <f>IFERROR(CA8/BW8,"-")</f>
        <v>23500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47000</v>
      </c>
      <c r="CQ8" s="139">
        <v>47000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70</v>
      </c>
      <c r="E9" s="189" t="s">
        <v>71</v>
      </c>
      <c r="F9" s="189" t="s">
        <v>65</v>
      </c>
      <c r="G9" s="88" t="s">
        <v>76</v>
      </c>
      <c r="H9" s="88" t="s">
        <v>67</v>
      </c>
      <c r="I9" s="190" t="s">
        <v>68</v>
      </c>
      <c r="J9" s="180"/>
      <c r="K9" s="79">
        <v>17</v>
      </c>
      <c r="L9" s="79">
        <v>0</v>
      </c>
      <c r="M9" s="79">
        <v>40</v>
      </c>
      <c r="N9" s="89">
        <v>5</v>
      </c>
      <c r="O9" s="90">
        <v>0</v>
      </c>
      <c r="P9" s="91">
        <f>N9+O9</f>
        <v>5</v>
      </c>
      <c r="Q9" s="80">
        <f>IFERROR(P9/M9,"-")</f>
        <v>0.125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79</v>
      </c>
      <c r="F10" s="189" t="s">
        <v>80</v>
      </c>
      <c r="G10" s="88" t="s">
        <v>81</v>
      </c>
      <c r="H10" s="88"/>
      <c r="I10" s="88"/>
      <c r="J10" s="180"/>
      <c r="K10" s="79">
        <v>180</v>
      </c>
      <c r="L10" s="79">
        <v>151</v>
      </c>
      <c r="M10" s="79">
        <v>101</v>
      </c>
      <c r="N10" s="89">
        <v>53</v>
      </c>
      <c r="O10" s="90">
        <v>1</v>
      </c>
      <c r="P10" s="91">
        <f>N10+O10</f>
        <v>54</v>
      </c>
      <c r="Q10" s="80">
        <f>IFERROR(P10/M10,"-")</f>
        <v>0.53465346534653</v>
      </c>
      <c r="R10" s="79">
        <v>12</v>
      </c>
      <c r="S10" s="79">
        <v>6</v>
      </c>
      <c r="T10" s="80">
        <f>IFERROR(R10/(P10),"-")</f>
        <v>0.22222222222222</v>
      </c>
      <c r="U10" s="186"/>
      <c r="V10" s="82">
        <v>21</v>
      </c>
      <c r="W10" s="80">
        <f>IF(P10=0,"-",V10/P10)</f>
        <v>0.38888888888889</v>
      </c>
      <c r="X10" s="185">
        <v>627000</v>
      </c>
      <c r="Y10" s="186">
        <f>IFERROR(X10/P10,"-")</f>
        <v>11611.111111111</v>
      </c>
      <c r="Z10" s="186">
        <f>IFERROR(X10/V10,"-")</f>
        <v>29857.142857143</v>
      </c>
      <c r="AA10" s="180"/>
      <c r="AB10" s="83"/>
      <c r="AC10" s="77"/>
      <c r="AD10" s="92">
        <v>1</v>
      </c>
      <c r="AE10" s="93">
        <f>IF(P10=0,"",IF(AD10=0,"",(AD10/P10)))</f>
        <v>0.018518518518519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13</v>
      </c>
      <c r="BF10" s="111">
        <f>IF(P10=0,"",IF(BE10=0,"",(BE10/P10)))</f>
        <v>0.24074074074074</v>
      </c>
      <c r="BG10" s="110">
        <v>4</v>
      </c>
      <c r="BH10" s="112">
        <f>IFERROR(BG10/BE10,"-")</f>
        <v>0.30769230769231</v>
      </c>
      <c r="BI10" s="113">
        <v>37000</v>
      </c>
      <c r="BJ10" s="114">
        <f>IFERROR(BI10/BE10,"-")</f>
        <v>2846.1538461538</v>
      </c>
      <c r="BK10" s="115">
        <v>2</v>
      </c>
      <c r="BL10" s="115">
        <v>1</v>
      </c>
      <c r="BM10" s="115">
        <v>1</v>
      </c>
      <c r="BN10" s="117">
        <v>22</v>
      </c>
      <c r="BO10" s="118">
        <f>IF(P10=0,"",IF(BN10=0,"",(BN10/P10)))</f>
        <v>0.40740740740741</v>
      </c>
      <c r="BP10" s="119">
        <v>5</v>
      </c>
      <c r="BQ10" s="120">
        <f>IFERROR(BP10/BN10,"-")</f>
        <v>0.22727272727273</v>
      </c>
      <c r="BR10" s="121">
        <v>25000</v>
      </c>
      <c r="BS10" s="122">
        <f>IFERROR(BR10/BN10,"-")</f>
        <v>1136.3636363636</v>
      </c>
      <c r="BT10" s="123">
        <v>3</v>
      </c>
      <c r="BU10" s="123">
        <v>2</v>
      </c>
      <c r="BV10" s="123"/>
      <c r="BW10" s="124">
        <v>13</v>
      </c>
      <c r="BX10" s="125">
        <f>IF(P10=0,"",IF(BW10=0,"",(BW10/P10)))</f>
        <v>0.24074074074074</v>
      </c>
      <c r="BY10" s="126">
        <v>8</v>
      </c>
      <c r="BZ10" s="127">
        <f>IFERROR(BY10/BW10,"-")</f>
        <v>0.61538461538462</v>
      </c>
      <c r="CA10" s="128">
        <v>489000</v>
      </c>
      <c r="CB10" s="129">
        <f>IFERROR(CA10/BW10,"-")</f>
        <v>37615.384615385</v>
      </c>
      <c r="CC10" s="130">
        <v>2</v>
      </c>
      <c r="CD10" s="130">
        <v>1</v>
      </c>
      <c r="CE10" s="130">
        <v>5</v>
      </c>
      <c r="CF10" s="131">
        <v>5</v>
      </c>
      <c r="CG10" s="132">
        <f>IF(P10=0,"",IF(CF10=0,"",(CF10/P10)))</f>
        <v>0.092592592592593</v>
      </c>
      <c r="CH10" s="133">
        <v>4</v>
      </c>
      <c r="CI10" s="134">
        <f>IFERROR(CH10/CF10,"-")</f>
        <v>0.8</v>
      </c>
      <c r="CJ10" s="135">
        <v>86000</v>
      </c>
      <c r="CK10" s="136">
        <f>IFERROR(CJ10/CF10,"-")</f>
        <v>17200</v>
      </c>
      <c r="CL10" s="137">
        <v>1</v>
      </c>
      <c r="CM10" s="137"/>
      <c r="CN10" s="137">
        <v>3</v>
      </c>
      <c r="CO10" s="138">
        <v>21</v>
      </c>
      <c r="CP10" s="139">
        <v>627000</v>
      </c>
      <c r="CQ10" s="139">
        <v>235000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0.35672514619883</v>
      </c>
      <c r="B11" s="189" t="s">
        <v>82</v>
      </c>
      <c r="C11" s="189"/>
      <c r="D11" s="189" t="s">
        <v>83</v>
      </c>
      <c r="E11" s="189" t="s">
        <v>84</v>
      </c>
      <c r="F11" s="189" t="s">
        <v>65</v>
      </c>
      <c r="G11" s="88" t="s">
        <v>85</v>
      </c>
      <c r="H11" s="88" t="s">
        <v>67</v>
      </c>
      <c r="I11" s="190" t="s">
        <v>86</v>
      </c>
      <c r="J11" s="180">
        <v>684000</v>
      </c>
      <c r="K11" s="79">
        <v>29</v>
      </c>
      <c r="L11" s="79">
        <v>0</v>
      </c>
      <c r="M11" s="79">
        <v>71</v>
      </c>
      <c r="N11" s="89">
        <v>10</v>
      </c>
      <c r="O11" s="90">
        <v>0</v>
      </c>
      <c r="P11" s="91">
        <f>N11+O11</f>
        <v>10</v>
      </c>
      <c r="Q11" s="80">
        <f>IFERROR(P11/M11,"-")</f>
        <v>0.14084507042254</v>
      </c>
      <c r="R11" s="79">
        <v>1</v>
      </c>
      <c r="S11" s="79">
        <v>3</v>
      </c>
      <c r="T11" s="80">
        <f>IFERROR(R11/(P11),"-")</f>
        <v>0.1</v>
      </c>
      <c r="U11" s="186">
        <f>IFERROR(J11/SUM(N11:O16),"-")</f>
        <v>20117.647058824</v>
      </c>
      <c r="V11" s="82">
        <v>4</v>
      </c>
      <c r="W11" s="80">
        <f>IF(P11=0,"-",V11/P11)</f>
        <v>0.4</v>
      </c>
      <c r="X11" s="185">
        <v>57000</v>
      </c>
      <c r="Y11" s="186">
        <f>IFERROR(X11/P11,"-")</f>
        <v>5700</v>
      </c>
      <c r="Z11" s="186">
        <f>IFERROR(X11/V11,"-")</f>
        <v>14250</v>
      </c>
      <c r="AA11" s="180">
        <f>SUM(X11:X16)-SUM(J11:J16)</f>
        <v>-440000</v>
      </c>
      <c r="AB11" s="83">
        <f>SUM(X11:X16)/SUM(J11:J16)</f>
        <v>0.35672514619883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</v>
      </c>
      <c r="BP11" s="119">
        <v>2</v>
      </c>
      <c r="BQ11" s="120">
        <f>IFERROR(BP11/BN11,"-")</f>
        <v>0.66666666666667</v>
      </c>
      <c r="BR11" s="121">
        <v>13000</v>
      </c>
      <c r="BS11" s="122">
        <f>IFERROR(BR11/BN11,"-")</f>
        <v>4333.3333333333</v>
      </c>
      <c r="BT11" s="123">
        <v>1</v>
      </c>
      <c r="BU11" s="123"/>
      <c r="BV11" s="123">
        <v>1</v>
      </c>
      <c r="BW11" s="124">
        <v>3</v>
      </c>
      <c r="BX11" s="125">
        <f>IF(P11=0,"",IF(BW11=0,"",(BW11/P11)))</f>
        <v>0.3</v>
      </c>
      <c r="BY11" s="126">
        <v>2</v>
      </c>
      <c r="BZ11" s="127">
        <f>IFERROR(BY11/BW11,"-")</f>
        <v>0.66666666666667</v>
      </c>
      <c r="CA11" s="128">
        <v>44000</v>
      </c>
      <c r="CB11" s="129">
        <f>IFERROR(CA11/BW11,"-")</f>
        <v>14666.666666667</v>
      </c>
      <c r="CC11" s="130">
        <v>1</v>
      </c>
      <c r="CD11" s="130"/>
      <c r="CE11" s="130">
        <v>1</v>
      </c>
      <c r="CF11" s="131">
        <v>1</v>
      </c>
      <c r="CG11" s="132">
        <f>IF(P11=0,"",IF(CF11=0,"",(CF11/P11)))</f>
        <v>0.1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57000</v>
      </c>
      <c r="CQ11" s="139">
        <v>41000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87</v>
      </c>
      <c r="C12" s="189"/>
      <c r="D12" s="189" t="s">
        <v>83</v>
      </c>
      <c r="E12" s="189" t="s">
        <v>84</v>
      </c>
      <c r="F12" s="189" t="s">
        <v>80</v>
      </c>
      <c r="G12" s="88"/>
      <c r="H12" s="88"/>
      <c r="I12" s="88"/>
      <c r="J12" s="180"/>
      <c r="K12" s="79">
        <v>37</v>
      </c>
      <c r="L12" s="79">
        <v>25</v>
      </c>
      <c r="M12" s="79">
        <v>6</v>
      </c>
      <c r="N12" s="89">
        <v>6</v>
      </c>
      <c r="O12" s="90">
        <v>0</v>
      </c>
      <c r="P12" s="91">
        <f>N12+O12</f>
        <v>6</v>
      </c>
      <c r="Q12" s="80">
        <f>IFERROR(P12/M12,"-")</f>
        <v>1</v>
      </c>
      <c r="R12" s="79">
        <v>1</v>
      </c>
      <c r="S12" s="79">
        <v>1</v>
      </c>
      <c r="T12" s="80">
        <f>IFERROR(R12/(P12),"-")</f>
        <v>0.16666666666667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0.16666666666667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 t="s">
        <v>89</v>
      </c>
      <c r="E13" s="189" t="s">
        <v>90</v>
      </c>
      <c r="F13" s="189" t="s">
        <v>65</v>
      </c>
      <c r="G13" s="88" t="s">
        <v>91</v>
      </c>
      <c r="H13" s="88" t="s">
        <v>92</v>
      </c>
      <c r="I13" s="191" t="s">
        <v>93</v>
      </c>
      <c r="J13" s="180"/>
      <c r="K13" s="79">
        <v>11</v>
      </c>
      <c r="L13" s="79">
        <v>0</v>
      </c>
      <c r="M13" s="79">
        <v>40</v>
      </c>
      <c r="N13" s="89">
        <v>4</v>
      </c>
      <c r="O13" s="90">
        <v>0</v>
      </c>
      <c r="P13" s="91">
        <f>N13+O13</f>
        <v>4</v>
      </c>
      <c r="Q13" s="80">
        <f>IFERROR(P13/M13,"-")</f>
        <v>0.1</v>
      </c>
      <c r="R13" s="79">
        <v>0</v>
      </c>
      <c r="S13" s="79">
        <v>1</v>
      </c>
      <c r="T13" s="80">
        <f>IFERROR(R13/(P13),"-")</f>
        <v>0</v>
      </c>
      <c r="U13" s="186"/>
      <c r="V13" s="82">
        <v>2</v>
      </c>
      <c r="W13" s="80">
        <f>IF(P13=0,"-",V13/P13)</f>
        <v>0.5</v>
      </c>
      <c r="X13" s="185">
        <v>8000</v>
      </c>
      <c r="Y13" s="186">
        <f>IFERROR(X13/P13,"-")</f>
        <v>2000</v>
      </c>
      <c r="Z13" s="186">
        <f>IFERROR(X13/V13,"-")</f>
        <v>4000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5000</v>
      </c>
      <c r="BS13" s="122">
        <f>IFERROR(BR13/BN13,"-")</f>
        <v>2500</v>
      </c>
      <c r="BT13" s="123">
        <v>1</v>
      </c>
      <c r="BU13" s="123"/>
      <c r="BV13" s="123"/>
      <c r="BW13" s="124">
        <v>1</v>
      </c>
      <c r="BX13" s="125">
        <f>IF(P13=0,"",IF(BW13=0,"",(BW13/P13)))</f>
        <v>0.25</v>
      </c>
      <c r="BY13" s="126">
        <v>1</v>
      </c>
      <c r="BZ13" s="127">
        <f>IFERROR(BY13/BW13,"-")</f>
        <v>1</v>
      </c>
      <c r="CA13" s="128">
        <v>3000</v>
      </c>
      <c r="CB13" s="129">
        <f>IFERROR(CA13/BW13,"-")</f>
        <v>3000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8000</v>
      </c>
      <c r="CQ13" s="139">
        <v>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94</v>
      </c>
      <c r="C14" s="189"/>
      <c r="D14" s="189" t="s">
        <v>89</v>
      </c>
      <c r="E14" s="189" t="s">
        <v>90</v>
      </c>
      <c r="F14" s="189" t="s">
        <v>80</v>
      </c>
      <c r="G14" s="88"/>
      <c r="H14" s="88"/>
      <c r="I14" s="88"/>
      <c r="J14" s="180"/>
      <c r="K14" s="79">
        <v>38</v>
      </c>
      <c r="L14" s="79">
        <v>29</v>
      </c>
      <c r="M14" s="79">
        <v>31</v>
      </c>
      <c r="N14" s="89">
        <v>4</v>
      </c>
      <c r="O14" s="90">
        <v>0</v>
      </c>
      <c r="P14" s="91">
        <f>N14+O14</f>
        <v>4</v>
      </c>
      <c r="Q14" s="80">
        <f>IFERROR(P14/M14,"-")</f>
        <v>0.12903225806452</v>
      </c>
      <c r="R14" s="79">
        <v>1</v>
      </c>
      <c r="S14" s="79">
        <v>1</v>
      </c>
      <c r="T14" s="80">
        <f>IFERROR(R14/(P14),"-")</f>
        <v>0.25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4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95</v>
      </c>
      <c r="C15" s="189"/>
      <c r="D15" s="189" t="s">
        <v>96</v>
      </c>
      <c r="E15" s="189" t="s">
        <v>97</v>
      </c>
      <c r="F15" s="189" t="s">
        <v>65</v>
      </c>
      <c r="G15" s="88" t="s">
        <v>91</v>
      </c>
      <c r="H15" s="88" t="s">
        <v>92</v>
      </c>
      <c r="I15" s="191" t="s">
        <v>98</v>
      </c>
      <c r="J15" s="180"/>
      <c r="K15" s="79">
        <v>7</v>
      </c>
      <c r="L15" s="79">
        <v>0</v>
      </c>
      <c r="M15" s="79">
        <v>52</v>
      </c>
      <c r="N15" s="89">
        <v>5</v>
      </c>
      <c r="O15" s="90">
        <v>0</v>
      </c>
      <c r="P15" s="91">
        <f>N15+O15</f>
        <v>5</v>
      </c>
      <c r="Q15" s="80">
        <f>IFERROR(P15/M15,"-")</f>
        <v>0.096153846153846</v>
      </c>
      <c r="R15" s="79">
        <v>2</v>
      </c>
      <c r="S15" s="79">
        <v>0</v>
      </c>
      <c r="T15" s="80">
        <f>IFERROR(R15/(P15),"-")</f>
        <v>0.4</v>
      </c>
      <c r="U15" s="186"/>
      <c r="V15" s="82">
        <v>1</v>
      </c>
      <c r="W15" s="80">
        <f>IF(P15=0,"-",V15/P15)</f>
        <v>0.2</v>
      </c>
      <c r="X15" s="185">
        <v>12000</v>
      </c>
      <c r="Y15" s="186">
        <f>IFERROR(X15/P15,"-")</f>
        <v>2400</v>
      </c>
      <c r="Z15" s="186">
        <f>IFERROR(X15/V15,"-")</f>
        <v>12000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0.8</v>
      </c>
      <c r="BP15" s="119">
        <v>1</v>
      </c>
      <c r="BQ15" s="120">
        <f>IFERROR(BP15/BN15,"-")</f>
        <v>0.25</v>
      </c>
      <c r="BR15" s="121">
        <v>12000</v>
      </c>
      <c r="BS15" s="122">
        <f>IFERROR(BR15/BN15,"-")</f>
        <v>3000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12000</v>
      </c>
      <c r="CQ15" s="139">
        <v>12000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99</v>
      </c>
      <c r="C16" s="189"/>
      <c r="D16" s="189" t="s">
        <v>96</v>
      </c>
      <c r="E16" s="189" t="s">
        <v>97</v>
      </c>
      <c r="F16" s="189" t="s">
        <v>80</v>
      </c>
      <c r="G16" s="88"/>
      <c r="H16" s="88"/>
      <c r="I16" s="88"/>
      <c r="J16" s="180"/>
      <c r="K16" s="79">
        <v>28</v>
      </c>
      <c r="L16" s="79">
        <v>21</v>
      </c>
      <c r="M16" s="79">
        <v>8</v>
      </c>
      <c r="N16" s="89">
        <v>5</v>
      </c>
      <c r="O16" s="90">
        <v>0</v>
      </c>
      <c r="P16" s="91">
        <f>N16+O16</f>
        <v>5</v>
      </c>
      <c r="Q16" s="80">
        <f>IFERROR(P16/M16,"-")</f>
        <v>0.625</v>
      </c>
      <c r="R16" s="79">
        <v>1</v>
      </c>
      <c r="S16" s="79">
        <v>1</v>
      </c>
      <c r="T16" s="80">
        <f>IFERROR(R16/(P16),"-")</f>
        <v>0.2</v>
      </c>
      <c r="U16" s="186"/>
      <c r="V16" s="82">
        <v>1</v>
      </c>
      <c r="W16" s="80">
        <f>IF(P16=0,"-",V16/P16)</f>
        <v>0.2</v>
      </c>
      <c r="X16" s="185">
        <v>167000</v>
      </c>
      <c r="Y16" s="186">
        <f>IFERROR(X16/P16,"-")</f>
        <v>33400</v>
      </c>
      <c r="Z16" s="186">
        <f>IFERROR(X16/V16,"-")</f>
        <v>167000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>
        <v>1</v>
      </c>
      <c r="BZ16" s="127">
        <f>IFERROR(BY16/BW16,"-")</f>
        <v>0.5</v>
      </c>
      <c r="CA16" s="128">
        <v>167000</v>
      </c>
      <c r="CB16" s="129">
        <f>IFERROR(CA16/BW16,"-")</f>
        <v>83500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167000</v>
      </c>
      <c r="CQ16" s="139">
        <v>167000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0.67708333333333</v>
      </c>
      <c r="B17" s="189" t="s">
        <v>100</v>
      </c>
      <c r="C17" s="189"/>
      <c r="D17" s="189" t="s">
        <v>101</v>
      </c>
      <c r="E17" s="189" t="s">
        <v>97</v>
      </c>
      <c r="F17" s="189" t="s">
        <v>65</v>
      </c>
      <c r="G17" s="88" t="s">
        <v>102</v>
      </c>
      <c r="H17" s="88" t="s">
        <v>103</v>
      </c>
      <c r="I17" s="191" t="s">
        <v>93</v>
      </c>
      <c r="J17" s="180">
        <v>384000</v>
      </c>
      <c r="K17" s="79">
        <v>56</v>
      </c>
      <c r="L17" s="79">
        <v>0</v>
      </c>
      <c r="M17" s="79">
        <v>161</v>
      </c>
      <c r="N17" s="89">
        <v>30</v>
      </c>
      <c r="O17" s="90">
        <v>0</v>
      </c>
      <c r="P17" s="91">
        <f>N17+O17</f>
        <v>30</v>
      </c>
      <c r="Q17" s="80">
        <f>IFERROR(P17/M17,"-")</f>
        <v>0.18633540372671</v>
      </c>
      <c r="R17" s="79">
        <v>2</v>
      </c>
      <c r="S17" s="79">
        <v>14</v>
      </c>
      <c r="T17" s="80">
        <f>IFERROR(R17/(P17),"-")</f>
        <v>0.066666666666667</v>
      </c>
      <c r="U17" s="186">
        <f>IFERROR(J17/SUM(N17:O18),"-")</f>
        <v>8000</v>
      </c>
      <c r="V17" s="82">
        <v>6</v>
      </c>
      <c r="W17" s="80">
        <f>IF(P17=0,"-",V17/P17)</f>
        <v>0.2</v>
      </c>
      <c r="X17" s="185">
        <v>31000</v>
      </c>
      <c r="Y17" s="186">
        <f>IFERROR(X17/P17,"-")</f>
        <v>1033.3333333333</v>
      </c>
      <c r="Z17" s="186">
        <f>IFERROR(X17/V17,"-")</f>
        <v>5166.6666666667</v>
      </c>
      <c r="AA17" s="180">
        <f>SUM(X17:X18)-SUM(J17:J18)</f>
        <v>-124000</v>
      </c>
      <c r="AB17" s="83">
        <f>SUM(X17:X18)/SUM(J17:J18)</f>
        <v>0.67708333333333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6</v>
      </c>
      <c r="AW17" s="105">
        <f>IF(P17=0,"",IF(AV17=0,"",(AV17/P17)))</f>
        <v>0.2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15</v>
      </c>
      <c r="BF17" s="111">
        <f>IF(P17=0,"",IF(BE17=0,"",(BE17/P17)))</f>
        <v>0.5</v>
      </c>
      <c r="BG17" s="110">
        <v>4</v>
      </c>
      <c r="BH17" s="112">
        <f>IFERROR(BG17/BE17,"-")</f>
        <v>0.26666666666667</v>
      </c>
      <c r="BI17" s="113">
        <v>12000</v>
      </c>
      <c r="BJ17" s="114">
        <f>IFERROR(BI17/BE17,"-")</f>
        <v>800</v>
      </c>
      <c r="BK17" s="115">
        <v>4</v>
      </c>
      <c r="BL17" s="115"/>
      <c r="BM17" s="115"/>
      <c r="BN17" s="117">
        <v>8</v>
      </c>
      <c r="BO17" s="118">
        <f>IF(P17=0,"",IF(BN17=0,"",(BN17/P17)))</f>
        <v>0.26666666666667</v>
      </c>
      <c r="BP17" s="119">
        <v>2</v>
      </c>
      <c r="BQ17" s="120">
        <f>IFERROR(BP17/BN17,"-")</f>
        <v>0.25</v>
      </c>
      <c r="BR17" s="121">
        <v>19000</v>
      </c>
      <c r="BS17" s="122">
        <f>IFERROR(BR17/BN17,"-")</f>
        <v>2375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0.033333333333333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6</v>
      </c>
      <c r="CP17" s="139">
        <v>31000</v>
      </c>
      <c r="CQ17" s="139">
        <v>14000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104</v>
      </c>
      <c r="C18" s="189"/>
      <c r="D18" s="189" t="s">
        <v>101</v>
      </c>
      <c r="E18" s="189" t="s">
        <v>97</v>
      </c>
      <c r="F18" s="189" t="s">
        <v>80</v>
      </c>
      <c r="G18" s="88"/>
      <c r="H18" s="88"/>
      <c r="I18" s="88"/>
      <c r="J18" s="180"/>
      <c r="K18" s="79">
        <v>59</v>
      </c>
      <c r="L18" s="79">
        <v>50</v>
      </c>
      <c r="M18" s="79">
        <v>23</v>
      </c>
      <c r="N18" s="89">
        <v>18</v>
      </c>
      <c r="O18" s="90">
        <v>0</v>
      </c>
      <c r="P18" s="91">
        <f>N18+O18</f>
        <v>18</v>
      </c>
      <c r="Q18" s="80">
        <f>IFERROR(P18/M18,"-")</f>
        <v>0.78260869565217</v>
      </c>
      <c r="R18" s="79">
        <v>3</v>
      </c>
      <c r="S18" s="79">
        <v>5</v>
      </c>
      <c r="T18" s="80">
        <f>IFERROR(R18/(P18),"-")</f>
        <v>0.16666666666667</v>
      </c>
      <c r="U18" s="186"/>
      <c r="V18" s="82">
        <v>7</v>
      </c>
      <c r="W18" s="80">
        <f>IF(P18=0,"-",V18/P18)</f>
        <v>0.38888888888889</v>
      </c>
      <c r="X18" s="185">
        <v>229000</v>
      </c>
      <c r="Y18" s="186">
        <f>IFERROR(X18/P18,"-")</f>
        <v>12722.222222222</v>
      </c>
      <c r="Z18" s="186">
        <f>IFERROR(X18/V18,"-")</f>
        <v>32714.285714286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0.055555555555556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0.11111111111111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10</v>
      </c>
      <c r="BO18" s="118">
        <f>IF(P18=0,"",IF(BN18=0,"",(BN18/P18)))</f>
        <v>0.55555555555556</v>
      </c>
      <c r="BP18" s="119">
        <v>4</v>
      </c>
      <c r="BQ18" s="120">
        <f>IFERROR(BP18/BN18,"-")</f>
        <v>0.4</v>
      </c>
      <c r="BR18" s="121">
        <v>143000</v>
      </c>
      <c r="BS18" s="122">
        <f>IFERROR(BR18/BN18,"-")</f>
        <v>14300</v>
      </c>
      <c r="BT18" s="123">
        <v>2</v>
      </c>
      <c r="BU18" s="123"/>
      <c r="BV18" s="123">
        <v>2</v>
      </c>
      <c r="BW18" s="124">
        <v>3</v>
      </c>
      <c r="BX18" s="125">
        <f>IF(P18=0,"",IF(BW18=0,"",(BW18/P18)))</f>
        <v>0.16666666666667</v>
      </c>
      <c r="BY18" s="126">
        <v>2</v>
      </c>
      <c r="BZ18" s="127">
        <f>IFERROR(BY18/BW18,"-")</f>
        <v>0.66666666666667</v>
      </c>
      <c r="CA18" s="128">
        <v>42000</v>
      </c>
      <c r="CB18" s="129">
        <f>IFERROR(CA18/BW18,"-")</f>
        <v>14000</v>
      </c>
      <c r="CC18" s="130">
        <v>1</v>
      </c>
      <c r="CD18" s="130"/>
      <c r="CE18" s="130">
        <v>1</v>
      </c>
      <c r="CF18" s="131">
        <v>2</v>
      </c>
      <c r="CG18" s="132">
        <f>IF(P18=0,"",IF(CF18=0,"",(CF18/P18)))</f>
        <v>0.11111111111111</v>
      </c>
      <c r="CH18" s="133">
        <v>1</v>
      </c>
      <c r="CI18" s="134">
        <f>IFERROR(CH18/CF18,"-")</f>
        <v>0.5</v>
      </c>
      <c r="CJ18" s="135">
        <v>44000</v>
      </c>
      <c r="CK18" s="136">
        <f>IFERROR(CJ18/CF18,"-")</f>
        <v>22000</v>
      </c>
      <c r="CL18" s="137"/>
      <c r="CM18" s="137"/>
      <c r="CN18" s="137">
        <v>1</v>
      </c>
      <c r="CO18" s="138">
        <v>7</v>
      </c>
      <c r="CP18" s="139">
        <v>229000</v>
      </c>
      <c r="CQ18" s="139">
        <v>122000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0.32083333333333</v>
      </c>
      <c r="B19" s="189" t="s">
        <v>105</v>
      </c>
      <c r="C19" s="189"/>
      <c r="D19" s="189" t="s">
        <v>70</v>
      </c>
      <c r="E19" s="189" t="s">
        <v>106</v>
      </c>
      <c r="F19" s="189" t="s">
        <v>65</v>
      </c>
      <c r="G19" s="88" t="s">
        <v>107</v>
      </c>
      <c r="H19" s="88" t="s">
        <v>67</v>
      </c>
      <c r="I19" s="191" t="s">
        <v>108</v>
      </c>
      <c r="J19" s="180">
        <v>480000</v>
      </c>
      <c r="K19" s="79">
        <v>42</v>
      </c>
      <c r="L19" s="79">
        <v>0</v>
      </c>
      <c r="M19" s="79">
        <v>121</v>
      </c>
      <c r="N19" s="89">
        <v>19</v>
      </c>
      <c r="O19" s="90">
        <v>1</v>
      </c>
      <c r="P19" s="91">
        <f>N19+O19</f>
        <v>20</v>
      </c>
      <c r="Q19" s="80">
        <f>IFERROR(P19/M19,"-")</f>
        <v>0.16528925619835</v>
      </c>
      <c r="R19" s="79">
        <v>6</v>
      </c>
      <c r="S19" s="79">
        <v>5</v>
      </c>
      <c r="T19" s="80">
        <f>IFERROR(R19/(P19),"-")</f>
        <v>0.3</v>
      </c>
      <c r="U19" s="186">
        <f>IFERROR(J19/SUM(N19:O20),"-")</f>
        <v>16000</v>
      </c>
      <c r="V19" s="82">
        <v>5</v>
      </c>
      <c r="W19" s="80">
        <f>IF(P19=0,"-",V19/P19)</f>
        <v>0.25</v>
      </c>
      <c r="X19" s="185">
        <v>138000</v>
      </c>
      <c r="Y19" s="186">
        <f>IFERROR(X19/P19,"-")</f>
        <v>6900</v>
      </c>
      <c r="Z19" s="186">
        <f>IFERROR(X19/V19,"-")</f>
        <v>27600</v>
      </c>
      <c r="AA19" s="180">
        <f>SUM(X19:X20)-SUM(J19:J20)</f>
        <v>-326000</v>
      </c>
      <c r="AB19" s="83">
        <f>SUM(X19:X20)/SUM(J19:J20)</f>
        <v>0.32083333333333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0.05</v>
      </c>
      <c r="AX19" s="104">
        <v>1</v>
      </c>
      <c r="AY19" s="106">
        <f>IFERROR(AX19/AV19,"-")</f>
        <v>1</v>
      </c>
      <c r="AZ19" s="107">
        <v>80000</v>
      </c>
      <c r="BA19" s="108">
        <f>IFERROR(AZ19/AV19,"-")</f>
        <v>80000</v>
      </c>
      <c r="BB19" s="109"/>
      <c r="BC19" s="109"/>
      <c r="BD19" s="109">
        <v>1</v>
      </c>
      <c r="BE19" s="110">
        <v>8</v>
      </c>
      <c r="BF19" s="111">
        <f>IF(P19=0,"",IF(BE19=0,"",(BE19/P19)))</f>
        <v>0.4</v>
      </c>
      <c r="BG19" s="110">
        <v>2</v>
      </c>
      <c r="BH19" s="112">
        <f>IFERROR(BG19/BE19,"-")</f>
        <v>0.25</v>
      </c>
      <c r="BI19" s="113">
        <v>38000</v>
      </c>
      <c r="BJ19" s="114">
        <f>IFERROR(BI19/BE19,"-")</f>
        <v>4750</v>
      </c>
      <c r="BK19" s="115">
        <v>1</v>
      </c>
      <c r="BL19" s="115"/>
      <c r="BM19" s="115">
        <v>1</v>
      </c>
      <c r="BN19" s="117">
        <v>5</v>
      </c>
      <c r="BO19" s="118">
        <f>IF(P19=0,"",IF(BN19=0,"",(BN19/P19)))</f>
        <v>0.25</v>
      </c>
      <c r="BP19" s="119">
        <v>1</v>
      </c>
      <c r="BQ19" s="120">
        <f>IFERROR(BP19/BN19,"-")</f>
        <v>0.2</v>
      </c>
      <c r="BR19" s="121">
        <v>17000</v>
      </c>
      <c r="BS19" s="122">
        <f>IFERROR(BR19/BN19,"-")</f>
        <v>3400</v>
      </c>
      <c r="BT19" s="123"/>
      <c r="BU19" s="123"/>
      <c r="BV19" s="123">
        <v>1</v>
      </c>
      <c r="BW19" s="124">
        <v>4</v>
      </c>
      <c r="BX19" s="125">
        <f>IF(P19=0,"",IF(BW19=0,"",(BW19/P19)))</f>
        <v>0.2</v>
      </c>
      <c r="BY19" s="126">
        <v>1</v>
      </c>
      <c r="BZ19" s="127">
        <f>IFERROR(BY19/BW19,"-")</f>
        <v>0.25</v>
      </c>
      <c r="CA19" s="128">
        <v>3000</v>
      </c>
      <c r="CB19" s="129">
        <f>IFERROR(CA19/BW19,"-")</f>
        <v>750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5</v>
      </c>
      <c r="CP19" s="139">
        <v>138000</v>
      </c>
      <c r="CQ19" s="139">
        <v>80000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109</v>
      </c>
      <c r="C20" s="189"/>
      <c r="D20" s="189" t="s">
        <v>70</v>
      </c>
      <c r="E20" s="189" t="s">
        <v>106</v>
      </c>
      <c r="F20" s="189" t="s">
        <v>80</v>
      </c>
      <c r="G20" s="88"/>
      <c r="H20" s="88"/>
      <c r="I20" s="88"/>
      <c r="J20" s="180"/>
      <c r="K20" s="79">
        <v>54</v>
      </c>
      <c r="L20" s="79">
        <v>36</v>
      </c>
      <c r="M20" s="79">
        <v>13</v>
      </c>
      <c r="N20" s="89">
        <v>10</v>
      </c>
      <c r="O20" s="90">
        <v>0</v>
      </c>
      <c r="P20" s="91">
        <f>N20+O20</f>
        <v>10</v>
      </c>
      <c r="Q20" s="80">
        <f>IFERROR(P20/M20,"-")</f>
        <v>0.76923076923077</v>
      </c>
      <c r="R20" s="79">
        <v>3</v>
      </c>
      <c r="S20" s="79">
        <v>1</v>
      </c>
      <c r="T20" s="80">
        <f>IFERROR(R20/(P20),"-")</f>
        <v>0.3</v>
      </c>
      <c r="U20" s="186"/>
      <c r="V20" s="82">
        <v>2</v>
      </c>
      <c r="W20" s="80">
        <f>IF(P20=0,"-",V20/P20)</f>
        <v>0.2</v>
      </c>
      <c r="X20" s="185">
        <v>16000</v>
      </c>
      <c r="Y20" s="186">
        <f>IFERROR(X20/P20,"-")</f>
        <v>1600</v>
      </c>
      <c r="Z20" s="186">
        <f>IFERROR(X20/V20,"-")</f>
        <v>8000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1</v>
      </c>
      <c r="BF20" s="111">
        <f>IF(P20=0,"",IF(BE20=0,"",(BE20/P20)))</f>
        <v>0.1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4</v>
      </c>
      <c r="BO20" s="118">
        <f>IF(P20=0,"",IF(BN20=0,"",(BN20/P20)))</f>
        <v>0.4</v>
      </c>
      <c r="BP20" s="119">
        <v>1</v>
      </c>
      <c r="BQ20" s="120">
        <f>IFERROR(BP20/BN20,"-")</f>
        <v>0.25</v>
      </c>
      <c r="BR20" s="121">
        <v>3000</v>
      </c>
      <c r="BS20" s="122">
        <f>IFERROR(BR20/BN20,"-")</f>
        <v>750</v>
      </c>
      <c r="BT20" s="123">
        <v>1</v>
      </c>
      <c r="BU20" s="123"/>
      <c r="BV20" s="123"/>
      <c r="BW20" s="124">
        <v>4</v>
      </c>
      <c r="BX20" s="125">
        <f>IF(P20=0,"",IF(BW20=0,"",(BW20/P20)))</f>
        <v>0.4</v>
      </c>
      <c r="BY20" s="126">
        <v>1</v>
      </c>
      <c r="BZ20" s="127">
        <f>IFERROR(BY20/BW20,"-")</f>
        <v>0.25</v>
      </c>
      <c r="CA20" s="128">
        <v>13000</v>
      </c>
      <c r="CB20" s="129">
        <f>IFERROR(CA20/BW20,"-")</f>
        <v>3250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16000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1.4647435897436</v>
      </c>
      <c r="B21" s="189" t="s">
        <v>110</v>
      </c>
      <c r="C21" s="189"/>
      <c r="D21" s="189" t="s">
        <v>111</v>
      </c>
      <c r="E21" s="189" t="s">
        <v>112</v>
      </c>
      <c r="F21" s="189" t="s">
        <v>65</v>
      </c>
      <c r="G21" s="88" t="s">
        <v>102</v>
      </c>
      <c r="H21" s="88" t="s">
        <v>113</v>
      </c>
      <c r="I21" s="88" t="s">
        <v>114</v>
      </c>
      <c r="J21" s="180">
        <v>312000</v>
      </c>
      <c r="K21" s="79">
        <v>8</v>
      </c>
      <c r="L21" s="79">
        <v>0</v>
      </c>
      <c r="M21" s="79">
        <v>47</v>
      </c>
      <c r="N21" s="89">
        <v>3</v>
      </c>
      <c r="O21" s="90">
        <v>0</v>
      </c>
      <c r="P21" s="91">
        <f>N21+O21</f>
        <v>3</v>
      </c>
      <c r="Q21" s="80">
        <f>IFERROR(P21/M21,"-")</f>
        <v>0.063829787234043</v>
      </c>
      <c r="R21" s="79">
        <v>0</v>
      </c>
      <c r="S21" s="79">
        <v>3</v>
      </c>
      <c r="T21" s="80">
        <f>IFERROR(R21/(P21),"-")</f>
        <v>0</v>
      </c>
      <c r="U21" s="186">
        <f>IFERROR(J21/SUM(N21:O24),"-")</f>
        <v>8210.5263157895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SUM(X21:X24)-SUM(J21:J24)</f>
        <v>145000</v>
      </c>
      <c r="AB21" s="83">
        <f>SUM(X21:X24)/SUM(J21:J24)</f>
        <v>1.4647435897436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115</v>
      </c>
      <c r="C22" s="189"/>
      <c r="D22" s="189" t="s">
        <v>116</v>
      </c>
      <c r="E22" s="189" t="s">
        <v>117</v>
      </c>
      <c r="F22" s="189" t="s">
        <v>65</v>
      </c>
      <c r="G22" s="88"/>
      <c r="H22" s="88" t="s">
        <v>113</v>
      </c>
      <c r="I22" s="88" t="s">
        <v>118</v>
      </c>
      <c r="J22" s="180"/>
      <c r="K22" s="79">
        <v>12</v>
      </c>
      <c r="L22" s="79">
        <v>0</v>
      </c>
      <c r="M22" s="79">
        <v>48</v>
      </c>
      <c r="N22" s="89">
        <v>5</v>
      </c>
      <c r="O22" s="90">
        <v>0</v>
      </c>
      <c r="P22" s="91">
        <f>N22+O22</f>
        <v>5</v>
      </c>
      <c r="Q22" s="80">
        <f>IFERROR(P22/M22,"-")</f>
        <v>0.10416666666667</v>
      </c>
      <c r="R22" s="79">
        <v>0</v>
      </c>
      <c r="S22" s="79">
        <v>2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>
        <v>1</v>
      </c>
      <c r="AE22" s="93">
        <f>IF(P22=0,"",IF(AD22=0,"",(AD22/P22)))</f>
        <v>0.2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1</v>
      </c>
      <c r="AN22" s="99">
        <f>IF(P22=0,"",IF(AM22=0,"",(AM22/P22)))</f>
        <v>0.2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0.2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119</v>
      </c>
      <c r="C23" s="189"/>
      <c r="D23" s="189" t="s">
        <v>120</v>
      </c>
      <c r="E23" s="189" t="s">
        <v>121</v>
      </c>
      <c r="F23" s="189" t="s">
        <v>65</v>
      </c>
      <c r="G23" s="88"/>
      <c r="H23" s="88" t="s">
        <v>113</v>
      </c>
      <c r="I23" s="88" t="s">
        <v>122</v>
      </c>
      <c r="J23" s="180"/>
      <c r="K23" s="79">
        <v>22</v>
      </c>
      <c r="L23" s="79">
        <v>0</v>
      </c>
      <c r="M23" s="79">
        <v>62</v>
      </c>
      <c r="N23" s="89">
        <v>7</v>
      </c>
      <c r="O23" s="90">
        <v>0</v>
      </c>
      <c r="P23" s="91">
        <f>N23+O23</f>
        <v>7</v>
      </c>
      <c r="Q23" s="80">
        <f>IFERROR(P23/M23,"-")</f>
        <v>0.11290322580645</v>
      </c>
      <c r="R23" s="79">
        <v>2</v>
      </c>
      <c r="S23" s="79">
        <v>3</v>
      </c>
      <c r="T23" s="80">
        <f>IFERROR(R23/(P23),"-")</f>
        <v>0.28571428571429</v>
      </c>
      <c r="U23" s="186"/>
      <c r="V23" s="82">
        <v>1</v>
      </c>
      <c r="W23" s="80">
        <f>IF(P23=0,"-",V23/P23)</f>
        <v>0.14285714285714</v>
      </c>
      <c r="X23" s="185">
        <v>5000</v>
      </c>
      <c r="Y23" s="186">
        <f>IFERROR(X23/P23,"-")</f>
        <v>714.28571428571</v>
      </c>
      <c r="Z23" s="186">
        <f>IFERROR(X23/V23,"-")</f>
        <v>5000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0.42857142857143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0.42857142857143</v>
      </c>
      <c r="BY23" s="126">
        <v>1</v>
      </c>
      <c r="BZ23" s="127">
        <f>IFERROR(BY23/BW23,"-")</f>
        <v>0.33333333333333</v>
      </c>
      <c r="CA23" s="128">
        <v>5000</v>
      </c>
      <c r="CB23" s="129">
        <f>IFERROR(CA23/BW23,"-")</f>
        <v>1666.6666666667</v>
      </c>
      <c r="CC23" s="130">
        <v>1</v>
      </c>
      <c r="CD23" s="130"/>
      <c r="CE23" s="130"/>
      <c r="CF23" s="131">
        <v>1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5000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123</v>
      </c>
      <c r="C24" s="189"/>
      <c r="D24" s="189" t="s">
        <v>124</v>
      </c>
      <c r="E24" s="189" t="s">
        <v>124</v>
      </c>
      <c r="F24" s="189" t="s">
        <v>80</v>
      </c>
      <c r="G24" s="88"/>
      <c r="H24" s="88"/>
      <c r="I24" s="88"/>
      <c r="J24" s="180"/>
      <c r="K24" s="79">
        <v>154</v>
      </c>
      <c r="L24" s="79">
        <v>84</v>
      </c>
      <c r="M24" s="79">
        <v>46</v>
      </c>
      <c r="N24" s="89">
        <v>23</v>
      </c>
      <c r="O24" s="90">
        <v>0</v>
      </c>
      <c r="P24" s="91">
        <f>N24+O24</f>
        <v>23</v>
      </c>
      <c r="Q24" s="80">
        <f>IFERROR(P24/M24,"-")</f>
        <v>0.5</v>
      </c>
      <c r="R24" s="79">
        <v>5</v>
      </c>
      <c r="S24" s="79">
        <v>3</v>
      </c>
      <c r="T24" s="80">
        <f>IFERROR(R24/(P24),"-")</f>
        <v>0.21739130434783</v>
      </c>
      <c r="U24" s="186"/>
      <c r="V24" s="82">
        <v>9</v>
      </c>
      <c r="W24" s="80">
        <f>IF(P24=0,"-",V24/P24)</f>
        <v>0.39130434782609</v>
      </c>
      <c r="X24" s="185">
        <v>452000</v>
      </c>
      <c r="Y24" s="186">
        <f>IFERROR(X24/P24,"-")</f>
        <v>19652.173913043</v>
      </c>
      <c r="Z24" s="186">
        <f>IFERROR(X24/V24,"-")</f>
        <v>50222.222222222</v>
      </c>
      <c r="AA24" s="180"/>
      <c r="AB24" s="83"/>
      <c r="AC24" s="77"/>
      <c r="AD24" s="92">
        <v>1</v>
      </c>
      <c r="AE24" s="93">
        <f>IF(P24=0,"",IF(AD24=0,"",(AD24/P24)))</f>
        <v>0.043478260869565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0.043478260869565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5</v>
      </c>
      <c r="BF24" s="111">
        <f>IF(P24=0,"",IF(BE24=0,"",(BE24/P24)))</f>
        <v>0.21739130434783</v>
      </c>
      <c r="BG24" s="110">
        <v>1</v>
      </c>
      <c r="BH24" s="112">
        <f>IFERROR(BG24/BE24,"-")</f>
        <v>0.2</v>
      </c>
      <c r="BI24" s="113">
        <v>40000</v>
      </c>
      <c r="BJ24" s="114">
        <f>IFERROR(BI24/BE24,"-")</f>
        <v>8000</v>
      </c>
      <c r="BK24" s="115"/>
      <c r="BL24" s="115"/>
      <c r="BM24" s="115">
        <v>1</v>
      </c>
      <c r="BN24" s="117">
        <v>6</v>
      </c>
      <c r="BO24" s="118">
        <f>IF(P24=0,"",IF(BN24=0,"",(BN24/P24)))</f>
        <v>0.26086956521739</v>
      </c>
      <c r="BP24" s="119">
        <v>1</v>
      </c>
      <c r="BQ24" s="120">
        <f>IFERROR(BP24/BN24,"-")</f>
        <v>0.16666666666667</v>
      </c>
      <c r="BR24" s="121">
        <v>9000</v>
      </c>
      <c r="BS24" s="122">
        <f>IFERROR(BR24/BN24,"-")</f>
        <v>1500</v>
      </c>
      <c r="BT24" s="123"/>
      <c r="BU24" s="123"/>
      <c r="BV24" s="123">
        <v>1</v>
      </c>
      <c r="BW24" s="124">
        <v>10</v>
      </c>
      <c r="BX24" s="125">
        <f>IF(P24=0,"",IF(BW24=0,"",(BW24/P24)))</f>
        <v>0.43478260869565</v>
      </c>
      <c r="BY24" s="126">
        <v>7</v>
      </c>
      <c r="BZ24" s="127">
        <f>IFERROR(BY24/BW24,"-")</f>
        <v>0.7</v>
      </c>
      <c r="CA24" s="128">
        <v>423000</v>
      </c>
      <c r="CB24" s="129">
        <f>IFERROR(CA24/BW24,"-")</f>
        <v>42300</v>
      </c>
      <c r="CC24" s="130">
        <v>4</v>
      </c>
      <c r="CD24" s="130">
        <v>2</v>
      </c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9</v>
      </c>
      <c r="CP24" s="139">
        <v>452000</v>
      </c>
      <c r="CQ24" s="139">
        <v>380000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2.3833333333333</v>
      </c>
      <c r="B25" s="189" t="s">
        <v>125</v>
      </c>
      <c r="C25" s="189"/>
      <c r="D25" s="189" t="s">
        <v>111</v>
      </c>
      <c r="E25" s="189" t="s">
        <v>112</v>
      </c>
      <c r="F25" s="189" t="s">
        <v>65</v>
      </c>
      <c r="G25" s="88" t="s">
        <v>126</v>
      </c>
      <c r="H25" s="88" t="s">
        <v>127</v>
      </c>
      <c r="I25" s="88" t="s">
        <v>114</v>
      </c>
      <c r="J25" s="180">
        <v>240000</v>
      </c>
      <c r="K25" s="79">
        <v>12</v>
      </c>
      <c r="L25" s="79">
        <v>0</v>
      </c>
      <c r="M25" s="79">
        <v>40</v>
      </c>
      <c r="N25" s="89">
        <v>3</v>
      </c>
      <c r="O25" s="90">
        <v>0</v>
      </c>
      <c r="P25" s="91">
        <f>N25+O25</f>
        <v>3</v>
      </c>
      <c r="Q25" s="80">
        <f>IFERROR(P25/M25,"-")</f>
        <v>0.075</v>
      </c>
      <c r="R25" s="79">
        <v>1</v>
      </c>
      <c r="S25" s="79">
        <v>0</v>
      </c>
      <c r="T25" s="80">
        <f>IFERROR(R25/(P25),"-")</f>
        <v>0.33333333333333</v>
      </c>
      <c r="U25" s="186">
        <f>IFERROR(J25/SUM(N25:O28),"-")</f>
        <v>8000</v>
      </c>
      <c r="V25" s="82">
        <v>1</v>
      </c>
      <c r="W25" s="80">
        <f>IF(P25=0,"-",V25/P25)</f>
        <v>0.33333333333333</v>
      </c>
      <c r="X25" s="185">
        <v>12000</v>
      </c>
      <c r="Y25" s="186">
        <f>IFERROR(X25/P25,"-")</f>
        <v>4000</v>
      </c>
      <c r="Z25" s="186">
        <f>IFERROR(X25/V25,"-")</f>
        <v>12000</v>
      </c>
      <c r="AA25" s="180">
        <f>SUM(X25:X28)-SUM(J25:J28)</f>
        <v>332000</v>
      </c>
      <c r="AB25" s="83">
        <f>SUM(X25:X28)/SUM(J25:J28)</f>
        <v>2.3833333333333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1</v>
      </c>
      <c r="BP25" s="119">
        <v>1</v>
      </c>
      <c r="BQ25" s="120">
        <f>IFERROR(BP25/BN25,"-")</f>
        <v>0.33333333333333</v>
      </c>
      <c r="BR25" s="121">
        <v>12000</v>
      </c>
      <c r="BS25" s="122">
        <f>IFERROR(BR25/BN25,"-")</f>
        <v>4000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12000</v>
      </c>
      <c r="CQ25" s="139">
        <v>12000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128</v>
      </c>
      <c r="C26" s="189"/>
      <c r="D26" s="189" t="s">
        <v>116</v>
      </c>
      <c r="E26" s="189" t="s">
        <v>117</v>
      </c>
      <c r="F26" s="189" t="s">
        <v>65</v>
      </c>
      <c r="G26" s="88"/>
      <c r="H26" s="88" t="s">
        <v>127</v>
      </c>
      <c r="I26" s="88" t="s">
        <v>118</v>
      </c>
      <c r="J26" s="180"/>
      <c r="K26" s="79">
        <v>15</v>
      </c>
      <c r="L26" s="79">
        <v>0</v>
      </c>
      <c r="M26" s="79">
        <v>36</v>
      </c>
      <c r="N26" s="89">
        <v>4</v>
      </c>
      <c r="O26" s="90">
        <v>0</v>
      </c>
      <c r="P26" s="91">
        <f>N26+O26</f>
        <v>4</v>
      </c>
      <c r="Q26" s="80">
        <f>IFERROR(P26/M26,"-")</f>
        <v>0.11111111111111</v>
      </c>
      <c r="R26" s="79">
        <v>1</v>
      </c>
      <c r="S26" s="79">
        <v>1</v>
      </c>
      <c r="T26" s="80">
        <f>IFERROR(R26/(P26),"-")</f>
        <v>0.25</v>
      </c>
      <c r="U26" s="186"/>
      <c r="V26" s="82">
        <v>3</v>
      </c>
      <c r="W26" s="80">
        <f>IF(P26=0,"-",V26/P26)</f>
        <v>0.75</v>
      </c>
      <c r="X26" s="185">
        <v>75000</v>
      </c>
      <c r="Y26" s="186">
        <f>IFERROR(X26/P26,"-")</f>
        <v>18750</v>
      </c>
      <c r="Z26" s="186">
        <f>IFERROR(X26/V26,"-")</f>
        <v>25000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0.25</v>
      </c>
      <c r="AO26" s="98">
        <v>1</v>
      </c>
      <c r="AP26" s="100">
        <f>IFERROR(AO26/AM26,"-")</f>
        <v>1</v>
      </c>
      <c r="AQ26" s="101">
        <v>3000</v>
      </c>
      <c r="AR26" s="102">
        <f>IFERROR(AQ26/AM26,"-")</f>
        <v>3000</v>
      </c>
      <c r="AS26" s="103">
        <v>1</v>
      </c>
      <c r="AT26" s="103"/>
      <c r="AU26" s="103"/>
      <c r="AV26" s="104">
        <v>1</v>
      </c>
      <c r="AW26" s="105">
        <f>IF(P26=0,"",IF(AV26=0,"",(AV26/P26)))</f>
        <v>0.25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>
        <v>1</v>
      </c>
      <c r="BH26" s="112">
        <f>IFERROR(BG26/BE26,"-")</f>
        <v>1</v>
      </c>
      <c r="BI26" s="113">
        <v>3000</v>
      </c>
      <c r="BJ26" s="114">
        <f>IFERROR(BI26/BE26,"-")</f>
        <v>3000</v>
      </c>
      <c r="BK26" s="115">
        <v>1</v>
      </c>
      <c r="BL26" s="115"/>
      <c r="BM26" s="115"/>
      <c r="BN26" s="117">
        <v>1</v>
      </c>
      <c r="BO26" s="118">
        <f>IF(P26=0,"",IF(BN26=0,"",(BN26/P26)))</f>
        <v>0.25</v>
      </c>
      <c r="BP26" s="119">
        <v>1</v>
      </c>
      <c r="BQ26" s="120">
        <f>IFERROR(BP26/BN26,"-")</f>
        <v>1</v>
      </c>
      <c r="BR26" s="121">
        <v>69000</v>
      </c>
      <c r="BS26" s="122">
        <f>IFERROR(BR26/BN26,"-")</f>
        <v>69000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75000</v>
      </c>
      <c r="CQ26" s="139">
        <v>69000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129</v>
      </c>
      <c r="C27" s="189"/>
      <c r="D27" s="189" t="s">
        <v>120</v>
      </c>
      <c r="E27" s="189" t="s">
        <v>121</v>
      </c>
      <c r="F27" s="189" t="s">
        <v>65</v>
      </c>
      <c r="G27" s="88"/>
      <c r="H27" s="88" t="s">
        <v>127</v>
      </c>
      <c r="I27" s="88" t="s">
        <v>122</v>
      </c>
      <c r="J27" s="180"/>
      <c r="K27" s="79">
        <v>9</v>
      </c>
      <c r="L27" s="79">
        <v>0</v>
      </c>
      <c r="M27" s="79">
        <v>33</v>
      </c>
      <c r="N27" s="89">
        <v>8</v>
      </c>
      <c r="O27" s="90">
        <v>0</v>
      </c>
      <c r="P27" s="91">
        <f>N27+O27</f>
        <v>8</v>
      </c>
      <c r="Q27" s="80">
        <f>IFERROR(P27/M27,"-")</f>
        <v>0.24242424242424</v>
      </c>
      <c r="R27" s="79">
        <v>1</v>
      </c>
      <c r="S27" s="79">
        <v>2</v>
      </c>
      <c r="T27" s="80">
        <f>IFERROR(R27/(P27),"-")</f>
        <v>0.125</v>
      </c>
      <c r="U27" s="186"/>
      <c r="V27" s="82">
        <v>1</v>
      </c>
      <c r="W27" s="80">
        <f>IF(P27=0,"-",V27/P27)</f>
        <v>0.125</v>
      </c>
      <c r="X27" s="185">
        <v>20000</v>
      </c>
      <c r="Y27" s="186">
        <f>IFERROR(X27/P27,"-")</f>
        <v>2500</v>
      </c>
      <c r="Z27" s="186">
        <f>IFERROR(X27/V27,"-")</f>
        <v>20000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0.125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2</v>
      </c>
      <c r="AW27" s="105">
        <f>IF(P27=0,"",IF(AV27=0,"",(AV27/P27)))</f>
        <v>0.25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0.125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4</v>
      </c>
      <c r="BO27" s="118">
        <f>IF(P27=0,"",IF(BN27=0,"",(BN27/P27)))</f>
        <v>0.5</v>
      </c>
      <c r="BP27" s="119">
        <v>1</v>
      </c>
      <c r="BQ27" s="120">
        <f>IFERROR(BP27/BN27,"-")</f>
        <v>0.25</v>
      </c>
      <c r="BR27" s="121">
        <v>20000</v>
      </c>
      <c r="BS27" s="122">
        <f>IFERROR(BR27/BN27,"-")</f>
        <v>5000</v>
      </c>
      <c r="BT27" s="123">
        <v>1</v>
      </c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20000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130</v>
      </c>
      <c r="C28" s="189"/>
      <c r="D28" s="189" t="s">
        <v>124</v>
      </c>
      <c r="E28" s="189" t="s">
        <v>124</v>
      </c>
      <c r="F28" s="189" t="s">
        <v>80</v>
      </c>
      <c r="G28" s="88"/>
      <c r="H28" s="88"/>
      <c r="I28" s="88"/>
      <c r="J28" s="180"/>
      <c r="K28" s="79">
        <v>109</v>
      </c>
      <c r="L28" s="79">
        <v>55</v>
      </c>
      <c r="M28" s="79">
        <v>36</v>
      </c>
      <c r="N28" s="89">
        <v>15</v>
      </c>
      <c r="O28" s="90">
        <v>0</v>
      </c>
      <c r="P28" s="91">
        <f>N28+O28</f>
        <v>15</v>
      </c>
      <c r="Q28" s="80">
        <f>IFERROR(P28/M28,"-")</f>
        <v>0.41666666666667</v>
      </c>
      <c r="R28" s="79">
        <v>6</v>
      </c>
      <c r="S28" s="79">
        <v>0</v>
      </c>
      <c r="T28" s="80">
        <f>IFERROR(R28/(P28),"-")</f>
        <v>0.4</v>
      </c>
      <c r="U28" s="186"/>
      <c r="V28" s="82">
        <v>3</v>
      </c>
      <c r="W28" s="80">
        <f>IF(P28=0,"-",V28/P28)</f>
        <v>0.2</v>
      </c>
      <c r="X28" s="185">
        <v>465000</v>
      </c>
      <c r="Y28" s="186">
        <f>IFERROR(X28/P28,"-")</f>
        <v>31000</v>
      </c>
      <c r="Z28" s="186">
        <f>IFERROR(X28/V28,"-")</f>
        <v>155000</v>
      </c>
      <c r="AA28" s="180"/>
      <c r="AB28" s="83"/>
      <c r="AC28" s="77"/>
      <c r="AD28" s="92">
        <v>2</v>
      </c>
      <c r="AE28" s="93">
        <f>IF(P28=0,"",IF(AD28=0,"",(AD28/P28)))</f>
        <v>0.13333333333333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0.26666666666667</v>
      </c>
      <c r="BG28" s="110">
        <v>1</v>
      </c>
      <c r="BH28" s="112">
        <f>IFERROR(BG28/BE28,"-")</f>
        <v>0.25</v>
      </c>
      <c r="BI28" s="113">
        <v>18000</v>
      </c>
      <c r="BJ28" s="114">
        <f>IFERROR(BI28/BE28,"-")</f>
        <v>4500</v>
      </c>
      <c r="BK28" s="115"/>
      <c r="BL28" s="115"/>
      <c r="BM28" s="115">
        <v>1</v>
      </c>
      <c r="BN28" s="117">
        <v>5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0.2</v>
      </c>
      <c r="BY28" s="126">
        <v>1</v>
      </c>
      <c r="BZ28" s="127">
        <f>IFERROR(BY28/BW28,"-")</f>
        <v>0.33333333333333</v>
      </c>
      <c r="CA28" s="128">
        <v>283000</v>
      </c>
      <c r="CB28" s="129">
        <f>IFERROR(CA28/BW28,"-")</f>
        <v>94333.333333333</v>
      </c>
      <c r="CC28" s="130"/>
      <c r="CD28" s="130"/>
      <c r="CE28" s="130">
        <v>1</v>
      </c>
      <c r="CF28" s="131">
        <v>1</v>
      </c>
      <c r="CG28" s="132">
        <f>IF(P28=0,"",IF(CF28=0,"",(CF28/P28)))</f>
        <v>0.066666666666667</v>
      </c>
      <c r="CH28" s="133">
        <v>1</v>
      </c>
      <c r="CI28" s="134">
        <f>IFERROR(CH28/CF28,"-")</f>
        <v>1</v>
      </c>
      <c r="CJ28" s="135">
        <v>164000</v>
      </c>
      <c r="CK28" s="136">
        <f>IFERROR(CJ28/CF28,"-")</f>
        <v>164000</v>
      </c>
      <c r="CL28" s="137"/>
      <c r="CM28" s="137"/>
      <c r="CN28" s="137">
        <v>1</v>
      </c>
      <c r="CO28" s="138">
        <v>3</v>
      </c>
      <c r="CP28" s="139">
        <v>465000</v>
      </c>
      <c r="CQ28" s="139">
        <v>283000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0.50925925925926</v>
      </c>
      <c r="B29" s="189" t="s">
        <v>131</v>
      </c>
      <c r="C29" s="189"/>
      <c r="D29" s="189" t="s">
        <v>63</v>
      </c>
      <c r="E29" s="189" t="s">
        <v>64</v>
      </c>
      <c r="F29" s="189" t="s">
        <v>65</v>
      </c>
      <c r="G29" s="88" t="s">
        <v>132</v>
      </c>
      <c r="H29" s="88" t="s">
        <v>92</v>
      </c>
      <c r="I29" s="88" t="s">
        <v>133</v>
      </c>
      <c r="J29" s="180">
        <v>108000</v>
      </c>
      <c r="K29" s="79">
        <v>14</v>
      </c>
      <c r="L29" s="79">
        <v>0</v>
      </c>
      <c r="M29" s="79">
        <v>52</v>
      </c>
      <c r="N29" s="89">
        <v>4</v>
      </c>
      <c r="O29" s="90">
        <v>0</v>
      </c>
      <c r="P29" s="91">
        <f>N29+O29</f>
        <v>4</v>
      </c>
      <c r="Q29" s="80">
        <f>IFERROR(P29/M29,"-")</f>
        <v>0.076923076923077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7714.2857142857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-53000</v>
      </c>
      <c r="AB29" s="83">
        <f>SUM(X29:X30)/SUM(J29:J30)</f>
        <v>0.50925925925926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134</v>
      </c>
      <c r="C30" s="189"/>
      <c r="D30" s="189" t="s">
        <v>63</v>
      </c>
      <c r="E30" s="189" t="s">
        <v>64</v>
      </c>
      <c r="F30" s="189" t="s">
        <v>80</v>
      </c>
      <c r="G30" s="88"/>
      <c r="H30" s="88"/>
      <c r="I30" s="88"/>
      <c r="J30" s="180"/>
      <c r="K30" s="79">
        <v>36</v>
      </c>
      <c r="L30" s="79">
        <v>29</v>
      </c>
      <c r="M30" s="79">
        <v>13</v>
      </c>
      <c r="N30" s="89">
        <v>10</v>
      </c>
      <c r="O30" s="90">
        <v>0</v>
      </c>
      <c r="P30" s="91">
        <f>N30+O30</f>
        <v>10</v>
      </c>
      <c r="Q30" s="80">
        <f>IFERROR(P30/M30,"-")</f>
        <v>0.76923076923077</v>
      </c>
      <c r="R30" s="79">
        <v>1</v>
      </c>
      <c r="S30" s="79">
        <v>3</v>
      </c>
      <c r="T30" s="80">
        <f>IFERROR(R30/(P30),"-")</f>
        <v>0.1</v>
      </c>
      <c r="U30" s="186"/>
      <c r="V30" s="82">
        <v>1</v>
      </c>
      <c r="W30" s="80">
        <f>IF(P30=0,"-",V30/P30)</f>
        <v>0.1</v>
      </c>
      <c r="X30" s="185">
        <v>55000</v>
      </c>
      <c r="Y30" s="186">
        <f>IFERROR(X30/P30,"-")</f>
        <v>5500</v>
      </c>
      <c r="Z30" s="186">
        <f>IFERROR(X30/V30,"-")</f>
        <v>55000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0.2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0.4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3</v>
      </c>
      <c r="BX30" s="125">
        <f>IF(P30=0,"",IF(BW30=0,"",(BW30/P30)))</f>
        <v>0.3</v>
      </c>
      <c r="BY30" s="126">
        <v>1</v>
      </c>
      <c r="BZ30" s="127">
        <f>IFERROR(BY30/BW30,"-")</f>
        <v>0.33333333333333</v>
      </c>
      <c r="CA30" s="128">
        <v>55000</v>
      </c>
      <c r="CB30" s="129">
        <f>IFERROR(CA30/BW30,"-")</f>
        <v>18333.333333333</v>
      </c>
      <c r="CC30" s="130"/>
      <c r="CD30" s="130"/>
      <c r="CE30" s="130">
        <v>1</v>
      </c>
      <c r="CF30" s="131">
        <v>1</v>
      </c>
      <c r="CG30" s="132">
        <f>IF(P30=0,"",IF(CF30=0,"",(CF30/P30)))</f>
        <v>0.1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1</v>
      </c>
      <c r="CP30" s="139">
        <v>55000</v>
      </c>
      <c r="CQ30" s="139">
        <v>55000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5.9074074074074</v>
      </c>
      <c r="B31" s="189" t="s">
        <v>135</v>
      </c>
      <c r="C31" s="189"/>
      <c r="D31" s="189" t="s">
        <v>89</v>
      </c>
      <c r="E31" s="189" t="s">
        <v>90</v>
      </c>
      <c r="F31" s="189" t="s">
        <v>65</v>
      </c>
      <c r="G31" s="88" t="s">
        <v>132</v>
      </c>
      <c r="H31" s="88" t="s">
        <v>92</v>
      </c>
      <c r="I31" s="88" t="s">
        <v>136</v>
      </c>
      <c r="J31" s="180">
        <v>108000</v>
      </c>
      <c r="K31" s="79">
        <v>10</v>
      </c>
      <c r="L31" s="79">
        <v>0</v>
      </c>
      <c r="M31" s="79">
        <v>56</v>
      </c>
      <c r="N31" s="89">
        <v>6</v>
      </c>
      <c r="O31" s="90">
        <v>0</v>
      </c>
      <c r="P31" s="91">
        <f>N31+O31</f>
        <v>6</v>
      </c>
      <c r="Q31" s="80">
        <f>IFERROR(P31/M31,"-")</f>
        <v>0.10714285714286</v>
      </c>
      <c r="R31" s="79">
        <v>0</v>
      </c>
      <c r="S31" s="79">
        <v>2</v>
      </c>
      <c r="T31" s="80">
        <f>IFERROR(R31/(P31),"-")</f>
        <v>0</v>
      </c>
      <c r="U31" s="186">
        <f>IFERROR(J31/SUM(N31:O32),"-")</f>
        <v>10800</v>
      </c>
      <c r="V31" s="82">
        <v>3</v>
      </c>
      <c r="W31" s="80">
        <f>IF(P31=0,"-",V31/P31)</f>
        <v>0.5</v>
      </c>
      <c r="X31" s="185">
        <v>96000</v>
      </c>
      <c r="Y31" s="186">
        <f>IFERROR(X31/P31,"-")</f>
        <v>16000</v>
      </c>
      <c r="Z31" s="186">
        <f>IFERROR(X31/V31,"-")</f>
        <v>32000</v>
      </c>
      <c r="AA31" s="180">
        <f>SUM(X31:X32)-SUM(J31:J32)</f>
        <v>530000</v>
      </c>
      <c r="AB31" s="83">
        <f>SUM(X31:X32)/SUM(J31:J32)</f>
        <v>5.9074074074074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2</v>
      </c>
      <c r="AW31" s="105">
        <f>IF(P31=0,"",IF(AV31=0,"",(AV31/P31)))</f>
        <v>0.33333333333333</v>
      </c>
      <c r="AX31" s="104">
        <v>1</v>
      </c>
      <c r="AY31" s="106">
        <f>IFERROR(AX31/AV31,"-")</f>
        <v>0.5</v>
      </c>
      <c r="AZ31" s="107">
        <v>90000</v>
      </c>
      <c r="BA31" s="108">
        <f>IFERROR(AZ31/AV31,"-")</f>
        <v>45000</v>
      </c>
      <c r="BB31" s="109"/>
      <c r="BC31" s="109"/>
      <c r="BD31" s="109">
        <v>1</v>
      </c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0.33333333333333</v>
      </c>
      <c r="BP31" s="119">
        <v>1</v>
      </c>
      <c r="BQ31" s="120">
        <f>IFERROR(BP31/BN31,"-")</f>
        <v>0.5</v>
      </c>
      <c r="BR31" s="121">
        <v>3000</v>
      </c>
      <c r="BS31" s="122">
        <f>IFERROR(BR31/BN31,"-")</f>
        <v>1500</v>
      </c>
      <c r="BT31" s="123">
        <v>1</v>
      </c>
      <c r="BU31" s="123"/>
      <c r="BV31" s="123"/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3000</v>
      </c>
      <c r="CB31" s="129">
        <f>IFERROR(CA31/BW31,"-")</f>
        <v>3000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3</v>
      </c>
      <c r="CP31" s="139">
        <v>96000</v>
      </c>
      <c r="CQ31" s="139">
        <v>90000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137</v>
      </c>
      <c r="C32" s="189"/>
      <c r="D32" s="189" t="s">
        <v>89</v>
      </c>
      <c r="E32" s="189" t="s">
        <v>90</v>
      </c>
      <c r="F32" s="189" t="s">
        <v>80</v>
      </c>
      <c r="G32" s="88"/>
      <c r="H32" s="88"/>
      <c r="I32" s="88"/>
      <c r="J32" s="180"/>
      <c r="K32" s="79">
        <v>32</v>
      </c>
      <c r="L32" s="79">
        <v>21</v>
      </c>
      <c r="M32" s="79">
        <v>6</v>
      </c>
      <c r="N32" s="89">
        <v>4</v>
      </c>
      <c r="O32" s="90">
        <v>0</v>
      </c>
      <c r="P32" s="91">
        <f>N32+O32</f>
        <v>4</v>
      </c>
      <c r="Q32" s="80">
        <f>IFERROR(P32/M32,"-")</f>
        <v>0.66666666666667</v>
      </c>
      <c r="R32" s="79">
        <v>2</v>
      </c>
      <c r="S32" s="79">
        <v>1</v>
      </c>
      <c r="T32" s="80">
        <f>IFERROR(R32/(P32),"-")</f>
        <v>0.5</v>
      </c>
      <c r="U32" s="186"/>
      <c r="V32" s="82">
        <v>2</v>
      </c>
      <c r="W32" s="80">
        <f>IF(P32=0,"-",V32/P32)</f>
        <v>0.5</v>
      </c>
      <c r="X32" s="185">
        <v>542000</v>
      </c>
      <c r="Y32" s="186">
        <f>IFERROR(X32/P32,"-")</f>
        <v>135500</v>
      </c>
      <c r="Z32" s="186">
        <f>IFERROR(X32/V32,"-")</f>
        <v>271000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0.5</v>
      </c>
      <c r="BG32" s="110">
        <v>2</v>
      </c>
      <c r="BH32" s="112">
        <f>IFERROR(BG32/BE32,"-")</f>
        <v>1</v>
      </c>
      <c r="BI32" s="113">
        <v>542000</v>
      </c>
      <c r="BJ32" s="114">
        <f>IFERROR(BI32/BE32,"-")</f>
        <v>271000</v>
      </c>
      <c r="BK32" s="115"/>
      <c r="BL32" s="115">
        <v>1</v>
      </c>
      <c r="BM32" s="115">
        <v>1</v>
      </c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542000</v>
      </c>
      <c r="CQ32" s="139">
        <v>536000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3.0463240740741</v>
      </c>
      <c r="B33" s="189" t="s">
        <v>138</v>
      </c>
      <c r="C33" s="189"/>
      <c r="D33" s="189" t="s">
        <v>63</v>
      </c>
      <c r="E33" s="189" t="s">
        <v>64</v>
      </c>
      <c r="F33" s="189" t="s">
        <v>65</v>
      </c>
      <c r="G33" s="88" t="s">
        <v>139</v>
      </c>
      <c r="H33" s="88" t="s">
        <v>92</v>
      </c>
      <c r="I33" s="88" t="s">
        <v>133</v>
      </c>
      <c r="J33" s="180">
        <v>108000</v>
      </c>
      <c r="K33" s="79">
        <v>11</v>
      </c>
      <c r="L33" s="79">
        <v>0</v>
      </c>
      <c r="M33" s="79">
        <v>46</v>
      </c>
      <c r="N33" s="89">
        <v>6</v>
      </c>
      <c r="O33" s="90">
        <v>0</v>
      </c>
      <c r="P33" s="91">
        <f>N33+O33</f>
        <v>6</v>
      </c>
      <c r="Q33" s="80">
        <f>IFERROR(P33/M33,"-")</f>
        <v>0.1304347826087</v>
      </c>
      <c r="R33" s="79">
        <v>0</v>
      </c>
      <c r="S33" s="79">
        <v>5</v>
      </c>
      <c r="T33" s="80">
        <f>IFERROR(R33/(P33),"-")</f>
        <v>0</v>
      </c>
      <c r="U33" s="186">
        <f>IFERROR(J33/SUM(N33:O34),"-")</f>
        <v>7714.2857142857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221003</v>
      </c>
      <c r="AB33" s="83">
        <f>SUM(X33:X34)/SUM(J33:J34)</f>
        <v>3.0463240740741</v>
      </c>
      <c r="AC33" s="77"/>
      <c r="AD33" s="92">
        <v>1</v>
      </c>
      <c r="AE33" s="93">
        <f>IF(P33=0,"",IF(AD33=0,"",(AD33/P33)))</f>
        <v>0.16666666666667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1</v>
      </c>
      <c r="AN33" s="99">
        <f>IF(P33=0,"",IF(AM33=0,"",(AM33/P33)))</f>
        <v>0.16666666666667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0.16666666666667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0.16666666666667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0.16666666666667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0.16666666666667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140</v>
      </c>
      <c r="C34" s="189"/>
      <c r="D34" s="189" t="s">
        <v>63</v>
      </c>
      <c r="E34" s="189" t="s">
        <v>64</v>
      </c>
      <c r="F34" s="189" t="s">
        <v>80</v>
      </c>
      <c r="G34" s="88"/>
      <c r="H34" s="88"/>
      <c r="I34" s="88"/>
      <c r="J34" s="180"/>
      <c r="K34" s="79">
        <v>108</v>
      </c>
      <c r="L34" s="79">
        <v>20</v>
      </c>
      <c r="M34" s="79">
        <v>20</v>
      </c>
      <c r="N34" s="89">
        <v>8</v>
      </c>
      <c r="O34" s="90">
        <v>0</v>
      </c>
      <c r="P34" s="91">
        <f>N34+O34</f>
        <v>8</v>
      </c>
      <c r="Q34" s="80">
        <f>IFERROR(P34/M34,"-")</f>
        <v>0.4</v>
      </c>
      <c r="R34" s="79">
        <v>4</v>
      </c>
      <c r="S34" s="79">
        <v>1</v>
      </c>
      <c r="T34" s="80">
        <f>IFERROR(R34/(P34),"-")</f>
        <v>0.5</v>
      </c>
      <c r="U34" s="186"/>
      <c r="V34" s="82">
        <v>4</v>
      </c>
      <c r="W34" s="80">
        <f>IF(P34=0,"-",V34/P34)</f>
        <v>0.5</v>
      </c>
      <c r="X34" s="185">
        <v>329003</v>
      </c>
      <c r="Y34" s="186">
        <f>IFERROR(X34/P34,"-")</f>
        <v>41125.375</v>
      </c>
      <c r="Z34" s="186">
        <f>IFERROR(X34/V34,"-")</f>
        <v>82250.75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0.5</v>
      </c>
      <c r="BP34" s="119">
        <v>2</v>
      </c>
      <c r="BQ34" s="120">
        <f>IFERROR(BP34/BN34,"-")</f>
        <v>0.5</v>
      </c>
      <c r="BR34" s="121">
        <v>67000</v>
      </c>
      <c r="BS34" s="122">
        <f>IFERROR(BR34/BN34,"-")</f>
        <v>16750</v>
      </c>
      <c r="BT34" s="123"/>
      <c r="BU34" s="123"/>
      <c r="BV34" s="123">
        <v>2</v>
      </c>
      <c r="BW34" s="124">
        <v>2</v>
      </c>
      <c r="BX34" s="125">
        <f>IF(P34=0,"",IF(BW34=0,"",(BW34/P34)))</f>
        <v>0.25</v>
      </c>
      <c r="BY34" s="126">
        <v>2</v>
      </c>
      <c r="BZ34" s="127">
        <f>IFERROR(BY34/BW34,"-")</f>
        <v>1</v>
      </c>
      <c r="CA34" s="128">
        <v>262003</v>
      </c>
      <c r="CB34" s="129">
        <f>IFERROR(CA34/BW34,"-")</f>
        <v>131001.5</v>
      </c>
      <c r="CC34" s="130"/>
      <c r="CD34" s="130"/>
      <c r="CE34" s="130">
        <v>2</v>
      </c>
      <c r="CF34" s="131">
        <v>1</v>
      </c>
      <c r="CG34" s="132">
        <f>IF(P34=0,"",IF(CF34=0,"",(CF34/P34)))</f>
        <v>0.125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4</v>
      </c>
      <c r="CP34" s="139">
        <v>329003</v>
      </c>
      <c r="CQ34" s="139">
        <v>213000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0.027777777777778</v>
      </c>
      <c r="B35" s="189" t="s">
        <v>141</v>
      </c>
      <c r="C35" s="189"/>
      <c r="D35" s="189" t="s">
        <v>89</v>
      </c>
      <c r="E35" s="189" t="s">
        <v>90</v>
      </c>
      <c r="F35" s="189" t="s">
        <v>65</v>
      </c>
      <c r="G35" s="88" t="s">
        <v>139</v>
      </c>
      <c r="H35" s="88" t="s">
        <v>92</v>
      </c>
      <c r="I35" s="88" t="s">
        <v>142</v>
      </c>
      <c r="J35" s="180">
        <v>108000</v>
      </c>
      <c r="K35" s="79">
        <v>9</v>
      </c>
      <c r="L35" s="79">
        <v>0</v>
      </c>
      <c r="M35" s="79">
        <v>38</v>
      </c>
      <c r="N35" s="89">
        <v>2</v>
      </c>
      <c r="O35" s="90">
        <v>0</v>
      </c>
      <c r="P35" s="91">
        <f>N35+O35</f>
        <v>2</v>
      </c>
      <c r="Q35" s="80">
        <f>IFERROR(P35/M35,"-")</f>
        <v>0.052631578947368</v>
      </c>
      <c r="R35" s="79">
        <v>0</v>
      </c>
      <c r="S35" s="79">
        <v>1</v>
      </c>
      <c r="T35" s="80">
        <f>IFERROR(R35/(P35),"-")</f>
        <v>0</v>
      </c>
      <c r="U35" s="186">
        <f>IFERROR(J35/SUM(N35:O36),"-")</f>
        <v>15428.571428571</v>
      </c>
      <c r="V35" s="82">
        <v>1</v>
      </c>
      <c r="W35" s="80">
        <f>IF(P35=0,"-",V35/P35)</f>
        <v>0.5</v>
      </c>
      <c r="X35" s="185">
        <v>3000</v>
      </c>
      <c r="Y35" s="186">
        <f>IFERROR(X35/P35,"-")</f>
        <v>1500</v>
      </c>
      <c r="Z35" s="186">
        <f>IFERROR(X35/V35,"-")</f>
        <v>3000</v>
      </c>
      <c r="AA35" s="180">
        <f>SUM(X35:X36)-SUM(J35:J36)</f>
        <v>-105000</v>
      </c>
      <c r="AB35" s="83">
        <f>SUM(X35:X36)/SUM(J35:J36)</f>
        <v>0.027777777777778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>
        <v>1</v>
      </c>
      <c r="BH35" s="112">
        <f>IFERROR(BG35/BE35,"-")</f>
        <v>1</v>
      </c>
      <c r="BI35" s="113">
        <v>3000</v>
      </c>
      <c r="BJ35" s="114">
        <f>IFERROR(BI35/BE35,"-")</f>
        <v>3000</v>
      </c>
      <c r="BK35" s="115">
        <v>1</v>
      </c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143</v>
      </c>
      <c r="C36" s="189"/>
      <c r="D36" s="189" t="s">
        <v>89</v>
      </c>
      <c r="E36" s="189" t="s">
        <v>90</v>
      </c>
      <c r="F36" s="189" t="s">
        <v>80</v>
      </c>
      <c r="G36" s="88"/>
      <c r="H36" s="88"/>
      <c r="I36" s="88"/>
      <c r="J36" s="180"/>
      <c r="K36" s="79">
        <v>29</v>
      </c>
      <c r="L36" s="79">
        <v>20</v>
      </c>
      <c r="M36" s="79">
        <v>7</v>
      </c>
      <c r="N36" s="89">
        <v>5</v>
      </c>
      <c r="O36" s="90">
        <v>0</v>
      </c>
      <c r="P36" s="91">
        <f>N36+O36</f>
        <v>5</v>
      </c>
      <c r="Q36" s="80">
        <f>IFERROR(P36/M36,"-")</f>
        <v>0.71428571428571</v>
      </c>
      <c r="R36" s="79">
        <v>1</v>
      </c>
      <c r="S36" s="79">
        <v>1</v>
      </c>
      <c r="T36" s="80">
        <f>IFERROR(R36/(P36),"-")</f>
        <v>0.2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0.4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6.3541666666667</v>
      </c>
      <c r="B37" s="189" t="s">
        <v>144</v>
      </c>
      <c r="C37" s="189"/>
      <c r="D37" s="189" t="s">
        <v>70</v>
      </c>
      <c r="E37" s="189" t="s">
        <v>71</v>
      </c>
      <c r="F37" s="189" t="s">
        <v>65</v>
      </c>
      <c r="G37" s="88" t="s">
        <v>145</v>
      </c>
      <c r="H37" s="88" t="s">
        <v>92</v>
      </c>
      <c r="I37" s="190" t="s">
        <v>146</v>
      </c>
      <c r="J37" s="180">
        <v>120000</v>
      </c>
      <c r="K37" s="79">
        <v>19</v>
      </c>
      <c r="L37" s="79">
        <v>0</v>
      </c>
      <c r="M37" s="79">
        <v>50</v>
      </c>
      <c r="N37" s="89">
        <v>4</v>
      </c>
      <c r="O37" s="90">
        <v>0</v>
      </c>
      <c r="P37" s="91">
        <f>N37+O37</f>
        <v>4</v>
      </c>
      <c r="Q37" s="80">
        <f>IFERROR(P37/M37,"-")</f>
        <v>0.08</v>
      </c>
      <c r="R37" s="79">
        <v>1</v>
      </c>
      <c r="S37" s="79">
        <v>1</v>
      </c>
      <c r="T37" s="80">
        <f>IFERROR(R37/(P37),"-")</f>
        <v>0.25</v>
      </c>
      <c r="U37" s="186">
        <f>IFERROR(J37/SUM(N37:O38),"-")</f>
        <v>10909.090909091</v>
      </c>
      <c r="V37" s="82">
        <v>1</v>
      </c>
      <c r="W37" s="80">
        <f>IF(P37=0,"-",V37/P37)</f>
        <v>0.25</v>
      </c>
      <c r="X37" s="185">
        <v>3000</v>
      </c>
      <c r="Y37" s="186">
        <f>IFERROR(X37/P37,"-")</f>
        <v>750</v>
      </c>
      <c r="Z37" s="186">
        <f>IFERROR(X37/V37,"-")</f>
        <v>3000</v>
      </c>
      <c r="AA37" s="180">
        <f>SUM(X37:X38)-SUM(J37:J38)</f>
        <v>642500</v>
      </c>
      <c r="AB37" s="83">
        <f>SUM(X37:X38)/SUM(J37:J38)</f>
        <v>6.3541666666667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0.25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0.5</v>
      </c>
      <c r="BP37" s="119">
        <v>1</v>
      </c>
      <c r="BQ37" s="120">
        <f>IFERROR(BP37/BN37,"-")</f>
        <v>0.5</v>
      </c>
      <c r="BR37" s="121">
        <v>3000</v>
      </c>
      <c r="BS37" s="122">
        <f>IFERROR(BR37/BN37,"-")</f>
        <v>1500</v>
      </c>
      <c r="BT37" s="123">
        <v>1</v>
      </c>
      <c r="BU37" s="123"/>
      <c r="BV37" s="123"/>
      <c r="BW37" s="124">
        <v>1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147</v>
      </c>
      <c r="C38" s="189"/>
      <c r="D38" s="189" t="s">
        <v>70</v>
      </c>
      <c r="E38" s="189" t="s">
        <v>71</v>
      </c>
      <c r="F38" s="189" t="s">
        <v>80</v>
      </c>
      <c r="G38" s="88"/>
      <c r="H38" s="88"/>
      <c r="I38" s="88"/>
      <c r="J38" s="180"/>
      <c r="K38" s="79">
        <v>28</v>
      </c>
      <c r="L38" s="79">
        <v>23</v>
      </c>
      <c r="M38" s="79">
        <v>24</v>
      </c>
      <c r="N38" s="89">
        <v>7</v>
      </c>
      <c r="O38" s="90">
        <v>0</v>
      </c>
      <c r="P38" s="91">
        <f>N38+O38</f>
        <v>7</v>
      </c>
      <c r="Q38" s="80">
        <f>IFERROR(P38/M38,"-")</f>
        <v>0.29166666666667</v>
      </c>
      <c r="R38" s="79">
        <v>1</v>
      </c>
      <c r="S38" s="79">
        <v>1</v>
      </c>
      <c r="T38" s="80">
        <f>IFERROR(R38/(P38),"-")</f>
        <v>0.14285714285714</v>
      </c>
      <c r="U38" s="186"/>
      <c r="V38" s="82">
        <v>3</v>
      </c>
      <c r="W38" s="80">
        <f>IF(P38=0,"-",V38/P38)</f>
        <v>0.42857142857143</v>
      </c>
      <c r="X38" s="185">
        <v>759500</v>
      </c>
      <c r="Y38" s="186">
        <f>IFERROR(X38/P38,"-")</f>
        <v>108500</v>
      </c>
      <c r="Z38" s="186">
        <f>IFERROR(X38/V38,"-")</f>
        <v>253166.66666667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0.42857142857143</v>
      </c>
      <c r="BP38" s="119">
        <v>2</v>
      </c>
      <c r="BQ38" s="120">
        <f>IFERROR(BP38/BN38,"-")</f>
        <v>0.66666666666667</v>
      </c>
      <c r="BR38" s="121">
        <v>424500</v>
      </c>
      <c r="BS38" s="122">
        <f>IFERROR(BR38/BN38,"-")</f>
        <v>141500</v>
      </c>
      <c r="BT38" s="123">
        <v>1</v>
      </c>
      <c r="BU38" s="123"/>
      <c r="BV38" s="123">
        <v>1</v>
      </c>
      <c r="BW38" s="124">
        <v>3</v>
      </c>
      <c r="BX38" s="125">
        <f>IF(P38=0,"",IF(BW38=0,"",(BW38/P38)))</f>
        <v>0.42857142857143</v>
      </c>
      <c r="BY38" s="126">
        <v>1</v>
      </c>
      <c r="BZ38" s="127">
        <f>IFERROR(BY38/BW38,"-")</f>
        <v>0.33333333333333</v>
      </c>
      <c r="CA38" s="128">
        <v>335000</v>
      </c>
      <c r="CB38" s="129">
        <f>IFERROR(CA38/BW38,"-")</f>
        <v>111666.66666667</v>
      </c>
      <c r="CC38" s="130"/>
      <c r="CD38" s="130"/>
      <c r="CE38" s="130">
        <v>1</v>
      </c>
      <c r="CF38" s="131">
        <v>1</v>
      </c>
      <c r="CG38" s="132">
        <f>IF(P38=0,"",IF(CF38=0,"",(CF38/P38)))</f>
        <v>0.14285714285714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3</v>
      </c>
      <c r="CP38" s="139">
        <v>759500</v>
      </c>
      <c r="CQ38" s="139">
        <v>423000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12.133333333333</v>
      </c>
      <c r="B39" s="189" t="s">
        <v>148</v>
      </c>
      <c r="C39" s="189"/>
      <c r="D39" s="189" t="s">
        <v>70</v>
      </c>
      <c r="E39" s="189" t="s">
        <v>149</v>
      </c>
      <c r="F39" s="189" t="s">
        <v>65</v>
      </c>
      <c r="G39" s="88" t="s">
        <v>145</v>
      </c>
      <c r="H39" s="88" t="s">
        <v>92</v>
      </c>
      <c r="I39" s="88" t="s">
        <v>150</v>
      </c>
      <c r="J39" s="180">
        <v>120000</v>
      </c>
      <c r="K39" s="79">
        <v>5</v>
      </c>
      <c r="L39" s="79">
        <v>0</v>
      </c>
      <c r="M39" s="79">
        <v>26</v>
      </c>
      <c r="N39" s="89">
        <v>3</v>
      </c>
      <c r="O39" s="90">
        <v>0</v>
      </c>
      <c r="P39" s="91">
        <f>N39+O39</f>
        <v>3</v>
      </c>
      <c r="Q39" s="80">
        <f>IFERROR(P39/M39,"-")</f>
        <v>0.11538461538462</v>
      </c>
      <c r="R39" s="79">
        <v>0</v>
      </c>
      <c r="S39" s="79">
        <v>1</v>
      </c>
      <c r="T39" s="80">
        <f>IFERROR(R39/(P39),"-")</f>
        <v>0</v>
      </c>
      <c r="U39" s="186">
        <f>IFERROR(J39/SUM(N39:O40),"-")</f>
        <v>13333.333333333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1336000</v>
      </c>
      <c r="AB39" s="83">
        <f>SUM(X39:X40)/SUM(J39:J40)</f>
        <v>12.133333333333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0.33333333333333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2</v>
      </c>
      <c r="BF39" s="111">
        <f>IF(P39=0,"",IF(BE39=0,"",(BE39/P39)))</f>
        <v>0.66666666666667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151</v>
      </c>
      <c r="C40" s="189"/>
      <c r="D40" s="189" t="s">
        <v>70</v>
      </c>
      <c r="E40" s="189" t="s">
        <v>149</v>
      </c>
      <c r="F40" s="189" t="s">
        <v>80</v>
      </c>
      <c r="G40" s="88"/>
      <c r="H40" s="88"/>
      <c r="I40" s="88"/>
      <c r="J40" s="180"/>
      <c r="K40" s="79">
        <v>27</v>
      </c>
      <c r="L40" s="79">
        <v>19</v>
      </c>
      <c r="M40" s="79">
        <v>10</v>
      </c>
      <c r="N40" s="89">
        <v>6</v>
      </c>
      <c r="O40" s="90">
        <v>0</v>
      </c>
      <c r="P40" s="91">
        <f>N40+O40</f>
        <v>6</v>
      </c>
      <c r="Q40" s="80">
        <f>IFERROR(P40/M40,"-")</f>
        <v>0.6</v>
      </c>
      <c r="R40" s="79">
        <v>0</v>
      </c>
      <c r="S40" s="79">
        <v>0</v>
      </c>
      <c r="T40" s="80">
        <f>IFERROR(R40/(P40),"-")</f>
        <v>0</v>
      </c>
      <c r="U40" s="186"/>
      <c r="V40" s="82">
        <v>4</v>
      </c>
      <c r="W40" s="80">
        <f>IF(P40=0,"-",V40/P40)</f>
        <v>0.66666666666667</v>
      </c>
      <c r="X40" s="185">
        <v>1456000</v>
      </c>
      <c r="Y40" s="186">
        <f>IFERROR(X40/P40,"-")</f>
        <v>242666.66666667</v>
      </c>
      <c r="Z40" s="186">
        <f>IFERROR(X40/V40,"-")</f>
        <v>364000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0.33333333333333</v>
      </c>
      <c r="BG40" s="110">
        <v>1</v>
      </c>
      <c r="BH40" s="112">
        <f>IFERROR(BG40/BE40,"-")</f>
        <v>0.5</v>
      </c>
      <c r="BI40" s="113">
        <v>3000</v>
      </c>
      <c r="BJ40" s="114">
        <f>IFERROR(BI40/BE40,"-")</f>
        <v>1500</v>
      </c>
      <c r="BK40" s="115">
        <v>1</v>
      </c>
      <c r="BL40" s="115"/>
      <c r="BM40" s="115"/>
      <c r="BN40" s="117">
        <v>2</v>
      </c>
      <c r="BO40" s="118">
        <f>IF(P40=0,"",IF(BN40=0,"",(BN40/P40)))</f>
        <v>0.33333333333333</v>
      </c>
      <c r="BP40" s="119">
        <v>1</v>
      </c>
      <c r="BQ40" s="120">
        <f>IFERROR(BP40/BN40,"-")</f>
        <v>0.5</v>
      </c>
      <c r="BR40" s="121">
        <v>3000</v>
      </c>
      <c r="BS40" s="122">
        <f>IFERROR(BR40/BN40,"-")</f>
        <v>1500</v>
      </c>
      <c r="BT40" s="123">
        <v>1</v>
      </c>
      <c r="BU40" s="123"/>
      <c r="BV40" s="123"/>
      <c r="BW40" s="124">
        <v>2</v>
      </c>
      <c r="BX40" s="125">
        <f>IF(P40=0,"",IF(BW40=0,"",(BW40/P40)))</f>
        <v>0.33333333333333</v>
      </c>
      <c r="BY40" s="126">
        <v>2</v>
      </c>
      <c r="BZ40" s="127">
        <f>IFERROR(BY40/BW40,"-")</f>
        <v>1</v>
      </c>
      <c r="CA40" s="128">
        <v>1450000</v>
      </c>
      <c r="CB40" s="129">
        <f>IFERROR(CA40/BW40,"-")</f>
        <v>725000</v>
      </c>
      <c r="CC40" s="130">
        <v>1</v>
      </c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4</v>
      </c>
      <c r="CP40" s="139">
        <v>1456000</v>
      </c>
      <c r="CQ40" s="139">
        <v>1445000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>
        <f>AB41</f>
        <v>0.79166666666667</v>
      </c>
      <c r="B41" s="189" t="s">
        <v>152</v>
      </c>
      <c r="C41" s="189"/>
      <c r="D41" s="189" t="s">
        <v>63</v>
      </c>
      <c r="E41" s="189" t="s">
        <v>64</v>
      </c>
      <c r="F41" s="189" t="s">
        <v>65</v>
      </c>
      <c r="G41" s="88" t="s">
        <v>145</v>
      </c>
      <c r="H41" s="88" t="s">
        <v>92</v>
      </c>
      <c r="I41" s="88" t="s">
        <v>153</v>
      </c>
      <c r="J41" s="180">
        <v>120000</v>
      </c>
      <c r="K41" s="79">
        <v>26</v>
      </c>
      <c r="L41" s="79">
        <v>0</v>
      </c>
      <c r="M41" s="79">
        <v>55</v>
      </c>
      <c r="N41" s="89">
        <v>8</v>
      </c>
      <c r="O41" s="90">
        <v>0</v>
      </c>
      <c r="P41" s="91">
        <f>N41+O41</f>
        <v>8</v>
      </c>
      <c r="Q41" s="80">
        <f>IFERROR(P41/M41,"-")</f>
        <v>0.14545454545455</v>
      </c>
      <c r="R41" s="79">
        <v>0</v>
      </c>
      <c r="S41" s="79">
        <v>1</v>
      </c>
      <c r="T41" s="80">
        <f>IFERROR(R41/(P41),"-")</f>
        <v>0</v>
      </c>
      <c r="U41" s="186">
        <f>IFERROR(J41/SUM(N41:O42),"-")</f>
        <v>7500</v>
      </c>
      <c r="V41" s="82">
        <v>2</v>
      </c>
      <c r="W41" s="80">
        <f>IF(P41=0,"-",V41/P41)</f>
        <v>0.25</v>
      </c>
      <c r="X41" s="185">
        <v>74000</v>
      </c>
      <c r="Y41" s="186">
        <f>IFERROR(X41/P41,"-")</f>
        <v>9250</v>
      </c>
      <c r="Z41" s="186">
        <f>IFERROR(X41/V41,"-")</f>
        <v>37000</v>
      </c>
      <c r="AA41" s="180">
        <f>SUM(X41:X42)-SUM(J41:J42)</f>
        <v>-25000</v>
      </c>
      <c r="AB41" s="83">
        <f>SUM(X41:X42)/SUM(J41:J42)</f>
        <v>0.79166666666667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0.125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0.375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0.375</v>
      </c>
      <c r="BP41" s="119">
        <v>2</v>
      </c>
      <c r="BQ41" s="120">
        <f>IFERROR(BP41/BN41,"-")</f>
        <v>0.66666666666667</v>
      </c>
      <c r="BR41" s="121">
        <v>74000</v>
      </c>
      <c r="BS41" s="122">
        <f>IFERROR(BR41/BN41,"-")</f>
        <v>24666.666666667</v>
      </c>
      <c r="BT41" s="123"/>
      <c r="BU41" s="123"/>
      <c r="BV41" s="123">
        <v>2</v>
      </c>
      <c r="BW41" s="124">
        <v>1</v>
      </c>
      <c r="BX41" s="125">
        <f>IF(P41=0,"",IF(BW41=0,"",(BW41/P41)))</f>
        <v>0.125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74000</v>
      </c>
      <c r="CQ41" s="139">
        <v>46000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154</v>
      </c>
      <c r="C42" s="189"/>
      <c r="D42" s="189" t="s">
        <v>63</v>
      </c>
      <c r="E42" s="189" t="s">
        <v>64</v>
      </c>
      <c r="F42" s="189" t="s">
        <v>80</v>
      </c>
      <c r="G42" s="88"/>
      <c r="H42" s="88"/>
      <c r="I42" s="88"/>
      <c r="J42" s="180"/>
      <c r="K42" s="79">
        <v>36</v>
      </c>
      <c r="L42" s="79">
        <v>25</v>
      </c>
      <c r="M42" s="79">
        <v>19</v>
      </c>
      <c r="N42" s="89">
        <v>8</v>
      </c>
      <c r="O42" s="90">
        <v>0</v>
      </c>
      <c r="P42" s="91">
        <f>N42+O42</f>
        <v>8</v>
      </c>
      <c r="Q42" s="80">
        <f>IFERROR(P42/M42,"-")</f>
        <v>0.42105263157895</v>
      </c>
      <c r="R42" s="79">
        <v>2</v>
      </c>
      <c r="S42" s="79">
        <v>1</v>
      </c>
      <c r="T42" s="80">
        <f>IFERROR(R42/(P42),"-")</f>
        <v>0.25</v>
      </c>
      <c r="U42" s="186"/>
      <c r="V42" s="82">
        <v>3</v>
      </c>
      <c r="W42" s="80">
        <f>IF(P42=0,"-",V42/P42)</f>
        <v>0.375</v>
      </c>
      <c r="X42" s="185">
        <v>21000</v>
      </c>
      <c r="Y42" s="186">
        <f>IFERROR(X42/P42,"-")</f>
        <v>2625</v>
      </c>
      <c r="Z42" s="186">
        <f>IFERROR(X42/V42,"-")</f>
        <v>7000</v>
      </c>
      <c r="AA42" s="180"/>
      <c r="AB42" s="83"/>
      <c r="AC42" s="77"/>
      <c r="AD42" s="92">
        <v>1</v>
      </c>
      <c r="AE42" s="93">
        <f>IF(P42=0,"",IF(AD42=0,"",(AD42/P42)))</f>
        <v>0.125</v>
      </c>
      <c r="AF42" s="92">
        <v>1</v>
      </c>
      <c r="AG42" s="94">
        <f>IFERROR(AF42/AD42,"-")</f>
        <v>1</v>
      </c>
      <c r="AH42" s="95">
        <v>3000</v>
      </c>
      <c r="AI42" s="96">
        <f>IFERROR(AH42/AD42,"-")</f>
        <v>3000</v>
      </c>
      <c r="AJ42" s="97">
        <v>1</v>
      </c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0.25</v>
      </c>
      <c r="BG42" s="110">
        <v>2</v>
      </c>
      <c r="BH42" s="112">
        <f>IFERROR(BG42/BE42,"-")</f>
        <v>1</v>
      </c>
      <c r="BI42" s="113">
        <v>18000</v>
      </c>
      <c r="BJ42" s="114">
        <f>IFERROR(BI42/BE42,"-")</f>
        <v>9000</v>
      </c>
      <c r="BK42" s="115">
        <v>1</v>
      </c>
      <c r="BL42" s="115">
        <v>1</v>
      </c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3</v>
      </c>
      <c r="CP42" s="139">
        <v>21000</v>
      </c>
      <c r="CQ42" s="139">
        <v>15000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0.60833333333333</v>
      </c>
      <c r="B43" s="189" t="s">
        <v>155</v>
      </c>
      <c r="C43" s="189"/>
      <c r="D43" s="189" t="s">
        <v>83</v>
      </c>
      <c r="E43" s="189" t="s">
        <v>84</v>
      </c>
      <c r="F43" s="189" t="s">
        <v>65</v>
      </c>
      <c r="G43" s="88" t="s">
        <v>145</v>
      </c>
      <c r="H43" s="88" t="s">
        <v>92</v>
      </c>
      <c r="I43" s="191" t="s">
        <v>93</v>
      </c>
      <c r="J43" s="180">
        <v>120000</v>
      </c>
      <c r="K43" s="79">
        <v>12</v>
      </c>
      <c r="L43" s="79">
        <v>0</v>
      </c>
      <c r="M43" s="79">
        <v>37</v>
      </c>
      <c r="N43" s="89">
        <v>3</v>
      </c>
      <c r="O43" s="90">
        <v>0</v>
      </c>
      <c r="P43" s="91">
        <f>N43+O43</f>
        <v>3</v>
      </c>
      <c r="Q43" s="80">
        <f>IFERROR(P43/M43,"-")</f>
        <v>0.081081081081081</v>
      </c>
      <c r="R43" s="79">
        <v>0</v>
      </c>
      <c r="S43" s="79">
        <v>0</v>
      </c>
      <c r="T43" s="80">
        <f>IFERROR(R43/(P43),"-")</f>
        <v>0</v>
      </c>
      <c r="U43" s="186">
        <f>IFERROR(J43/SUM(N43:O44),"-")</f>
        <v>13333.333333333</v>
      </c>
      <c r="V43" s="82">
        <v>1</v>
      </c>
      <c r="W43" s="80">
        <f>IF(P43=0,"-",V43/P43)</f>
        <v>0.33333333333333</v>
      </c>
      <c r="X43" s="185">
        <v>3000</v>
      </c>
      <c r="Y43" s="186">
        <f>IFERROR(X43/P43,"-")</f>
        <v>1000</v>
      </c>
      <c r="Z43" s="186">
        <f>IFERROR(X43/V43,"-")</f>
        <v>3000</v>
      </c>
      <c r="AA43" s="180">
        <f>SUM(X43:X44)-SUM(J43:J44)</f>
        <v>-47000</v>
      </c>
      <c r="AB43" s="83">
        <f>SUM(X43:X44)/SUM(J43:J44)</f>
        <v>0.60833333333333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0.33333333333333</v>
      </c>
      <c r="BP43" s="119">
        <v>1</v>
      </c>
      <c r="BQ43" s="120">
        <f>IFERROR(BP43/BN43,"-")</f>
        <v>1</v>
      </c>
      <c r="BR43" s="121">
        <v>3000</v>
      </c>
      <c r="BS43" s="122">
        <f>IFERROR(BR43/BN43,"-")</f>
        <v>3000</v>
      </c>
      <c r="BT43" s="123">
        <v>1</v>
      </c>
      <c r="BU43" s="123"/>
      <c r="BV43" s="123"/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3000</v>
      </c>
      <c r="CQ43" s="139">
        <v>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156</v>
      </c>
      <c r="C44" s="189"/>
      <c r="D44" s="189" t="s">
        <v>83</v>
      </c>
      <c r="E44" s="189" t="s">
        <v>84</v>
      </c>
      <c r="F44" s="189" t="s">
        <v>80</v>
      </c>
      <c r="G44" s="88"/>
      <c r="H44" s="88"/>
      <c r="I44" s="88"/>
      <c r="J44" s="180"/>
      <c r="K44" s="79">
        <v>106</v>
      </c>
      <c r="L44" s="79">
        <v>13</v>
      </c>
      <c r="M44" s="79">
        <v>8</v>
      </c>
      <c r="N44" s="89">
        <v>6</v>
      </c>
      <c r="O44" s="90">
        <v>0</v>
      </c>
      <c r="P44" s="91">
        <f>N44+O44</f>
        <v>6</v>
      </c>
      <c r="Q44" s="80">
        <f>IFERROR(P44/M44,"-")</f>
        <v>0.75</v>
      </c>
      <c r="R44" s="79">
        <v>1</v>
      </c>
      <c r="S44" s="79">
        <v>1</v>
      </c>
      <c r="T44" s="80">
        <f>IFERROR(R44/(P44),"-")</f>
        <v>0.16666666666667</v>
      </c>
      <c r="U44" s="186"/>
      <c r="V44" s="82">
        <v>2</v>
      </c>
      <c r="W44" s="80">
        <f>IF(P44=0,"-",V44/P44)</f>
        <v>0.33333333333333</v>
      </c>
      <c r="X44" s="185">
        <v>70000</v>
      </c>
      <c r="Y44" s="186">
        <f>IFERROR(X44/P44,"-")</f>
        <v>11666.666666667</v>
      </c>
      <c r="Z44" s="186">
        <f>IFERROR(X44/V44,"-")</f>
        <v>35000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>
        <v>1</v>
      </c>
      <c r="BH44" s="112">
        <f>IFERROR(BG44/BE44,"-")</f>
        <v>1</v>
      </c>
      <c r="BI44" s="113">
        <v>60000</v>
      </c>
      <c r="BJ44" s="114">
        <f>IFERROR(BI44/BE44,"-")</f>
        <v>60000</v>
      </c>
      <c r="BK44" s="115"/>
      <c r="BL44" s="115"/>
      <c r="BM44" s="115">
        <v>1</v>
      </c>
      <c r="BN44" s="117">
        <v>2</v>
      </c>
      <c r="BO44" s="118">
        <f>IF(P44=0,"",IF(BN44=0,"",(BN44/P44)))</f>
        <v>0.33333333333333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3</v>
      </c>
      <c r="BX44" s="125">
        <f>IF(P44=0,"",IF(BW44=0,"",(BW44/P44)))</f>
        <v>0.5</v>
      </c>
      <c r="BY44" s="126">
        <v>1</v>
      </c>
      <c r="BZ44" s="127">
        <f>IFERROR(BY44/BW44,"-")</f>
        <v>0.33333333333333</v>
      </c>
      <c r="CA44" s="128">
        <v>10000</v>
      </c>
      <c r="CB44" s="129">
        <f>IFERROR(CA44/BW44,"-")</f>
        <v>3333.3333333333</v>
      </c>
      <c r="CC44" s="130"/>
      <c r="CD44" s="130">
        <v>1</v>
      </c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70000</v>
      </c>
      <c r="CQ44" s="139">
        <v>60000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0.1025641025641</v>
      </c>
      <c r="B45" s="189" t="s">
        <v>157</v>
      </c>
      <c r="C45" s="189"/>
      <c r="D45" s="189" t="s">
        <v>96</v>
      </c>
      <c r="E45" s="189" t="s">
        <v>97</v>
      </c>
      <c r="F45" s="189" t="s">
        <v>65</v>
      </c>
      <c r="G45" s="88" t="s">
        <v>85</v>
      </c>
      <c r="H45" s="88" t="s">
        <v>92</v>
      </c>
      <c r="I45" s="88" t="s">
        <v>158</v>
      </c>
      <c r="J45" s="180">
        <v>156000</v>
      </c>
      <c r="K45" s="79">
        <v>12</v>
      </c>
      <c r="L45" s="79">
        <v>0</v>
      </c>
      <c r="M45" s="79">
        <v>40</v>
      </c>
      <c r="N45" s="89">
        <v>7</v>
      </c>
      <c r="O45" s="90">
        <v>0</v>
      </c>
      <c r="P45" s="91">
        <f>N45+O45</f>
        <v>7</v>
      </c>
      <c r="Q45" s="80">
        <f>IFERROR(P45/M45,"-")</f>
        <v>0.175</v>
      </c>
      <c r="R45" s="79">
        <v>0</v>
      </c>
      <c r="S45" s="79">
        <v>2</v>
      </c>
      <c r="T45" s="80">
        <f>IFERROR(R45/(P45),"-")</f>
        <v>0</v>
      </c>
      <c r="U45" s="186">
        <f>IFERROR(J45/SUM(N45:O46),"-")</f>
        <v>13000</v>
      </c>
      <c r="V45" s="82">
        <v>1</v>
      </c>
      <c r="W45" s="80">
        <f>IF(P45=0,"-",V45/P45)</f>
        <v>0.14285714285714</v>
      </c>
      <c r="X45" s="185">
        <v>6000</v>
      </c>
      <c r="Y45" s="186">
        <f>IFERROR(X45/P45,"-")</f>
        <v>857.14285714286</v>
      </c>
      <c r="Z45" s="186">
        <f>IFERROR(X45/V45,"-")</f>
        <v>6000</v>
      </c>
      <c r="AA45" s="180">
        <f>SUM(X45:X46)-SUM(J45:J46)</f>
        <v>-140000</v>
      </c>
      <c r="AB45" s="83">
        <f>SUM(X45:X46)/SUM(J45:J46)</f>
        <v>0.1025641025641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0.28571428571429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4</v>
      </c>
      <c r="BO45" s="118">
        <f>IF(P45=0,"",IF(BN45=0,"",(BN45/P45)))</f>
        <v>0.57142857142857</v>
      </c>
      <c r="BP45" s="119">
        <v>1</v>
      </c>
      <c r="BQ45" s="120">
        <f>IFERROR(BP45/BN45,"-")</f>
        <v>0.25</v>
      </c>
      <c r="BR45" s="121">
        <v>6000</v>
      </c>
      <c r="BS45" s="122">
        <f>IFERROR(BR45/BN45,"-")</f>
        <v>1500</v>
      </c>
      <c r="BT45" s="123"/>
      <c r="BU45" s="123">
        <v>1</v>
      </c>
      <c r="BV45" s="123"/>
      <c r="BW45" s="124">
        <v>1</v>
      </c>
      <c r="BX45" s="125">
        <f>IF(P45=0,"",IF(BW45=0,"",(BW45/P45)))</f>
        <v>0.14285714285714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6000</v>
      </c>
      <c r="CQ45" s="139">
        <v>6000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159</v>
      </c>
      <c r="C46" s="189"/>
      <c r="D46" s="189" t="s">
        <v>96</v>
      </c>
      <c r="E46" s="189" t="s">
        <v>97</v>
      </c>
      <c r="F46" s="189" t="s">
        <v>80</v>
      </c>
      <c r="G46" s="88"/>
      <c r="H46" s="88"/>
      <c r="I46" s="88"/>
      <c r="J46" s="180"/>
      <c r="K46" s="79">
        <v>51</v>
      </c>
      <c r="L46" s="79">
        <v>31</v>
      </c>
      <c r="M46" s="79">
        <v>16</v>
      </c>
      <c r="N46" s="89">
        <v>5</v>
      </c>
      <c r="O46" s="90">
        <v>0</v>
      </c>
      <c r="P46" s="91">
        <f>N46+O46</f>
        <v>5</v>
      </c>
      <c r="Q46" s="80">
        <f>IFERROR(P46/M46,"-")</f>
        <v>0.3125</v>
      </c>
      <c r="R46" s="79">
        <v>3</v>
      </c>
      <c r="S46" s="79">
        <v>2</v>
      </c>
      <c r="T46" s="80">
        <f>IFERROR(R46/(P46),"-")</f>
        <v>0.6</v>
      </c>
      <c r="U46" s="186"/>
      <c r="V46" s="82">
        <v>1</v>
      </c>
      <c r="W46" s="80">
        <f>IF(P46=0,"-",V46/P46)</f>
        <v>0.2</v>
      </c>
      <c r="X46" s="185">
        <v>10000</v>
      </c>
      <c r="Y46" s="186">
        <f>IFERROR(X46/P46,"-")</f>
        <v>2000</v>
      </c>
      <c r="Z46" s="186">
        <f>IFERROR(X46/V46,"-")</f>
        <v>10000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0.2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0.2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3</v>
      </c>
      <c r="BX46" s="125">
        <f>IF(P46=0,"",IF(BW46=0,"",(BW46/P46)))</f>
        <v>0.6</v>
      </c>
      <c r="BY46" s="126">
        <v>1</v>
      </c>
      <c r="BZ46" s="127">
        <f>IFERROR(BY46/BW46,"-")</f>
        <v>0.33333333333333</v>
      </c>
      <c r="CA46" s="128">
        <v>10000</v>
      </c>
      <c r="CB46" s="129">
        <f>IFERROR(CA46/BW46,"-")</f>
        <v>3333.3333333333</v>
      </c>
      <c r="CC46" s="130"/>
      <c r="CD46" s="130">
        <v>1</v>
      </c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10000</v>
      </c>
      <c r="CQ46" s="139">
        <v>10000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1.5972222222222</v>
      </c>
      <c r="B47" s="189" t="s">
        <v>160</v>
      </c>
      <c r="C47" s="189"/>
      <c r="D47" s="189" t="s">
        <v>70</v>
      </c>
      <c r="E47" s="189" t="s">
        <v>149</v>
      </c>
      <c r="F47" s="189" t="s">
        <v>65</v>
      </c>
      <c r="G47" s="88" t="s">
        <v>161</v>
      </c>
      <c r="H47" s="88" t="s">
        <v>67</v>
      </c>
      <c r="I47" s="191" t="s">
        <v>162</v>
      </c>
      <c r="J47" s="180">
        <v>144000</v>
      </c>
      <c r="K47" s="79">
        <v>11</v>
      </c>
      <c r="L47" s="79">
        <v>0</v>
      </c>
      <c r="M47" s="79">
        <v>61</v>
      </c>
      <c r="N47" s="89">
        <v>5</v>
      </c>
      <c r="O47" s="90">
        <v>0</v>
      </c>
      <c r="P47" s="91">
        <f>N47+O47</f>
        <v>5</v>
      </c>
      <c r="Q47" s="80">
        <f>IFERROR(P47/M47,"-")</f>
        <v>0.081967213114754</v>
      </c>
      <c r="R47" s="79">
        <v>0</v>
      </c>
      <c r="S47" s="79">
        <v>1</v>
      </c>
      <c r="T47" s="80">
        <f>IFERROR(R47/(P47),"-")</f>
        <v>0</v>
      </c>
      <c r="U47" s="186">
        <f>IFERROR(J47/SUM(N47:O48),"-")</f>
        <v>11076.923076923</v>
      </c>
      <c r="V47" s="82">
        <v>1</v>
      </c>
      <c r="W47" s="80">
        <f>IF(P47=0,"-",V47/P47)</f>
        <v>0.2</v>
      </c>
      <c r="X47" s="185">
        <v>210000</v>
      </c>
      <c r="Y47" s="186">
        <f>IFERROR(X47/P47,"-")</f>
        <v>42000</v>
      </c>
      <c r="Z47" s="186">
        <f>IFERROR(X47/V47,"-")</f>
        <v>210000</v>
      </c>
      <c r="AA47" s="180">
        <f>SUM(X47:X48)-SUM(J47:J48)</f>
        <v>86000</v>
      </c>
      <c r="AB47" s="83">
        <f>SUM(X47:X48)/SUM(J47:J48)</f>
        <v>1.5972222222222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3</v>
      </c>
      <c r="BF47" s="111">
        <f>IF(P47=0,"",IF(BE47=0,"",(BE47/P47)))</f>
        <v>0.6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>
        <v>1</v>
      </c>
      <c r="BQ47" s="120">
        <f>IFERROR(BP47/BN47,"-")</f>
        <v>0.5</v>
      </c>
      <c r="BR47" s="121">
        <v>210000</v>
      </c>
      <c r="BS47" s="122">
        <f>IFERROR(BR47/BN47,"-")</f>
        <v>105000</v>
      </c>
      <c r="BT47" s="123"/>
      <c r="BU47" s="123"/>
      <c r="BV47" s="123">
        <v>1</v>
      </c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210000</v>
      </c>
      <c r="CQ47" s="139">
        <v>210000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/>
      <c r="B48" s="189" t="s">
        <v>163</v>
      </c>
      <c r="C48" s="189"/>
      <c r="D48" s="189" t="s">
        <v>70</v>
      </c>
      <c r="E48" s="189" t="s">
        <v>149</v>
      </c>
      <c r="F48" s="189" t="s">
        <v>80</v>
      </c>
      <c r="G48" s="88"/>
      <c r="H48" s="88"/>
      <c r="I48" s="88"/>
      <c r="J48" s="180"/>
      <c r="K48" s="79">
        <v>27</v>
      </c>
      <c r="L48" s="79">
        <v>22</v>
      </c>
      <c r="M48" s="79">
        <v>8</v>
      </c>
      <c r="N48" s="89">
        <v>8</v>
      </c>
      <c r="O48" s="90">
        <v>0</v>
      </c>
      <c r="P48" s="91">
        <f>N48+O48</f>
        <v>8</v>
      </c>
      <c r="Q48" s="80">
        <f>IFERROR(P48/M48,"-")</f>
        <v>1</v>
      </c>
      <c r="R48" s="79">
        <v>0</v>
      </c>
      <c r="S48" s="79">
        <v>4</v>
      </c>
      <c r="T48" s="80">
        <f>IFERROR(R48/(P48),"-")</f>
        <v>0</v>
      </c>
      <c r="U48" s="186"/>
      <c r="V48" s="82">
        <v>1</v>
      </c>
      <c r="W48" s="80">
        <f>IF(P48=0,"-",V48/P48)</f>
        <v>0.125</v>
      </c>
      <c r="X48" s="185">
        <v>20000</v>
      </c>
      <c r="Y48" s="186">
        <f>IFERROR(X48/P48,"-")</f>
        <v>2500</v>
      </c>
      <c r="Z48" s="186">
        <f>IFERROR(X48/V48,"-")</f>
        <v>20000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0.125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0.125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2</v>
      </c>
      <c r="BF48" s="111">
        <f>IF(P48=0,"",IF(BE48=0,"",(BE48/P48)))</f>
        <v>0.25</v>
      </c>
      <c r="BG48" s="110">
        <v>1</v>
      </c>
      <c r="BH48" s="112">
        <f>IFERROR(BG48/BE48,"-")</f>
        <v>0.5</v>
      </c>
      <c r="BI48" s="113">
        <v>20000</v>
      </c>
      <c r="BJ48" s="114">
        <f>IFERROR(BI48/BE48,"-")</f>
        <v>10000</v>
      </c>
      <c r="BK48" s="115"/>
      <c r="BL48" s="115"/>
      <c r="BM48" s="115">
        <v>1</v>
      </c>
      <c r="BN48" s="117">
        <v>2</v>
      </c>
      <c r="BO48" s="118">
        <f>IF(P48=0,"",IF(BN48=0,"",(BN48/P48)))</f>
        <v>0.25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2</v>
      </c>
      <c r="BX48" s="125">
        <f>IF(P48=0,"",IF(BW48=0,"",(BW48/P48)))</f>
        <v>0.25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20000</v>
      </c>
      <c r="CQ48" s="139">
        <v>20000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1.4134615384615</v>
      </c>
      <c r="B49" s="189" t="s">
        <v>164</v>
      </c>
      <c r="C49" s="189"/>
      <c r="D49" s="189" t="s">
        <v>70</v>
      </c>
      <c r="E49" s="189" t="s">
        <v>106</v>
      </c>
      <c r="F49" s="189" t="s">
        <v>65</v>
      </c>
      <c r="G49" s="88" t="s">
        <v>165</v>
      </c>
      <c r="H49" s="88" t="s">
        <v>92</v>
      </c>
      <c r="I49" s="88"/>
      <c r="J49" s="180">
        <v>312000</v>
      </c>
      <c r="K49" s="79">
        <v>60</v>
      </c>
      <c r="L49" s="79">
        <v>0</v>
      </c>
      <c r="M49" s="79">
        <v>105</v>
      </c>
      <c r="N49" s="89">
        <v>7</v>
      </c>
      <c r="O49" s="90">
        <v>0</v>
      </c>
      <c r="P49" s="91">
        <f>N49+O49</f>
        <v>7</v>
      </c>
      <c r="Q49" s="80">
        <f>IFERROR(P49/M49,"-")</f>
        <v>0.066666666666667</v>
      </c>
      <c r="R49" s="79">
        <v>2</v>
      </c>
      <c r="S49" s="79">
        <v>1</v>
      </c>
      <c r="T49" s="80">
        <f>IFERROR(R49/(P49),"-")</f>
        <v>0.28571428571429</v>
      </c>
      <c r="U49" s="186">
        <f>IFERROR(J49/SUM(N49:O50),"-")</f>
        <v>20800</v>
      </c>
      <c r="V49" s="82">
        <v>3</v>
      </c>
      <c r="W49" s="80">
        <f>IF(P49=0,"-",V49/P49)</f>
        <v>0.42857142857143</v>
      </c>
      <c r="X49" s="185">
        <v>48000</v>
      </c>
      <c r="Y49" s="186">
        <f>IFERROR(X49/P49,"-")</f>
        <v>6857.1428571429</v>
      </c>
      <c r="Z49" s="186">
        <f>IFERROR(X49/V49,"-")</f>
        <v>16000</v>
      </c>
      <c r="AA49" s="180">
        <f>SUM(X49:X50)-SUM(J49:J50)</f>
        <v>129000</v>
      </c>
      <c r="AB49" s="83">
        <f>SUM(X49:X50)/SUM(J49:J50)</f>
        <v>1.4134615384615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4</v>
      </c>
      <c r="BF49" s="111">
        <f>IF(P49=0,"",IF(BE49=0,"",(BE49/P49)))</f>
        <v>0.57142857142857</v>
      </c>
      <c r="BG49" s="110">
        <v>3</v>
      </c>
      <c r="BH49" s="112">
        <f>IFERROR(BG49/BE49,"-")</f>
        <v>0.75</v>
      </c>
      <c r="BI49" s="113">
        <v>48000</v>
      </c>
      <c r="BJ49" s="114">
        <f>IFERROR(BI49/BE49,"-")</f>
        <v>12000</v>
      </c>
      <c r="BK49" s="115">
        <v>1</v>
      </c>
      <c r="BL49" s="115"/>
      <c r="BM49" s="115">
        <v>2</v>
      </c>
      <c r="BN49" s="117">
        <v>3</v>
      </c>
      <c r="BO49" s="118">
        <f>IF(P49=0,"",IF(BN49=0,"",(BN49/P49)))</f>
        <v>0.42857142857143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3</v>
      </c>
      <c r="CP49" s="139">
        <v>48000</v>
      </c>
      <c r="CQ49" s="139">
        <v>21000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166</v>
      </c>
      <c r="C50" s="189"/>
      <c r="D50" s="189" t="s">
        <v>70</v>
      </c>
      <c r="E50" s="189" t="s">
        <v>106</v>
      </c>
      <c r="F50" s="189" t="s">
        <v>80</v>
      </c>
      <c r="G50" s="88"/>
      <c r="H50" s="88"/>
      <c r="I50" s="88"/>
      <c r="J50" s="180"/>
      <c r="K50" s="79">
        <v>45</v>
      </c>
      <c r="L50" s="79">
        <v>27</v>
      </c>
      <c r="M50" s="79">
        <v>9</v>
      </c>
      <c r="N50" s="89">
        <v>8</v>
      </c>
      <c r="O50" s="90">
        <v>0</v>
      </c>
      <c r="P50" s="91">
        <f>N50+O50</f>
        <v>8</v>
      </c>
      <c r="Q50" s="80">
        <f>IFERROR(P50/M50,"-")</f>
        <v>0.88888888888889</v>
      </c>
      <c r="R50" s="79">
        <v>1</v>
      </c>
      <c r="S50" s="79">
        <v>1</v>
      </c>
      <c r="T50" s="80">
        <f>IFERROR(R50/(P50),"-")</f>
        <v>0.125</v>
      </c>
      <c r="U50" s="186"/>
      <c r="V50" s="82">
        <v>3</v>
      </c>
      <c r="W50" s="80">
        <f>IF(P50=0,"-",V50/P50)</f>
        <v>0.375</v>
      </c>
      <c r="X50" s="185">
        <v>393000</v>
      </c>
      <c r="Y50" s="186">
        <f>IFERROR(X50/P50,"-")</f>
        <v>49125</v>
      </c>
      <c r="Z50" s="186">
        <f>IFERROR(X50/V50,"-")</f>
        <v>131000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5</v>
      </c>
      <c r="BF50" s="111">
        <f>IF(P50=0,"",IF(BE50=0,"",(BE50/P50)))</f>
        <v>0.625</v>
      </c>
      <c r="BG50" s="110">
        <v>1</v>
      </c>
      <c r="BH50" s="112">
        <f>IFERROR(BG50/BE50,"-")</f>
        <v>0.2</v>
      </c>
      <c r="BI50" s="113">
        <v>3000</v>
      </c>
      <c r="BJ50" s="114">
        <f>IFERROR(BI50/BE50,"-")</f>
        <v>600</v>
      </c>
      <c r="BK50" s="115">
        <v>1</v>
      </c>
      <c r="BL50" s="115"/>
      <c r="BM50" s="115"/>
      <c r="BN50" s="117">
        <v>1</v>
      </c>
      <c r="BO50" s="118">
        <f>IF(P50=0,"",IF(BN50=0,"",(BN50/P50)))</f>
        <v>0.125</v>
      </c>
      <c r="BP50" s="119">
        <v>1</v>
      </c>
      <c r="BQ50" s="120">
        <f>IFERROR(BP50/BN50,"-")</f>
        <v>1</v>
      </c>
      <c r="BR50" s="121">
        <v>5000</v>
      </c>
      <c r="BS50" s="122">
        <f>IFERROR(BR50/BN50,"-")</f>
        <v>5000</v>
      </c>
      <c r="BT50" s="123"/>
      <c r="BU50" s="123">
        <v>1</v>
      </c>
      <c r="BV50" s="123"/>
      <c r="BW50" s="124">
        <v>2</v>
      </c>
      <c r="BX50" s="125">
        <f>IF(P50=0,"",IF(BW50=0,"",(BW50/P50)))</f>
        <v>0.25</v>
      </c>
      <c r="BY50" s="126">
        <v>1</v>
      </c>
      <c r="BZ50" s="127">
        <f>IFERROR(BY50/BW50,"-")</f>
        <v>0.5</v>
      </c>
      <c r="CA50" s="128">
        <v>385000</v>
      </c>
      <c r="CB50" s="129">
        <f>IFERROR(CA50/BW50,"-")</f>
        <v>192500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393000</v>
      </c>
      <c r="CQ50" s="139">
        <v>385000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2.5897435897436</v>
      </c>
      <c r="B51" s="189" t="s">
        <v>167</v>
      </c>
      <c r="C51" s="189"/>
      <c r="D51" s="189" t="s">
        <v>70</v>
      </c>
      <c r="E51" s="189" t="s">
        <v>71</v>
      </c>
      <c r="F51" s="189" t="s">
        <v>65</v>
      </c>
      <c r="G51" s="88" t="s">
        <v>168</v>
      </c>
      <c r="H51" s="88" t="s">
        <v>92</v>
      </c>
      <c r="I51" s="190" t="s">
        <v>146</v>
      </c>
      <c r="J51" s="180">
        <v>468000</v>
      </c>
      <c r="K51" s="79">
        <v>21</v>
      </c>
      <c r="L51" s="79">
        <v>0</v>
      </c>
      <c r="M51" s="79">
        <v>56</v>
      </c>
      <c r="N51" s="89">
        <v>4</v>
      </c>
      <c r="O51" s="90">
        <v>1</v>
      </c>
      <c r="P51" s="91">
        <f>N51+O51</f>
        <v>5</v>
      </c>
      <c r="Q51" s="80">
        <f>IFERROR(P51/M51,"-")</f>
        <v>0.089285714285714</v>
      </c>
      <c r="R51" s="79">
        <v>1</v>
      </c>
      <c r="S51" s="79">
        <v>2</v>
      </c>
      <c r="T51" s="80">
        <f>IFERROR(R51/(P51),"-")</f>
        <v>0.2</v>
      </c>
      <c r="U51" s="186">
        <f>IFERROR(J51/SUM(N51:O58),"-")</f>
        <v>13764.705882353</v>
      </c>
      <c r="V51" s="82">
        <v>1</v>
      </c>
      <c r="W51" s="80">
        <f>IF(P51=0,"-",V51/P51)</f>
        <v>0.2</v>
      </c>
      <c r="X51" s="185">
        <v>342000</v>
      </c>
      <c r="Y51" s="186">
        <f>IFERROR(X51/P51,"-")</f>
        <v>68400</v>
      </c>
      <c r="Z51" s="186">
        <f>IFERROR(X51/V51,"-")</f>
        <v>342000</v>
      </c>
      <c r="AA51" s="180">
        <f>SUM(X51:X58)-SUM(J51:J58)</f>
        <v>744000</v>
      </c>
      <c r="AB51" s="83">
        <f>SUM(X51:X58)/SUM(J51:J58)</f>
        <v>2.5897435897436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1</v>
      </c>
      <c r="AW51" s="105">
        <f>IF(P51=0,"",IF(AV51=0,"",(AV51/P51)))</f>
        <v>0.2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0.4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1</v>
      </c>
      <c r="CG51" s="132">
        <f>IF(P51=0,"",IF(CF51=0,"",(CF51/P51)))</f>
        <v>0.2</v>
      </c>
      <c r="CH51" s="133">
        <v>1</v>
      </c>
      <c r="CI51" s="134">
        <f>IFERROR(CH51/CF51,"-")</f>
        <v>1</v>
      </c>
      <c r="CJ51" s="135">
        <v>342000</v>
      </c>
      <c r="CK51" s="136">
        <f>IFERROR(CJ51/CF51,"-")</f>
        <v>342000</v>
      </c>
      <c r="CL51" s="137"/>
      <c r="CM51" s="137"/>
      <c r="CN51" s="137">
        <v>1</v>
      </c>
      <c r="CO51" s="138">
        <v>1</v>
      </c>
      <c r="CP51" s="139">
        <v>342000</v>
      </c>
      <c r="CQ51" s="139">
        <v>342000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189" t="s">
        <v>169</v>
      </c>
      <c r="C52" s="189"/>
      <c r="D52" s="189" t="s">
        <v>70</v>
      </c>
      <c r="E52" s="189" t="s">
        <v>71</v>
      </c>
      <c r="F52" s="189" t="s">
        <v>80</v>
      </c>
      <c r="G52" s="88"/>
      <c r="H52" s="88"/>
      <c r="I52" s="88"/>
      <c r="J52" s="180"/>
      <c r="K52" s="79">
        <v>66</v>
      </c>
      <c r="L52" s="79">
        <v>32</v>
      </c>
      <c r="M52" s="79">
        <v>5</v>
      </c>
      <c r="N52" s="89">
        <v>3</v>
      </c>
      <c r="O52" s="90">
        <v>0</v>
      </c>
      <c r="P52" s="91">
        <f>N52+O52</f>
        <v>3</v>
      </c>
      <c r="Q52" s="80">
        <f>IFERROR(P52/M52,"-")</f>
        <v>0.6</v>
      </c>
      <c r="R52" s="79">
        <v>1</v>
      </c>
      <c r="S52" s="79">
        <v>0</v>
      </c>
      <c r="T52" s="80">
        <f>IFERROR(R52/(P52),"-")</f>
        <v>0.33333333333333</v>
      </c>
      <c r="U52" s="186"/>
      <c r="V52" s="82">
        <v>2</v>
      </c>
      <c r="W52" s="80">
        <f>IF(P52=0,"-",V52/P52)</f>
        <v>0.66666666666667</v>
      </c>
      <c r="X52" s="185">
        <v>158000</v>
      </c>
      <c r="Y52" s="186">
        <f>IFERROR(X52/P52,"-")</f>
        <v>52666.666666667</v>
      </c>
      <c r="Z52" s="186">
        <f>IFERROR(X52/V52,"-")</f>
        <v>79000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0.66666666666667</v>
      </c>
      <c r="BP52" s="119">
        <v>2</v>
      </c>
      <c r="BQ52" s="120">
        <f>IFERROR(BP52/BN52,"-")</f>
        <v>1</v>
      </c>
      <c r="BR52" s="121">
        <v>158000</v>
      </c>
      <c r="BS52" s="122">
        <f>IFERROR(BR52/BN52,"-")</f>
        <v>79000</v>
      </c>
      <c r="BT52" s="123">
        <v>1</v>
      </c>
      <c r="BU52" s="123"/>
      <c r="BV52" s="123">
        <v>1</v>
      </c>
      <c r="BW52" s="124">
        <v>1</v>
      </c>
      <c r="BX52" s="125">
        <f>IF(P52=0,"",IF(BW52=0,"",(BW52/P52)))</f>
        <v>0.33333333333333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158000</v>
      </c>
      <c r="CQ52" s="139">
        <v>155000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189" t="s">
        <v>170</v>
      </c>
      <c r="C53" s="189"/>
      <c r="D53" s="189" t="s">
        <v>63</v>
      </c>
      <c r="E53" s="189" t="s">
        <v>64</v>
      </c>
      <c r="F53" s="189" t="s">
        <v>65</v>
      </c>
      <c r="G53" s="88" t="s">
        <v>168</v>
      </c>
      <c r="H53" s="88" t="s">
        <v>92</v>
      </c>
      <c r="I53" s="88" t="s">
        <v>150</v>
      </c>
      <c r="J53" s="180"/>
      <c r="K53" s="79">
        <v>12</v>
      </c>
      <c r="L53" s="79">
        <v>0</v>
      </c>
      <c r="M53" s="79">
        <v>55</v>
      </c>
      <c r="N53" s="89">
        <v>5</v>
      </c>
      <c r="O53" s="90">
        <v>0</v>
      </c>
      <c r="P53" s="91">
        <f>N53+O53</f>
        <v>5</v>
      </c>
      <c r="Q53" s="80">
        <f>IFERROR(P53/M53,"-")</f>
        <v>0.090909090909091</v>
      </c>
      <c r="R53" s="79">
        <v>0</v>
      </c>
      <c r="S53" s="79">
        <v>2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>
        <v>1</v>
      </c>
      <c r="AE53" s="93">
        <f>IF(P53=0,"",IF(AD53=0,"",(AD53/P53)))</f>
        <v>0.2</v>
      </c>
      <c r="AF53" s="92"/>
      <c r="AG53" s="94">
        <f>IFERROR(AF53/AD53,"-")</f>
        <v>0</v>
      </c>
      <c r="AH53" s="95"/>
      <c r="AI53" s="96">
        <f>IFERROR(AH53/AD53,"-")</f>
        <v>0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0.2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2</v>
      </c>
      <c r="BF53" s="111">
        <f>IF(P53=0,"",IF(BE53=0,"",(BE53/P53)))</f>
        <v>0.4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0.2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171</v>
      </c>
      <c r="C54" s="189"/>
      <c r="D54" s="189" t="s">
        <v>63</v>
      </c>
      <c r="E54" s="189" t="s">
        <v>64</v>
      </c>
      <c r="F54" s="189" t="s">
        <v>80</v>
      </c>
      <c r="G54" s="88"/>
      <c r="H54" s="88"/>
      <c r="I54" s="88"/>
      <c r="J54" s="180"/>
      <c r="K54" s="79">
        <v>32</v>
      </c>
      <c r="L54" s="79">
        <v>25</v>
      </c>
      <c r="M54" s="79">
        <v>10</v>
      </c>
      <c r="N54" s="89">
        <v>4</v>
      </c>
      <c r="O54" s="90">
        <v>0</v>
      </c>
      <c r="P54" s="91">
        <f>N54+O54</f>
        <v>4</v>
      </c>
      <c r="Q54" s="80">
        <f>IFERROR(P54/M54,"-")</f>
        <v>0.4</v>
      </c>
      <c r="R54" s="79">
        <v>0</v>
      </c>
      <c r="S54" s="79">
        <v>0</v>
      </c>
      <c r="T54" s="80">
        <f>IFERROR(R54/(P54),"-")</f>
        <v>0</v>
      </c>
      <c r="U54" s="186"/>
      <c r="V54" s="82">
        <v>3</v>
      </c>
      <c r="W54" s="80">
        <f>IF(P54=0,"-",V54/P54)</f>
        <v>0.75</v>
      </c>
      <c r="X54" s="185">
        <v>459000</v>
      </c>
      <c r="Y54" s="186">
        <f>IFERROR(X54/P54,"-")</f>
        <v>114750</v>
      </c>
      <c r="Z54" s="186">
        <f>IFERROR(X54/V54,"-")</f>
        <v>153000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>
        <v>1</v>
      </c>
      <c r="BH54" s="112">
        <f>IFERROR(BG54/BE54,"-")</f>
        <v>1</v>
      </c>
      <c r="BI54" s="113">
        <v>3000</v>
      </c>
      <c r="BJ54" s="114">
        <f>IFERROR(BI54/BE54,"-")</f>
        <v>3000</v>
      </c>
      <c r="BK54" s="115">
        <v>1</v>
      </c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>
        <v>2</v>
      </c>
      <c r="BX54" s="125">
        <f>IF(P54=0,"",IF(BW54=0,"",(BW54/P54)))</f>
        <v>0.5</v>
      </c>
      <c r="BY54" s="126">
        <v>2</v>
      </c>
      <c r="BZ54" s="127">
        <f>IFERROR(BY54/BW54,"-")</f>
        <v>1</v>
      </c>
      <c r="CA54" s="128">
        <v>456000</v>
      </c>
      <c r="CB54" s="129">
        <f>IFERROR(CA54/BW54,"-")</f>
        <v>228000</v>
      </c>
      <c r="CC54" s="130"/>
      <c r="CD54" s="130"/>
      <c r="CE54" s="130">
        <v>2</v>
      </c>
      <c r="CF54" s="131">
        <v>1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3</v>
      </c>
      <c r="CP54" s="139">
        <v>459000</v>
      </c>
      <c r="CQ54" s="139">
        <v>443000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/>
      <c r="B55" s="189" t="s">
        <v>172</v>
      </c>
      <c r="C55" s="189"/>
      <c r="D55" s="189" t="s">
        <v>70</v>
      </c>
      <c r="E55" s="189" t="s">
        <v>173</v>
      </c>
      <c r="F55" s="189" t="s">
        <v>65</v>
      </c>
      <c r="G55" s="88" t="s">
        <v>174</v>
      </c>
      <c r="H55" s="88" t="s">
        <v>92</v>
      </c>
      <c r="I55" s="88" t="s">
        <v>136</v>
      </c>
      <c r="J55" s="180"/>
      <c r="K55" s="79">
        <v>5</v>
      </c>
      <c r="L55" s="79">
        <v>0</v>
      </c>
      <c r="M55" s="79">
        <v>31</v>
      </c>
      <c r="N55" s="89">
        <v>1</v>
      </c>
      <c r="O55" s="90">
        <v>0</v>
      </c>
      <c r="P55" s="91">
        <f>N55+O55</f>
        <v>1</v>
      </c>
      <c r="Q55" s="80">
        <f>IFERROR(P55/M55,"-")</f>
        <v>0.032258064516129</v>
      </c>
      <c r="R55" s="79">
        <v>0</v>
      </c>
      <c r="S55" s="79">
        <v>1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1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175</v>
      </c>
      <c r="C56" s="189"/>
      <c r="D56" s="189" t="s">
        <v>70</v>
      </c>
      <c r="E56" s="189" t="s">
        <v>173</v>
      </c>
      <c r="F56" s="189" t="s">
        <v>80</v>
      </c>
      <c r="G56" s="88"/>
      <c r="H56" s="88"/>
      <c r="I56" s="88"/>
      <c r="J56" s="180"/>
      <c r="K56" s="79">
        <v>38</v>
      </c>
      <c r="L56" s="79">
        <v>24</v>
      </c>
      <c r="M56" s="79">
        <v>18</v>
      </c>
      <c r="N56" s="89">
        <v>7</v>
      </c>
      <c r="O56" s="90">
        <v>0</v>
      </c>
      <c r="P56" s="91">
        <f>N56+O56</f>
        <v>7</v>
      </c>
      <c r="Q56" s="80">
        <f>IFERROR(P56/M56,"-")</f>
        <v>0.38888888888889</v>
      </c>
      <c r="R56" s="79">
        <v>3</v>
      </c>
      <c r="S56" s="79">
        <v>1</v>
      </c>
      <c r="T56" s="80">
        <f>IFERROR(R56/(P56),"-")</f>
        <v>0.42857142857143</v>
      </c>
      <c r="U56" s="186"/>
      <c r="V56" s="82">
        <v>2</v>
      </c>
      <c r="W56" s="80">
        <f>IF(P56=0,"-",V56/P56)</f>
        <v>0.28571428571429</v>
      </c>
      <c r="X56" s="185">
        <v>237000</v>
      </c>
      <c r="Y56" s="186">
        <f>IFERROR(X56/P56,"-")</f>
        <v>33857.142857143</v>
      </c>
      <c r="Z56" s="186">
        <f>IFERROR(X56/V56,"-")</f>
        <v>118500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0.14285714285714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3</v>
      </c>
      <c r="BO56" s="118">
        <f>IF(P56=0,"",IF(BN56=0,"",(BN56/P56)))</f>
        <v>0.42857142857143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3</v>
      </c>
      <c r="BX56" s="125">
        <f>IF(P56=0,"",IF(BW56=0,"",(BW56/P56)))</f>
        <v>0.42857142857143</v>
      </c>
      <c r="BY56" s="126">
        <v>2</v>
      </c>
      <c r="BZ56" s="127">
        <f>IFERROR(BY56/BW56,"-")</f>
        <v>0.66666666666667</v>
      </c>
      <c r="CA56" s="128">
        <v>240000</v>
      </c>
      <c r="CB56" s="129">
        <f>IFERROR(CA56/BW56,"-")</f>
        <v>80000</v>
      </c>
      <c r="CC56" s="130"/>
      <c r="CD56" s="130"/>
      <c r="CE56" s="130">
        <v>2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237000</v>
      </c>
      <c r="CQ56" s="139">
        <v>142000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176</v>
      </c>
      <c r="C57" s="189"/>
      <c r="D57" s="189" t="s">
        <v>83</v>
      </c>
      <c r="E57" s="189" t="s">
        <v>84</v>
      </c>
      <c r="F57" s="189" t="s">
        <v>65</v>
      </c>
      <c r="G57" s="88" t="s">
        <v>174</v>
      </c>
      <c r="H57" s="88" t="s">
        <v>92</v>
      </c>
      <c r="I57" s="88" t="s">
        <v>177</v>
      </c>
      <c r="J57" s="180"/>
      <c r="K57" s="79">
        <v>5</v>
      </c>
      <c r="L57" s="79">
        <v>0</v>
      </c>
      <c r="M57" s="79">
        <v>19</v>
      </c>
      <c r="N57" s="89">
        <v>3</v>
      </c>
      <c r="O57" s="90">
        <v>0</v>
      </c>
      <c r="P57" s="91">
        <f>N57+O57</f>
        <v>3</v>
      </c>
      <c r="Q57" s="80">
        <f>IFERROR(P57/M57,"-")</f>
        <v>0.15789473684211</v>
      </c>
      <c r="R57" s="79">
        <v>0</v>
      </c>
      <c r="S57" s="79">
        <v>2</v>
      </c>
      <c r="T57" s="80">
        <f>IFERROR(R57/(P57),"-")</f>
        <v>0</v>
      </c>
      <c r="U57" s="186"/>
      <c r="V57" s="82">
        <v>1</v>
      </c>
      <c r="W57" s="80">
        <f>IF(P57=0,"-",V57/P57)</f>
        <v>0.33333333333333</v>
      </c>
      <c r="X57" s="185">
        <v>10000</v>
      </c>
      <c r="Y57" s="186">
        <f>IFERROR(X57/P57,"-")</f>
        <v>3333.3333333333</v>
      </c>
      <c r="Z57" s="186">
        <f>IFERROR(X57/V57,"-")</f>
        <v>10000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2</v>
      </c>
      <c r="BF57" s="111">
        <f>IF(P57=0,"",IF(BE57=0,"",(BE57/P57)))</f>
        <v>0.66666666666667</v>
      </c>
      <c r="BG57" s="110">
        <v>1</v>
      </c>
      <c r="BH57" s="112">
        <f>IFERROR(BG57/BE57,"-")</f>
        <v>0.5</v>
      </c>
      <c r="BI57" s="113">
        <v>10000</v>
      </c>
      <c r="BJ57" s="114">
        <f>IFERROR(BI57/BE57,"-")</f>
        <v>5000</v>
      </c>
      <c r="BK57" s="115"/>
      <c r="BL57" s="115">
        <v>1</v>
      </c>
      <c r="BM57" s="115"/>
      <c r="BN57" s="117">
        <v>1</v>
      </c>
      <c r="BO57" s="118">
        <f>IF(P57=0,"",IF(BN57=0,"",(BN57/P57)))</f>
        <v>0.33333333333333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10000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178</v>
      </c>
      <c r="C58" s="189"/>
      <c r="D58" s="189" t="s">
        <v>83</v>
      </c>
      <c r="E58" s="189" t="s">
        <v>84</v>
      </c>
      <c r="F58" s="189" t="s">
        <v>80</v>
      </c>
      <c r="G58" s="88"/>
      <c r="H58" s="88"/>
      <c r="I58" s="88"/>
      <c r="J58" s="180"/>
      <c r="K58" s="79">
        <v>41</v>
      </c>
      <c r="L58" s="79">
        <v>27</v>
      </c>
      <c r="M58" s="79">
        <v>18</v>
      </c>
      <c r="N58" s="89">
        <v>6</v>
      </c>
      <c r="O58" s="90">
        <v>0</v>
      </c>
      <c r="P58" s="91">
        <f>N58+O58</f>
        <v>6</v>
      </c>
      <c r="Q58" s="80">
        <f>IFERROR(P58/M58,"-")</f>
        <v>0.33333333333333</v>
      </c>
      <c r="R58" s="79">
        <v>2</v>
      </c>
      <c r="S58" s="79">
        <v>0</v>
      </c>
      <c r="T58" s="80">
        <f>IFERROR(R58/(P58),"-")</f>
        <v>0.33333333333333</v>
      </c>
      <c r="U58" s="186"/>
      <c r="V58" s="82">
        <v>1</v>
      </c>
      <c r="W58" s="80">
        <f>IF(P58=0,"-",V58/P58)</f>
        <v>0.16666666666667</v>
      </c>
      <c r="X58" s="185">
        <v>6000</v>
      </c>
      <c r="Y58" s="186">
        <f>IFERROR(X58/P58,"-")</f>
        <v>1000</v>
      </c>
      <c r="Z58" s="186">
        <f>IFERROR(X58/V58,"-")</f>
        <v>6000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0.16666666666667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2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0.33333333333333</v>
      </c>
      <c r="BY58" s="126">
        <v>1</v>
      </c>
      <c r="BZ58" s="127">
        <f>IFERROR(BY58/BW58,"-")</f>
        <v>0.5</v>
      </c>
      <c r="CA58" s="128">
        <v>6000</v>
      </c>
      <c r="CB58" s="129">
        <f>IFERROR(CA58/BW58,"-")</f>
        <v>3000</v>
      </c>
      <c r="CC58" s="130"/>
      <c r="CD58" s="130">
        <v>1</v>
      </c>
      <c r="CE58" s="130"/>
      <c r="CF58" s="131">
        <v>1</v>
      </c>
      <c r="CG58" s="132">
        <f>IF(P58=0,"",IF(CF58=0,"",(CF58/P58)))</f>
        <v>0.16666666666667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1</v>
      </c>
      <c r="CP58" s="139">
        <v>6000</v>
      </c>
      <c r="CQ58" s="139">
        <v>6000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30"/>
      <c r="B59" s="85"/>
      <c r="C59" s="86"/>
      <c r="D59" s="86"/>
      <c r="E59" s="86"/>
      <c r="F59" s="87"/>
      <c r="G59" s="88"/>
      <c r="H59" s="88"/>
      <c r="I59" s="88"/>
      <c r="J59" s="181"/>
      <c r="K59" s="34"/>
      <c r="L59" s="34"/>
      <c r="M59" s="31"/>
      <c r="N59" s="23"/>
      <c r="O59" s="23"/>
      <c r="P59" s="23"/>
      <c r="Q59" s="32"/>
      <c r="R59" s="32"/>
      <c r="S59" s="23"/>
      <c r="T59" s="32"/>
      <c r="U59" s="187"/>
      <c r="V59" s="25"/>
      <c r="W59" s="25"/>
      <c r="X59" s="187"/>
      <c r="Y59" s="187"/>
      <c r="Z59" s="187"/>
      <c r="AA59" s="187"/>
      <c r="AB59" s="33"/>
      <c r="AC59" s="57"/>
      <c r="AD59" s="61"/>
      <c r="AE59" s="62"/>
      <c r="AF59" s="61"/>
      <c r="AG59" s="65"/>
      <c r="AH59" s="66"/>
      <c r="AI59" s="67"/>
      <c r="AJ59" s="68"/>
      <c r="AK59" s="68"/>
      <c r="AL59" s="68"/>
      <c r="AM59" s="61"/>
      <c r="AN59" s="62"/>
      <c r="AO59" s="61"/>
      <c r="AP59" s="65"/>
      <c r="AQ59" s="66"/>
      <c r="AR59" s="67"/>
      <c r="AS59" s="68"/>
      <c r="AT59" s="68"/>
      <c r="AU59" s="68"/>
      <c r="AV59" s="61"/>
      <c r="AW59" s="62"/>
      <c r="AX59" s="61"/>
      <c r="AY59" s="65"/>
      <c r="AZ59" s="66"/>
      <c r="BA59" s="67"/>
      <c r="BB59" s="68"/>
      <c r="BC59" s="68"/>
      <c r="BD59" s="68"/>
      <c r="BE59" s="61"/>
      <c r="BF59" s="62"/>
      <c r="BG59" s="61"/>
      <c r="BH59" s="65"/>
      <c r="BI59" s="66"/>
      <c r="BJ59" s="67"/>
      <c r="BK59" s="68"/>
      <c r="BL59" s="68"/>
      <c r="BM59" s="68"/>
      <c r="BN59" s="63"/>
      <c r="BO59" s="64"/>
      <c r="BP59" s="61"/>
      <c r="BQ59" s="65"/>
      <c r="BR59" s="66"/>
      <c r="BS59" s="67"/>
      <c r="BT59" s="68"/>
      <c r="BU59" s="68"/>
      <c r="BV59" s="68"/>
      <c r="BW59" s="63"/>
      <c r="BX59" s="64"/>
      <c r="BY59" s="61"/>
      <c r="BZ59" s="65"/>
      <c r="CA59" s="66"/>
      <c r="CB59" s="67"/>
      <c r="CC59" s="68"/>
      <c r="CD59" s="68"/>
      <c r="CE59" s="68"/>
      <c r="CF59" s="63"/>
      <c r="CG59" s="64"/>
      <c r="CH59" s="61"/>
      <c r="CI59" s="65"/>
      <c r="CJ59" s="66"/>
      <c r="CK59" s="67"/>
      <c r="CL59" s="68"/>
      <c r="CM59" s="68"/>
      <c r="CN59" s="68"/>
      <c r="CO59" s="69"/>
      <c r="CP59" s="66"/>
      <c r="CQ59" s="66"/>
      <c r="CR59" s="66"/>
      <c r="CS59" s="70"/>
    </row>
    <row r="60" spans="1:98">
      <c r="A60" s="30"/>
      <c r="B60" s="37"/>
      <c r="C60" s="21"/>
      <c r="D60" s="21"/>
      <c r="E60" s="21"/>
      <c r="F60" s="22"/>
      <c r="G60" s="36"/>
      <c r="H60" s="36"/>
      <c r="I60" s="73"/>
      <c r="J60" s="182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187"/>
      <c r="V60" s="25"/>
      <c r="W60" s="25"/>
      <c r="X60" s="187"/>
      <c r="Y60" s="187"/>
      <c r="Z60" s="187"/>
      <c r="AA60" s="187"/>
      <c r="AB60" s="33"/>
      <c r="AC60" s="59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19">
        <f>AB61</f>
        <v>1.5872877128954</v>
      </c>
      <c r="B61" s="39"/>
      <c r="C61" s="39"/>
      <c r="D61" s="39"/>
      <c r="E61" s="39"/>
      <c r="F61" s="39"/>
      <c r="G61" s="40" t="s">
        <v>179</v>
      </c>
      <c r="H61" s="40"/>
      <c r="I61" s="40"/>
      <c r="J61" s="183">
        <f>SUM(J6:J60)</f>
        <v>4932000</v>
      </c>
      <c r="K61" s="41">
        <f>SUM(K6:K60)</f>
        <v>1914</v>
      </c>
      <c r="L61" s="41">
        <f>SUM(L6:L60)</f>
        <v>809</v>
      </c>
      <c r="M61" s="41">
        <f>SUM(M6:M60)</f>
        <v>2238</v>
      </c>
      <c r="N61" s="41">
        <f>SUM(N6:N60)</f>
        <v>432</v>
      </c>
      <c r="O61" s="41">
        <f>SUM(O6:O60)</f>
        <v>3</v>
      </c>
      <c r="P61" s="41">
        <f>SUM(P6:P60)</f>
        <v>435</v>
      </c>
      <c r="Q61" s="42">
        <f>IFERROR(P61/M61,"-")</f>
        <v>0.19436997319035</v>
      </c>
      <c r="R61" s="76">
        <f>SUM(R6:R60)</f>
        <v>78</v>
      </c>
      <c r="S61" s="76">
        <f>SUM(S6:S60)</f>
        <v>99</v>
      </c>
      <c r="T61" s="42">
        <f>IFERROR(R61/P61,"-")</f>
        <v>0.17931034482759</v>
      </c>
      <c r="U61" s="188">
        <f>IFERROR(J61/P61,"-")</f>
        <v>11337.931034483</v>
      </c>
      <c r="V61" s="44">
        <f>SUM(V6:V60)</f>
        <v>125</v>
      </c>
      <c r="W61" s="42">
        <f>IFERROR(V61/P61,"-")</f>
        <v>0.28735632183908</v>
      </c>
      <c r="X61" s="183">
        <f>SUM(X6:X60)</f>
        <v>7828503</v>
      </c>
      <c r="Y61" s="183">
        <f>IFERROR(X61/P61,"-")</f>
        <v>17996.55862069</v>
      </c>
      <c r="Z61" s="183">
        <f>IFERROR(X61/V61,"-")</f>
        <v>62628.024</v>
      </c>
      <c r="AA61" s="183">
        <f>X61-J61</f>
        <v>2896503</v>
      </c>
      <c r="AB61" s="45">
        <f>X61/J61</f>
        <v>1.5872877128954</v>
      </c>
      <c r="AC61" s="58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8"/>
    <mergeCell ref="J51:J58"/>
    <mergeCell ref="U51:U58"/>
    <mergeCell ref="AA51:AA58"/>
    <mergeCell ref="AB51:AB5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180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2.2857142857143</v>
      </c>
      <c r="B6" s="189" t="s">
        <v>181</v>
      </c>
      <c r="C6" s="189" t="s">
        <v>182</v>
      </c>
      <c r="D6" s="189" t="s">
        <v>183</v>
      </c>
      <c r="E6" s="189"/>
      <c r="F6" s="189" t="s">
        <v>80</v>
      </c>
      <c r="G6" s="88" t="s">
        <v>184</v>
      </c>
      <c r="H6" s="88" t="s">
        <v>185</v>
      </c>
      <c r="I6" s="88" t="s">
        <v>186</v>
      </c>
      <c r="J6" s="180">
        <v>84000</v>
      </c>
      <c r="K6" s="79">
        <v>258</v>
      </c>
      <c r="L6" s="79">
        <v>151</v>
      </c>
      <c r="M6" s="79">
        <v>49</v>
      </c>
      <c r="N6" s="89">
        <v>36</v>
      </c>
      <c r="O6" s="90">
        <v>0</v>
      </c>
      <c r="P6" s="91">
        <f>N6+O6</f>
        <v>36</v>
      </c>
      <c r="Q6" s="80">
        <f>IFERROR(P6/M6,"-")</f>
        <v>0.73469387755102</v>
      </c>
      <c r="R6" s="79">
        <v>11</v>
      </c>
      <c r="S6" s="79">
        <v>1</v>
      </c>
      <c r="T6" s="80">
        <f>IFERROR(R6/(P6),"-")</f>
        <v>0.30555555555556</v>
      </c>
      <c r="U6" s="186">
        <f>IFERROR(J6/SUM(N6:O6),"-")</f>
        <v>2333.3333333333</v>
      </c>
      <c r="V6" s="82">
        <v>7</v>
      </c>
      <c r="W6" s="80">
        <f>IF(P6=0,"-",V6/P6)</f>
        <v>0.19444444444444</v>
      </c>
      <c r="X6" s="185">
        <v>192000</v>
      </c>
      <c r="Y6" s="186">
        <f>IFERROR(X6/P6,"-")</f>
        <v>5333.3333333333</v>
      </c>
      <c r="Z6" s="186">
        <f>IFERROR(X6/V6,"-")</f>
        <v>27428.571428571</v>
      </c>
      <c r="AA6" s="180">
        <f>SUM(X6:X6)-SUM(J6:J6)</f>
        <v>108000</v>
      </c>
      <c r="AB6" s="83">
        <f>SUM(X6:X6)/SUM(J6:J6)</f>
        <v>2.2857142857143</v>
      </c>
      <c r="AC6" s="77"/>
      <c r="AD6" s="92">
        <v>2</v>
      </c>
      <c r="AE6" s="93">
        <f>IF(P6=0,"",IF(AD6=0,"",(AD6/P6)))</f>
        <v>0.055555555555556</v>
      </c>
      <c r="AF6" s="92">
        <v>1</v>
      </c>
      <c r="AG6" s="94">
        <f>IFERROR(AF6/AD6,"-")</f>
        <v>0.5</v>
      </c>
      <c r="AH6" s="95">
        <v>8000</v>
      </c>
      <c r="AI6" s="96">
        <f>IFERROR(AH6/AD6,"-")</f>
        <v>4000</v>
      </c>
      <c r="AJ6" s="97"/>
      <c r="AK6" s="97">
        <v>1</v>
      </c>
      <c r="AL6" s="97"/>
      <c r="AM6" s="98">
        <v>3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0.11111111111111</v>
      </c>
      <c r="AX6" s="104">
        <v>1</v>
      </c>
      <c r="AY6" s="106">
        <f>IFERROR(AX6/AV6,"-")</f>
        <v>0.25</v>
      </c>
      <c r="AZ6" s="107">
        <v>20000</v>
      </c>
      <c r="BA6" s="108">
        <f>IFERROR(AZ6/AV6,"-")</f>
        <v>5000</v>
      </c>
      <c r="BB6" s="109"/>
      <c r="BC6" s="109">
        <v>1</v>
      </c>
      <c r="BD6" s="109"/>
      <c r="BE6" s="110">
        <v>7</v>
      </c>
      <c r="BF6" s="111">
        <f>IF(P6=0,"",IF(BE6=0,"",(BE6/P6)))</f>
        <v>0.19444444444444</v>
      </c>
      <c r="BG6" s="110">
        <v>2</v>
      </c>
      <c r="BH6" s="112">
        <f>IFERROR(BG6/BE6,"-")</f>
        <v>0.28571428571429</v>
      </c>
      <c r="BI6" s="113">
        <v>51000</v>
      </c>
      <c r="BJ6" s="114">
        <f>IFERROR(BI6/BE6,"-")</f>
        <v>7285.7142857143</v>
      </c>
      <c r="BK6" s="115">
        <v>1</v>
      </c>
      <c r="BL6" s="115"/>
      <c r="BM6" s="115">
        <v>1</v>
      </c>
      <c r="BN6" s="117">
        <v>14</v>
      </c>
      <c r="BO6" s="118">
        <f>IF(P6=0,"",IF(BN6=0,"",(BN6/P6)))</f>
        <v>0.38888888888889</v>
      </c>
      <c r="BP6" s="119">
        <v>3</v>
      </c>
      <c r="BQ6" s="120">
        <f>IFERROR(BP6/BN6,"-")</f>
        <v>0.21428571428571</v>
      </c>
      <c r="BR6" s="121">
        <v>113000</v>
      </c>
      <c r="BS6" s="122">
        <f>IFERROR(BR6/BN6,"-")</f>
        <v>8071.4285714286</v>
      </c>
      <c r="BT6" s="123">
        <v>1</v>
      </c>
      <c r="BU6" s="123"/>
      <c r="BV6" s="123">
        <v>2</v>
      </c>
      <c r="BW6" s="124">
        <v>6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7</v>
      </c>
      <c r="CP6" s="139">
        <v>192000</v>
      </c>
      <c r="CQ6" s="139">
        <v>83000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>
        <f>AB7</f>
        <v>0.061274509803922</v>
      </c>
      <c r="B7" s="189" t="s">
        <v>187</v>
      </c>
      <c r="C7" s="189" t="s">
        <v>182</v>
      </c>
      <c r="D7" s="189" t="s">
        <v>188</v>
      </c>
      <c r="E7" s="189"/>
      <c r="F7" s="189" t="s">
        <v>65</v>
      </c>
      <c r="G7" s="88" t="s">
        <v>189</v>
      </c>
      <c r="H7" s="88" t="s">
        <v>185</v>
      </c>
      <c r="I7" s="88" t="s">
        <v>190</v>
      </c>
      <c r="J7" s="180">
        <v>81600</v>
      </c>
      <c r="K7" s="79">
        <v>12</v>
      </c>
      <c r="L7" s="79">
        <v>0</v>
      </c>
      <c r="M7" s="79">
        <v>53</v>
      </c>
      <c r="N7" s="89">
        <v>5</v>
      </c>
      <c r="O7" s="90">
        <v>0</v>
      </c>
      <c r="P7" s="91">
        <f>N7+O7</f>
        <v>5</v>
      </c>
      <c r="Q7" s="80">
        <f>IFERROR(P7/M7,"-")</f>
        <v>0.094339622641509</v>
      </c>
      <c r="R7" s="79">
        <v>1</v>
      </c>
      <c r="S7" s="79">
        <v>0</v>
      </c>
      <c r="T7" s="80">
        <f>IFERROR(R7/(P7),"-")</f>
        <v>0.2</v>
      </c>
      <c r="U7" s="186">
        <f>IFERROR(J7/SUM(N7:O8),"-")</f>
        <v>3885.7142857143</v>
      </c>
      <c r="V7" s="82">
        <v>1</v>
      </c>
      <c r="W7" s="80">
        <f>IF(P7=0,"-",V7/P7)</f>
        <v>0.2</v>
      </c>
      <c r="X7" s="185">
        <v>5000</v>
      </c>
      <c r="Y7" s="186">
        <f>IFERROR(X7/P7,"-")</f>
        <v>1000</v>
      </c>
      <c r="Z7" s="186">
        <f>IFERROR(X7/V7,"-")</f>
        <v>5000</v>
      </c>
      <c r="AA7" s="180">
        <f>SUM(X7:X8)-SUM(J7:J8)</f>
        <v>-76600</v>
      </c>
      <c r="AB7" s="83">
        <f>SUM(X7:X8)/SUM(J7:J8)</f>
        <v>0.061274509803922</v>
      </c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>
        <v>1</v>
      </c>
      <c r="BZ7" s="127">
        <f>IFERROR(BY7/BW7,"-")</f>
        <v>1</v>
      </c>
      <c r="CA7" s="128">
        <v>5000</v>
      </c>
      <c r="CB7" s="129">
        <f>IFERROR(CA7/BW7,"-")</f>
        <v>5000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191</v>
      </c>
      <c r="C8" s="189"/>
      <c r="D8" s="189"/>
      <c r="E8" s="189"/>
      <c r="F8" s="189" t="s">
        <v>80</v>
      </c>
      <c r="G8" s="88"/>
      <c r="H8" s="88"/>
      <c r="I8" s="88"/>
      <c r="J8" s="180"/>
      <c r="K8" s="79">
        <v>89</v>
      </c>
      <c r="L8" s="79">
        <v>65</v>
      </c>
      <c r="M8" s="79">
        <v>26</v>
      </c>
      <c r="N8" s="89">
        <v>16</v>
      </c>
      <c r="O8" s="90">
        <v>0</v>
      </c>
      <c r="P8" s="91">
        <f>N8+O8</f>
        <v>16</v>
      </c>
      <c r="Q8" s="80">
        <f>IFERROR(P8/M8,"-")</f>
        <v>0.61538461538462</v>
      </c>
      <c r="R8" s="79">
        <v>0</v>
      </c>
      <c r="S8" s="79">
        <v>5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>
        <v>1</v>
      </c>
      <c r="AE8" s="93">
        <f>IF(P8=0,"",IF(AD8=0,"",(AD8/P8)))</f>
        <v>0.0625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0.0625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0.1875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0.3125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0.125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>
        <f>AB9</f>
        <v>0</v>
      </c>
      <c r="B9" s="189" t="s">
        <v>192</v>
      </c>
      <c r="C9" s="189" t="s">
        <v>193</v>
      </c>
      <c r="D9" s="189" t="s">
        <v>194</v>
      </c>
      <c r="E9" s="189"/>
      <c r="F9" s="189" t="s">
        <v>65</v>
      </c>
      <c r="G9" s="88" t="s">
        <v>195</v>
      </c>
      <c r="H9" s="88" t="s">
        <v>196</v>
      </c>
      <c r="I9" s="88" t="s">
        <v>197</v>
      </c>
      <c r="J9" s="180">
        <v>48000</v>
      </c>
      <c r="K9" s="79">
        <v>3</v>
      </c>
      <c r="L9" s="79">
        <v>0</v>
      </c>
      <c r="M9" s="79">
        <v>15</v>
      </c>
      <c r="N9" s="89">
        <v>1</v>
      </c>
      <c r="O9" s="90">
        <v>0</v>
      </c>
      <c r="P9" s="91">
        <f>N9+O9</f>
        <v>1</v>
      </c>
      <c r="Q9" s="80">
        <f>IFERROR(P9/M9,"-")</f>
        <v>0.066666666666667</v>
      </c>
      <c r="R9" s="79">
        <v>0</v>
      </c>
      <c r="S9" s="79">
        <v>0</v>
      </c>
      <c r="T9" s="80">
        <f>IFERROR(R9/(P9),"-")</f>
        <v>0</v>
      </c>
      <c r="U9" s="186">
        <f>IFERROR(J9/SUM(N9:O10),"-")</f>
        <v>24000</v>
      </c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>
        <f>SUM(X9:X10)-SUM(J9:J10)</f>
        <v>-48000</v>
      </c>
      <c r="AB9" s="83">
        <f>SUM(X9:X10)/SUM(J9:J10)</f>
        <v>0</v>
      </c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198</v>
      </c>
      <c r="C10" s="189" t="s">
        <v>199</v>
      </c>
      <c r="D10" s="189"/>
      <c r="E10" s="189"/>
      <c r="F10" s="189" t="s">
        <v>80</v>
      </c>
      <c r="G10" s="88"/>
      <c r="H10" s="88"/>
      <c r="I10" s="88"/>
      <c r="J10" s="180"/>
      <c r="K10" s="79">
        <v>15</v>
      </c>
      <c r="L10" s="79">
        <v>12</v>
      </c>
      <c r="M10" s="79">
        <v>1</v>
      </c>
      <c r="N10" s="89">
        <v>1</v>
      </c>
      <c r="O10" s="90">
        <v>0</v>
      </c>
      <c r="P10" s="91">
        <f>N10+O10</f>
        <v>1</v>
      </c>
      <c r="Q10" s="80">
        <f>IFERROR(P10/M10,"-")</f>
        <v>1</v>
      </c>
      <c r="R10" s="79">
        <v>1</v>
      </c>
      <c r="S10" s="79">
        <v>0</v>
      </c>
      <c r="T10" s="80">
        <f>IFERROR(R10/(P10),"-")</f>
        <v>1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1.8039215686275</v>
      </c>
      <c r="B11" s="189" t="s">
        <v>200</v>
      </c>
      <c r="C11" s="189" t="s">
        <v>201</v>
      </c>
      <c r="D11" s="189" t="s">
        <v>194</v>
      </c>
      <c r="E11" s="189"/>
      <c r="F11" s="189" t="s">
        <v>65</v>
      </c>
      <c r="G11" s="88" t="s">
        <v>202</v>
      </c>
      <c r="H11" s="88" t="s">
        <v>203</v>
      </c>
      <c r="I11" s="88" t="s">
        <v>204</v>
      </c>
      <c r="J11" s="180">
        <v>102000</v>
      </c>
      <c r="K11" s="79">
        <v>23</v>
      </c>
      <c r="L11" s="79">
        <v>0</v>
      </c>
      <c r="M11" s="79">
        <v>61</v>
      </c>
      <c r="N11" s="89">
        <v>13</v>
      </c>
      <c r="O11" s="90">
        <v>0</v>
      </c>
      <c r="P11" s="91">
        <f>N11+O11</f>
        <v>13</v>
      </c>
      <c r="Q11" s="80">
        <f>IFERROR(P11/M11,"-")</f>
        <v>0.21311475409836</v>
      </c>
      <c r="R11" s="79">
        <v>4</v>
      </c>
      <c r="S11" s="79">
        <v>3</v>
      </c>
      <c r="T11" s="80">
        <f>IFERROR(R11/(P11),"-")</f>
        <v>0.30769230769231</v>
      </c>
      <c r="U11" s="186">
        <f>IFERROR(J11/SUM(N11:O12),"-")</f>
        <v>5100</v>
      </c>
      <c r="V11" s="82">
        <v>3</v>
      </c>
      <c r="W11" s="80">
        <f>IF(P11=0,"-",V11/P11)</f>
        <v>0.23076923076923</v>
      </c>
      <c r="X11" s="185">
        <v>151000</v>
      </c>
      <c r="Y11" s="186">
        <f>IFERROR(X11/P11,"-")</f>
        <v>11615.384615385</v>
      </c>
      <c r="Z11" s="186">
        <f>IFERROR(X11/V11,"-")</f>
        <v>50333.333333333</v>
      </c>
      <c r="AA11" s="180">
        <f>SUM(X11:X12)-SUM(J11:J12)</f>
        <v>82000</v>
      </c>
      <c r="AB11" s="83">
        <f>SUM(X11:X12)/SUM(J11:J12)</f>
        <v>1.8039215686275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0.15384615384615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0.076923076923077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6</v>
      </c>
      <c r="BF11" s="111">
        <f>IF(P11=0,"",IF(BE11=0,"",(BE11/P11)))</f>
        <v>0.46153846153846</v>
      </c>
      <c r="BG11" s="110">
        <v>2</v>
      </c>
      <c r="BH11" s="112">
        <f>IFERROR(BG11/BE11,"-")</f>
        <v>0.33333333333333</v>
      </c>
      <c r="BI11" s="113">
        <v>146000</v>
      </c>
      <c r="BJ11" s="114">
        <f>IFERROR(BI11/BE11,"-")</f>
        <v>24333.333333333</v>
      </c>
      <c r="BK11" s="115"/>
      <c r="BL11" s="115"/>
      <c r="BM11" s="115">
        <v>2</v>
      </c>
      <c r="BN11" s="117">
        <v>3</v>
      </c>
      <c r="BO11" s="118">
        <f>IF(P11=0,"",IF(BN11=0,"",(BN11/P11)))</f>
        <v>0.23076923076923</v>
      </c>
      <c r="BP11" s="119">
        <v>1</v>
      </c>
      <c r="BQ11" s="120">
        <f>IFERROR(BP11/BN11,"-")</f>
        <v>0.33333333333333</v>
      </c>
      <c r="BR11" s="121">
        <v>5000</v>
      </c>
      <c r="BS11" s="122">
        <f>IFERROR(BR11/BN11,"-")</f>
        <v>1666.6666666667</v>
      </c>
      <c r="BT11" s="123">
        <v>1</v>
      </c>
      <c r="BU11" s="123"/>
      <c r="BV11" s="123"/>
      <c r="BW11" s="124">
        <v>1</v>
      </c>
      <c r="BX11" s="125">
        <f>IF(P11=0,"",IF(BW11=0,"",(BW11/P11)))</f>
        <v>0.076923076923077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151000</v>
      </c>
      <c r="CQ11" s="139">
        <v>116000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205</v>
      </c>
      <c r="C12" s="189" t="s">
        <v>206</v>
      </c>
      <c r="D12" s="189"/>
      <c r="E12" s="189"/>
      <c r="F12" s="189" t="s">
        <v>80</v>
      </c>
      <c r="G12" s="88"/>
      <c r="H12" s="88"/>
      <c r="I12" s="88"/>
      <c r="J12" s="180"/>
      <c r="K12" s="79">
        <v>48</v>
      </c>
      <c r="L12" s="79">
        <v>30</v>
      </c>
      <c r="M12" s="79">
        <v>12</v>
      </c>
      <c r="N12" s="89">
        <v>7</v>
      </c>
      <c r="O12" s="90">
        <v>0</v>
      </c>
      <c r="P12" s="91">
        <f>N12+O12</f>
        <v>7</v>
      </c>
      <c r="Q12" s="80">
        <f>IFERROR(P12/M12,"-")</f>
        <v>0.58333333333333</v>
      </c>
      <c r="R12" s="79">
        <v>4</v>
      </c>
      <c r="S12" s="79">
        <v>0</v>
      </c>
      <c r="T12" s="80">
        <f>IFERROR(R12/(P12),"-")</f>
        <v>0.57142857142857</v>
      </c>
      <c r="U12" s="186"/>
      <c r="V12" s="82">
        <v>1</v>
      </c>
      <c r="W12" s="80">
        <f>IF(P12=0,"-",V12/P12)</f>
        <v>0.14285714285714</v>
      </c>
      <c r="X12" s="185">
        <v>33000</v>
      </c>
      <c r="Y12" s="186">
        <f>IFERROR(X12/P12,"-")</f>
        <v>4714.2857142857</v>
      </c>
      <c r="Z12" s="186">
        <f>IFERROR(X12/V12,"-")</f>
        <v>33000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0.42857142857143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33000</v>
      </c>
      <c r="BS12" s="122">
        <f>IFERROR(BR12/BN12,"-")</f>
        <v>16500</v>
      </c>
      <c r="BT12" s="123"/>
      <c r="BU12" s="123"/>
      <c r="BV12" s="123">
        <v>1</v>
      </c>
      <c r="BW12" s="124">
        <v>2</v>
      </c>
      <c r="BX12" s="125">
        <f>IF(P12=0,"",IF(BW12=0,"",(BW12/P12)))</f>
        <v>0.28571428571429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33000</v>
      </c>
      <c r="CQ12" s="139">
        <v>33000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3.1875</v>
      </c>
      <c r="B13" s="189" t="s">
        <v>207</v>
      </c>
      <c r="C13" s="189" t="s">
        <v>208</v>
      </c>
      <c r="D13" s="189" t="s">
        <v>209</v>
      </c>
      <c r="E13" s="189"/>
      <c r="F13" s="189" t="s">
        <v>65</v>
      </c>
      <c r="G13" s="88" t="s">
        <v>210</v>
      </c>
      <c r="H13" s="88" t="s">
        <v>203</v>
      </c>
      <c r="I13" s="88" t="s">
        <v>211</v>
      </c>
      <c r="J13" s="180">
        <v>96000</v>
      </c>
      <c r="K13" s="79">
        <v>6</v>
      </c>
      <c r="L13" s="79">
        <v>0</v>
      </c>
      <c r="M13" s="79">
        <v>34</v>
      </c>
      <c r="N13" s="89">
        <v>2</v>
      </c>
      <c r="O13" s="90">
        <v>0</v>
      </c>
      <c r="P13" s="91">
        <f>N13+O13</f>
        <v>2</v>
      </c>
      <c r="Q13" s="80">
        <f>IFERROR(P13/M13,"-")</f>
        <v>0.058823529411765</v>
      </c>
      <c r="R13" s="79">
        <v>1</v>
      </c>
      <c r="S13" s="79">
        <v>0</v>
      </c>
      <c r="T13" s="80">
        <f>IFERROR(R13/(P13),"-")</f>
        <v>0.5</v>
      </c>
      <c r="U13" s="186">
        <f>IFERROR(J13/SUM(N13:O14),"-")</f>
        <v>9600</v>
      </c>
      <c r="V13" s="82">
        <v>2</v>
      </c>
      <c r="W13" s="80">
        <f>IF(P13=0,"-",V13/P13)</f>
        <v>1</v>
      </c>
      <c r="X13" s="185">
        <v>35000</v>
      </c>
      <c r="Y13" s="186">
        <f>IFERROR(X13/P13,"-")</f>
        <v>17500</v>
      </c>
      <c r="Z13" s="186">
        <f>IFERROR(X13/V13,"-")</f>
        <v>17500</v>
      </c>
      <c r="AA13" s="180">
        <f>SUM(X13:X14)-SUM(J13:J14)</f>
        <v>210000</v>
      </c>
      <c r="AB13" s="83">
        <f>SUM(X13:X14)/SUM(J13:J14)</f>
        <v>3.1875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>
        <v>1</v>
      </c>
      <c r="BH13" s="112">
        <f>IFERROR(BG13/BE13,"-")</f>
        <v>1</v>
      </c>
      <c r="BI13" s="113">
        <v>25000</v>
      </c>
      <c r="BJ13" s="114">
        <f>IFERROR(BI13/BE13,"-")</f>
        <v>25000</v>
      </c>
      <c r="BK13" s="115"/>
      <c r="BL13" s="115"/>
      <c r="BM13" s="115">
        <v>1</v>
      </c>
      <c r="BN13" s="117">
        <v>1</v>
      </c>
      <c r="BO13" s="118">
        <f>IF(P13=0,"",IF(BN13=0,"",(BN13/P13)))</f>
        <v>0.5</v>
      </c>
      <c r="BP13" s="119">
        <v>1</v>
      </c>
      <c r="BQ13" s="120">
        <f>IFERROR(BP13/BN13,"-")</f>
        <v>1</v>
      </c>
      <c r="BR13" s="121">
        <v>10000</v>
      </c>
      <c r="BS13" s="122">
        <f>IFERROR(BR13/BN13,"-")</f>
        <v>10000</v>
      </c>
      <c r="BT13" s="123">
        <v>1</v>
      </c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35000</v>
      </c>
      <c r="CQ13" s="139">
        <v>25000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212</v>
      </c>
      <c r="C14" s="189" t="s">
        <v>199</v>
      </c>
      <c r="D14" s="189"/>
      <c r="E14" s="189"/>
      <c r="F14" s="189" t="s">
        <v>80</v>
      </c>
      <c r="G14" s="88"/>
      <c r="H14" s="88"/>
      <c r="I14" s="88"/>
      <c r="J14" s="180"/>
      <c r="K14" s="79">
        <v>50</v>
      </c>
      <c r="L14" s="79">
        <v>28</v>
      </c>
      <c r="M14" s="79">
        <v>19</v>
      </c>
      <c r="N14" s="89">
        <v>8</v>
      </c>
      <c r="O14" s="90">
        <v>0</v>
      </c>
      <c r="P14" s="91">
        <f>N14+O14</f>
        <v>8</v>
      </c>
      <c r="Q14" s="80">
        <f>IFERROR(P14/M14,"-")</f>
        <v>0.42105263157895</v>
      </c>
      <c r="R14" s="79">
        <v>2</v>
      </c>
      <c r="S14" s="79">
        <v>2</v>
      </c>
      <c r="T14" s="80">
        <f>IFERROR(R14/(P14),"-")</f>
        <v>0.25</v>
      </c>
      <c r="U14" s="186"/>
      <c r="V14" s="82">
        <v>3</v>
      </c>
      <c r="W14" s="80">
        <f>IF(P14=0,"-",V14/P14)</f>
        <v>0.375</v>
      </c>
      <c r="X14" s="185">
        <v>271000</v>
      </c>
      <c r="Y14" s="186">
        <f>IFERROR(X14/P14,"-")</f>
        <v>33875</v>
      </c>
      <c r="Z14" s="186">
        <f>IFERROR(X14/V14,"-")</f>
        <v>90333.333333333</v>
      </c>
      <c r="AA14" s="180"/>
      <c r="AB14" s="83"/>
      <c r="AC14" s="77"/>
      <c r="AD14" s="92">
        <v>1</v>
      </c>
      <c r="AE14" s="93">
        <f>IF(P14=0,"",IF(AD14=0,"",(AD14/P14)))</f>
        <v>0.125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0.375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0.25</v>
      </c>
      <c r="BP14" s="119">
        <v>1</v>
      </c>
      <c r="BQ14" s="120">
        <f>IFERROR(BP14/BN14,"-")</f>
        <v>0.5</v>
      </c>
      <c r="BR14" s="121">
        <v>28000</v>
      </c>
      <c r="BS14" s="122">
        <f>IFERROR(BR14/BN14,"-")</f>
        <v>14000</v>
      </c>
      <c r="BT14" s="123"/>
      <c r="BU14" s="123"/>
      <c r="BV14" s="123">
        <v>1</v>
      </c>
      <c r="BW14" s="124">
        <v>1</v>
      </c>
      <c r="BX14" s="125">
        <f>IF(P14=0,"",IF(BW14=0,"",(BW14/P14)))</f>
        <v>0.125</v>
      </c>
      <c r="BY14" s="126">
        <v>1</v>
      </c>
      <c r="BZ14" s="127">
        <f>IFERROR(BY14/BW14,"-")</f>
        <v>1</v>
      </c>
      <c r="CA14" s="128">
        <v>188000</v>
      </c>
      <c r="CB14" s="129">
        <f>IFERROR(CA14/BW14,"-")</f>
        <v>188000</v>
      </c>
      <c r="CC14" s="130"/>
      <c r="CD14" s="130"/>
      <c r="CE14" s="130">
        <v>1</v>
      </c>
      <c r="CF14" s="131">
        <v>1</v>
      </c>
      <c r="CG14" s="132">
        <f>IF(P14=0,"",IF(CF14=0,"",(CF14/P14)))</f>
        <v>0.125</v>
      </c>
      <c r="CH14" s="133">
        <v>1</v>
      </c>
      <c r="CI14" s="134">
        <f>IFERROR(CH14/CF14,"-")</f>
        <v>1</v>
      </c>
      <c r="CJ14" s="135">
        <v>55000</v>
      </c>
      <c r="CK14" s="136">
        <f>IFERROR(CJ14/CF14,"-")</f>
        <v>55000</v>
      </c>
      <c r="CL14" s="137"/>
      <c r="CM14" s="137"/>
      <c r="CN14" s="137">
        <v>1</v>
      </c>
      <c r="CO14" s="138">
        <v>3</v>
      </c>
      <c r="CP14" s="139">
        <v>271000</v>
      </c>
      <c r="CQ14" s="139">
        <v>188000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1.0512820512821</v>
      </c>
      <c r="B15" s="189" t="s">
        <v>213</v>
      </c>
      <c r="C15" s="189" t="s">
        <v>193</v>
      </c>
      <c r="D15" s="189" t="s">
        <v>214</v>
      </c>
      <c r="E15" s="189"/>
      <c r="F15" s="189" t="s">
        <v>65</v>
      </c>
      <c r="G15" s="88" t="s">
        <v>215</v>
      </c>
      <c r="H15" s="88" t="s">
        <v>216</v>
      </c>
      <c r="I15" s="88" t="s">
        <v>217</v>
      </c>
      <c r="J15" s="180">
        <v>78000</v>
      </c>
      <c r="K15" s="79">
        <v>2</v>
      </c>
      <c r="L15" s="79">
        <v>0</v>
      </c>
      <c r="M15" s="79">
        <v>23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>
        <f>IFERROR(J15/SUM(N15:O16),"-")</f>
        <v>6500</v>
      </c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>
        <f>SUM(X15:X16)-SUM(J15:J16)</f>
        <v>4000</v>
      </c>
      <c r="AB15" s="83">
        <f>SUM(X15:X16)/SUM(J15:J16)</f>
        <v>1.0512820512821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218</v>
      </c>
      <c r="C16" s="189" t="s">
        <v>206</v>
      </c>
      <c r="D16" s="189"/>
      <c r="E16" s="189"/>
      <c r="F16" s="189" t="s">
        <v>80</v>
      </c>
      <c r="G16" s="88"/>
      <c r="H16" s="88"/>
      <c r="I16" s="88"/>
      <c r="J16" s="180"/>
      <c r="K16" s="79">
        <v>36</v>
      </c>
      <c r="L16" s="79">
        <v>23</v>
      </c>
      <c r="M16" s="79">
        <v>18</v>
      </c>
      <c r="N16" s="89">
        <v>12</v>
      </c>
      <c r="O16" s="90">
        <v>0</v>
      </c>
      <c r="P16" s="91">
        <f>N16+O16</f>
        <v>12</v>
      </c>
      <c r="Q16" s="80">
        <f>IFERROR(P16/M16,"-")</f>
        <v>0.66666666666667</v>
      </c>
      <c r="R16" s="79">
        <v>4</v>
      </c>
      <c r="S16" s="79">
        <v>1</v>
      </c>
      <c r="T16" s="80">
        <f>IFERROR(R16/(P16),"-")</f>
        <v>0.33333333333333</v>
      </c>
      <c r="U16" s="186"/>
      <c r="V16" s="82">
        <v>5</v>
      </c>
      <c r="W16" s="80">
        <f>IF(P16=0,"-",V16/P16)</f>
        <v>0.41666666666667</v>
      </c>
      <c r="X16" s="185">
        <v>82000</v>
      </c>
      <c r="Y16" s="186">
        <f>IFERROR(X16/P16,"-")</f>
        <v>6833.3333333333</v>
      </c>
      <c r="Z16" s="186">
        <f>IFERROR(X16/V16,"-")</f>
        <v>16400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0.083333333333333</v>
      </c>
      <c r="AX16" s="104">
        <v>1</v>
      </c>
      <c r="AY16" s="106">
        <f>IFERROR(AX16/AV16,"-")</f>
        <v>1</v>
      </c>
      <c r="AZ16" s="107">
        <v>11000</v>
      </c>
      <c r="BA16" s="108">
        <f>IFERROR(AZ16/AV16,"-")</f>
        <v>11000</v>
      </c>
      <c r="BB16" s="109"/>
      <c r="BC16" s="109"/>
      <c r="BD16" s="109">
        <v>1</v>
      </c>
      <c r="BE16" s="110">
        <v>2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6</v>
      </c>
      <c r="BO16" s="118">
        <f>IF(P16=0,"",IF(BN16=0,"",(BN16/P16)))</f>
        <v>0.5</v>
      </c>
      <c r="BP16" s="119">
        <v>3</v>
      </c>
      <c r="BQ16" s="120">
        <f>IFERROR(BP16/BN16,"-")</f>
        <v>0.5</v>
      </c>
      <c r="BR16" s="121">
        <v>58000</v>
      </c>
      <c r="BS16" s="122">
        <f>IFERROR(BR16/BN16,"-")</f>
        <v>9666.6666666667</v>
      </c>
      <c r="BT16" s="123">
        <v>1</v>
      </c>
      <c r="BU16" s="123">
        <v>1</v>
      </c>
      <c r="BV16" s="123">
        <v>1</v>
      </c>
      <c r="BW16" s="124">
        <v>3</v>
      </c>
      <c r="BX16" s="125">
        <f>IF(P16=0,"",IF(BW16=0,"",(BW16/P16)))</f>
        <v>0.25</v>
      </c>
      <c r="BY16" s="126">
        <v>1</v>
      </c>
      <c r="BZ16" s="127">
        <f>IFERROR(BY16/BW16,"-")</f>
        <v>0.33333333333333</v>
      </c>
      <c r="CA16" s="128">
        <v>13000</v>
      </c>
      <c r="CB16" s="129">
        <f>IFERROR(CA16/BW16,"-")</f>
        <v>4333.3333333333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5</v>
      </c>
      <c r="CP16" s="139">
        <v>82000</v>
      </c>
      <c r="CQ16" s="139">
        <v>38000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1.9074074074074</v>
      </c>
      <c r="B17" s="189" t="s">
        <v>219</v>
      </c>
      <c r="C17" s="189" t="s">
        <v>208</v>
      </c>
      <c r="D17" s="189" t="s">
        <v>220</v>
      </c>
      <c r="E17" s="189"/>
      <c r="F17" s="189" t="s">
        <v>65</v>
      </c>
      <c r="G17" s="88" t="s">
        <v>221</v>
      </c>
      <c r="H17" s="88" t="s">
        <v>196</v>
      </c>
      <c r="I17" s="88" t="s">
        <v>222</v>
      </c>
      <c r="J17" s="180">
        <v>54000</v>
      </c>
      <c r="K17" s="79">
        <v>7</v>
      </c>
      <c r="L17" s="79">
        <v>0</v>
      </c>
      <c r="M17" s="79">
        <v>13</v>
      </c>
      <c r="N17" s="89">
        <v>1</v>
      </c>
      <c r="O17" s="90">
        <v>0</v>
      </c>
      <c r="P17" s="91">
        <f>N17+O17</f>
        <v>1</v>
      </c>
      <c r="Q17" s="80">
        <f>IFERROR(P17/M17,"-")</f>
        <v>0.076923076923077</v>
      </c>
      <c r="R17" s="79">
        <v>0</v>
      </c>
      <c r="S17" s="79">
        <v>1</v>
      </c>
      <c r="T17" s="80">
        <f>IFERROR(R17/(P17),"-")</f>
        <v>0</v>
      </c>
      <c r="U17" s="186">
        <f>IFERROR(J17/SUM(N17:O18),"-")</f>
        <v>3375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SUM(X17:X18)-SUM(J17:J18)</f>
        <v>49000</v>
      </c>
      <c r="AB17" s="83">
        <f>SUM(X17:X18)/SUM(J17:J18)</f>
        <v>1.9074074074074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223</v>
      </c>
      <c r="C18" s="189"/>
      <c r="D18" s="189"/>
      <c r="E18" s="189"/>
      <c r="F18" s="189" t="s">
        <v>80</v>
      </c>
      <c r="G18" s="88"/>
      <c r="H18" s="88"/>
      <c r="I18" s="88"/>
      <c r="J18" s="180"/>
      <c r="K18" s="79">
        <v>51</v>
      </c>
      <c r="L18" s="79">
        <v>34</v>
      </c>
      <c r="M18" s="79">
        <v>32</v>
      </c>
      <c r="N18" s="89">
        <v>15</v>
      </c>
      <c r="O18" s="90">
        <v>0</v>
      </c>
      <c r="P18" s="91">
        <f>N18+O18</f>
        <v>15</v>
      </c>
      <c r="Q18" s="80">
        <f>IFERROR(P18/M18,"-")</f>
        <v>0.46875</v>
      </c>
      <c r="R18" s="79">
        <v>4</v>
      </c>
      <c r="S18" s="79">
        <v>2</v>
      </c>
      <c r="T18" s="80">
        <f>IFERROR(R18/(P18),"-")</f>
        <v>0.26666666666667</v>
      </c>
      <c r="U18" s="186"/>
      <c r="V18" s="82">
        <v>3</v>
      </c>
      <c r="W18" s="80">
        <f>IF(P18=0,"-",V18/P18)</f>
        <v>0.2</v>
      </c>
      <c r="X18" s="185">
        <v>103000</v>
      </c>
      <c r="Y18" s="186">
        <f>IFERROR(X18/P18,"-")</f>
        <v>6866.6666666667</v>
      </c>
      <c r="Z18" s="186">
        <f>IFERROR(X18/V18,"-")</f>
        <v>34333.333333333</v>
      </c>
      <c r="AA18" s="180"/>
      <c r="AB18" s="83"/>
      <c r="AC18" s="77"/>
      <c r="AD18" s="92">
        <v>2</v>
      </c>
      <c r="AE18" s="93">
        <f>IF(P18=0,"",IF(AD18=0,"",(AD18/P18)))</f>
        <v>0.13333333333333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6</v>
      </c>
      <c r="BO18" s="118">
        <f>IF(P18=0,"",IF(BN18=0,"",(BN18/P18)))</f>
        <v>0.4</v>
      </c>
      <c r="BP18" s="119">
        <v>1</v>
      </c>
      <c r="BQ18" s="120">
        <f>IFERROR(BP18/BN18,"-")</f>
        <v>0.16666666666667</v>
      </c>
      <c r="BR18" s="121">
        <v>25000</v>
      </c>
      <c r="BS18" s="122">
        <f>IFERROR(BR18/BN18,"-")</f>
        <v>4166.6666666667</v>
      </c>
      <c r="BT18" s="123"/>
      <c r="BU18" s="123"/>
      <c r="BV18" s="123">
        <v>1</v>
      </c>
      <c r="BW18" s="124">
        <v>3</v>
      </c>
      <c r="BX18" s="125">
        <f>IF(P18=0,"",IF(BW18=0,"",(BW18/P18)))</f>
        <v>0.2</v>
      </c>
      <c r="BY18" s="126">
        <v>1</v>
      </c>
      <c r="BZ18" s="127">
        <f>IFERROR(BY18/BW18,"-")</f>
        <v>0.33333333333333</v>
      </c>
      <c r="CA18" s="128">
        <v>42000</v>
      </c>
      <c r="CB18" s="129">
        <f>IFERROR(CA18/BW18,"-")</f>
        <v>14000</v>
      </c>
      <c r="CC18" s="130"/>
      <c r="CD18" s="130"/>
      <c r="CE18" s="130">
        <v>1</v>
      </c>
      <c r="CF18" s="131">
        <v>1</v>
      </c>
      <c r="CG18" s="132">
        <f>IF(P18=0,"",IF(CF18=0,"",(CF18/P18)))</f>
        <v>0.066666666666667</v>
      </c>
      <c r="CH18" s="133">
        <v>1</v>
      </c>
      <c r="CI18" s="134">
        <f>IFERROR(CH18/CF18,"-")</f>
        <v>1</v>
      </c>
      <c r="CJ18" s="135">
        <v>36000</v>
      </c>
      <c r="CK18" s="136">
        <f>IFERROR(CJ18/CF18,"-")</f>
        <v>36000</v>
      </c>
      <c r="CL18" s="137"/>
      <c r="CM18" s="137"/>
      <c r="CN18" s="137">
        <v>1</v>
      </c>
      <c r="CO18" s="138">
        <v>3</v>
      </c>
      <c r="CP18" s="139">
        <v>103000</v>
      </c>
      <c r="CQ18" s="139">
        <v>42000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224</v>
      </c>
      <c r="C19" s="189" t="s">
        <v>225</v>
      </c>
      <c r="D19" s="189" t="s">
        <v>226</v>
      </c>
      <c r="E19" s="189"/>
      <c r="F19" s="189" t="s">
        <v>65</v>
      </c>
      <c r="G19" s="88" t="s">
        <v>227</v>
      </c>
      <c r="H19" s="88" t="s">
        <v>228</v>
      </c>
      <c r="I19" s="190" t="s">
        <v>229</v>
      </c>
      <c r="J19" s="180">
        <v>84000</v>
      </c>
      <c r="K19" s="79">
        <v>18</v>
      </c>
      <c r="L19" s="79">
        <v>0</v>
      </c>
      <c r="M19" s="79">
        <v>33</v>
      </c>
      <c r="N19" s="89">
        <v>5</v>
      </c>
      <c r="O19" s="90">
        <v>0</v>
      </c>
      <c r="P19" s="91">
        <f>N19+O19</f>
        <v>5</v>
      </c>
      <c r="Q19" s="80">
        <f>IFERROR(P19/M19,"-")</f>
        <v>0.15151515151515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12000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-84000</v>
      </c>
      <c r="AB19" s="83">
        <f>SUM(X19:X20)/SUM(J19:J20)</f>
        <v>0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230</v>
      </c>
      <c r="C20" s="189" t="s">
        <v>199</v>
      </c>
      <c r="D20" s="189"/>
      <c r="E20" s="189"/>
      <c r="F20" s="189" t="s">
        <v>80</v>
      </c>
      <c r="G20" s="88"/>
      <c r="H20" s="88"/>
      <c r="I20" s="88"/>
      <c r="J20" s="180"/>
      <c r="K20" s="79">
        <v>9</v>
      </c>
      <c r="L20" s="79">
        <v>7</v>
      </c>
      <c r="M20" s="79">
        <v>2</v>
      </c>
      <c r="N20" s="89">
        <v>2</v>
      </c>
      <c r="O20" s="90">
        <v>0</v>
      </c>
      <c r="P20" s="91">
        <f>N20+O20</f>
        <v>2</v>
      </c>
      <c r="Q20" s="80">
        <f>IFERROR(P20/M20,"-")</f>
        <v>1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0.62</v>
      </c>
      <c r="B21" s="189" t="s">
        <v>231</v>
      </c>
      <c r="C21" s="189" t="s">
        <v>232</v>
      </c>
      <c r="D21" s="189" t="s">
        <v>214</v>
      </c>
      <c r="E21" s="189"/>
      <c r="F21" s="189" t="s">
        <v>65</v>
      </c>
      <c r="G21" s="88" t="s">
        <v>233</v>
      </c>
      <c r="H21" s="88" t="s">
        <v>216</v>
      </c>
      <c r="I21" s="88" t="s">
        <v>234</v>
      </c>
      <c r="J21" s="180">
        <v>150000</v>
      </c>
      <c r="K21" s="79">
        <v>6</v>
      </c>
      <c r="L21" s="79">
        <v>0</v>
      </c>
      <c r="M21" s="79">
        <v>16</v>
      </c>
      <c r="N21" s="89">
        <v>4</v>
      </c>
      <c r="O21" s="90">
        <v>0</v>
      </c>
      <c r="P21" s="91">
        <f>N21+O21</f>
        <v>4</v>
      </c>
      <c r="Q21" s="80">
        <f>IFERROR(P21/M21,"-")</f>
        <v>0.25</v>
      </c>
      <c r="R21" s="79">
        <v>0</v>
      </c>
      <c r="S21" s="79">
        <v>0</v>
      </c>
      <c r="T21" s="80">
        <f>IFERROR(R21/(P21),"-")</f>
        <v>0</v>
      </c>
      <c r="U21" s="186">
        <f>IFERROR(J21/SUM(N21:O22),"-")</f>
        <v>12500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SUM(X21:X22)-SUM(J21:J22)</f>
        <v>-57000</v>
      </c>
      <c r="AB21" s="83">
        <f>SUM(X21:X22)/SUM(J21:J22)</f>
        <v>0.62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0.25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</v>
      </c>
      <c r="BF21" s="111">
        <f>IF(P21=0,"",IF(BE21=0,"",(BE21/P21)))</f>
        <v>0.25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235</v>
      </c>
      <c r="C22" s="189"/>
      <c r="D22" s="189"/>
      <c r="E22" s="189"/>
      <c r="F22" s="189" t="s">
        <v>80</v>
      </c>
      <c r="G22" s="88"/>
      <c r="H22" s="88"/>
      <c r="I22" s="88"/>
      <c r="J22" s="180"/>
      <c r="K22" s="79">
        <v>42</v>
      </c>
      <c r="L22" s="79">
        <v>36</v>
      </c>
      <c r="M22" s="79">
        <v>13</v>
      </c>
      <c r="N22" s="89">
        <v>7</v>
      </c>
      <c r="O22" s="90">
        <v>1</v>
      </c>
      <c r="P22" s="91">
        <f>N22+O22</f>
        <v>8</v>
      </c>
      <c r="Q22" s="80">
        <f>IFERROR(P22/M22,"-")</f>
        <v>0.61538461538462</v>
      </c>
      <c r="R22" s="79">
        <v>3</v>
      </c>
      <c r="S22" s="79">
        <v>1</v>
      </c>
      <c r="T22" s="80">
        <f>IFERROR(R22/(P22),"-")</f>
        <v>0.375</v>
      </c>
      <c r="U22" s="186"/>
      <c r="V22" s="82">
        <v>2</v>
      </c>
      <c r="W22" s="80">
        <f>IF(P22=0,"-",V22/P22)</f>
        <v>0.25</v>
      </c>
      <c r="X22" s="185">
        <v>93000</v>
      </c>
      <c r="Y22" s="186">
        <f>IFERROR(X22/P22,"-")</f>
        <v>11625</v>
      </c>
      <c r="Z22" s="186">
        <f>IFERROR(X22/V22,"-")</f>
        <v>46500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0.375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0.375</v>
      </c>
      <c r="BY22" s="126">
        <v>2</v>
      </c>
      <c r="BZ22" s="127">
        <f>IFERROR(BY22/BW22,"-")</f>
        <v>0.66666666666667</v>
      </c>
      <c r="CA22" s="128">
        <v>93000</v>
      </c>
      <c r="CB22" s="129">
        <f>IFERROR(CA22/BW22,"-")</f>
        <v>31000</v>
      </c>
      <c r="CC22" s="130"/>
      <c r="CD22" s="130">
        <v>1</v>
      </c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93000</v>
      </c>
      <c r="CQ22" s="139">
        <v>87000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1.3703703703704</v>
      </c>
      <c r="B23" s="189" t="s">
        <v>236</v>
      </c>
      <c r="C23" s="189" t="s">
        <v>237</v>
      </c>
      <c r="D23" s="189"/>
      <c r="E23" s="189"/>
      <c r="F23" s="189" t="s">
        <v>65</v>
      </c>
      <c r="G23" s="88" t="s">
        <v>238</v>
      </c>
      <c r="H23" s="88" t="s">
        <v>203</v>
      </c>
      <c r="I23" s="88" t="s">
        <v>239</v>
      </c>
      <c r="J23" s="180">
        <v>54000</v>
      </c>
      <c r="K23" s="79">
        <v>13</v>
      </c>
      <c r="L23" s="79">
        <v>0</v>
      </c>
      <c r="M23" s="79">
        <v>108</v>
      </c>
      <c r="N23" s="89">
        <v>7</v>
      </c>
      <c r="O23" s="90">
        <v>0</v>
      </c>
      <c r="P23" s="91">
        <f>N23+O23</f>
        <v>7</v>
      </c>
      <c r="Q23" s="80">
        <f>IFERROR(P23/M23,"-")</f>
        <v>0.064814814814815</v>
      </c>
      <c r="R23" s="79">
        <v>1</v>
      </c>
      <c r="S23" s="79">
        <v>3</v>
      </c>
      <c r="T23" s="80">
        <f>IFERROR(R23/(P23),"-")</f>
        <v>0.14285714285714</v>
      </c>
      <c r="U23" s="186">
        <f>IFERROR(J23/SUM(N23:O24),"-")</f>
        <v>3857.1428571429</v>
      </c>
      <c r="V23" s="82">
        <v>1</v>
      </c>
      <c r="W23" s="80">
        <f>IF(P23=0,"-",V23/P23)</f>
        <v>0.14285714285714</v>
      </c>
      <c r="X23" s="185">
        <v>10000</v>
      </c>
      <c r="Y23" s="186">
        <f>IFERROR(X23/P23,"-")</f>
        <v>1428.5714285714</v>
      </c>
      <c r="Z23" s="186">
        <f>IFERROR(X23/V23,"-")</f>
        <v>10000</v>
      </c>
      <c r="AA23" s="180">
        <f>SUM(X23:X24)-SUM(J23:J24)</f>
        <v>20000</v>
      </c>
      <c r="AB23" s="83">
        <f>SUM(X23:X24)/SUM(J23:J24)</f>
        <v>1.3703703703704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0.14285714285714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3</v>
      </c>
      <c r="AW23" s="105">
        <f>IF(P23=0,"",IF(AV23=0,"",(AV23/P23)))</f>
        <v>0.42857142857143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0.14285714285714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0.28571428571429</v>
      </c>
      <c r="BP23" s="119">
        <v>1</v>
      </c>
      <c r="BQ23" s="120">
        <f>IFERROR(BP23/BN23,"-")</f>
        <v>0.5</v>
      </c>
      <c r="BR23" s="121">
        <v>10000</v>
      </c>
      <c r="BS23" s="122">
        <f>IFERROR(BR23/BN23,"-")</f>
        <v>5000</v>
      </c>
      <c r="BT23" s="123"/>
      <c r="BU23" s="123">
        <v>1</v>
      </c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10000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240</v>
      </c>
      <c r="C24" s="189"/>
      <c r="D24" s="189"/>
      <c r="E24" s="189"/>
      <c r="F24" s="189" t="s">
        <v>80</v>
      </c>
      <c r="G24" s="88"/>
      <c r="H24" s="88"/>
      <c r="I24" s="88"/>
      <c r="J24" s="180"/>
      <c r="K24" s="79">
        <v>46</v>
      </c>
      <c r="L24" s="79">
        <v>16</v>
      </c>
      <c r="M24" s="79">
        <v>8</v>
      </c>
      <c r="N24" s="89">
        <v>7</v>
      </c>
      <c r="O24" s="90">
        <v>0</v>
      </c>
      <c r="P24" s="91">
        <f>N24+O24</f>
        <v>7</v>
      </c>
      <c r="Q24" s="80">
        <f>IFERROR(P24/M24,"-")</f>
        <v>0.875</v>
      </c>
      <c r="R24" s="79">
        <v>3</v>
      </c>
      <c r="S24" s="79">
        <v>0</v>
      </c>
      <c r="T24" s="80">
        <f>IFERROR(R24/(P24),"-")</f>
        <v>0.42857142857143</v>
      </c>
      <c r="U24" s="186"/>
      <c r="V24" s="82">
        <v>3</v>
      </c>
      <c r="W24" s="80">
        <f>IF(P24=0,"-",V24/P24)</f>
        <v>0.42857142857143</v>
      </c>
      <c r="X24" s="185">
        <v>64000</v>
      </c>
      <c r="Y24" s="186">
        <f>IFERROR(X24/P24,"-")</f>
        <v>9142.8571428571</v>
      </c>
      <c r="Z24" s="186">
        <f>IFERROR(X24/V24,"-")</f>
        <v>21333.333333333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0.14285714285714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4</v>
      </c>
      <c r="BF24" s="111">
        <f>IF(P24=0,"",IF(BE24=0,"",(BE24/P24)))</f>
        <v>0.57142857142857</v>
      </c>
      <c r="BG24" s="110">
        <v>1</v>
      </c>
      <c r="BH24" s="112">
        <f>IFERROR(BG24/BE24,"-")</f>
        <v>0.25</v>
      </c>
      <c r="BI24" s="113">
        <v>6000</v>
      </c>
      <c r="BJ24" s="114">
        <f>IFERROR(BI24/BE24,"-")</f>
        <v>1500</v>
      </c>
      <c r="BK24" s="115"/>
      <c r="BL24" s="115">
        <v>1</v>
      </c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2</v>
      </c>
      <c r="BX24" s="125">
        <f>IF(P24=0,"",IF(BW24=0,"",(BW24/P24)))</f>
        <v>0.28571428571429</v>
      </c>
      <c r="BY24" s="126">
        <v>2</v>
      </c>
      <c r="BZ24" s="127">
        <f>IFERROR(BY24/BW24,"-")</f>
        <v>1</v>
      </c>
      <c r="CA24" s="128">
        <v>58000</v>
      </c>
      <c r="CB24" s="129">
        <f>IFERROR(CA24/BW24,"-")</f>
        <v>29000</v>
      </c>
      <c r="CC24" s="130"/>
      <c r="CD24" s="130"/>
      <c r="CE24" s="130">
        <v>2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64000</v>
      </c>
      <c r="CQ24" s="139">
        <v>40000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0.79487179487179</v>
      </c>
      <c r="B25" s="189" t="s">
        <v>241</v>
      </c>
      <c r="C25" s="189" t="s">
        <v>242</v>
      </c>
      <c r="D25" s="189" t="s">
        <v>214</v>
      </c>
      <c r="E25" s="189"/>
      <c r="F25" s="189" t="s">
        <v>65</v>
      </c>
      <c r="G25" s="88" t="s">
        <v>243</v>
      </c>
      <c r="H25" s="88" t="s">
        <v>216</v>
      </c>
      <c r="I25" s="88" t="s">
        <v>244</v>
      </c>
      <c r="J25" s="180">
        <v>78000</v>
      </c>
      <c r="K25" s="79">
        <v>6</v>
      </c>
      <c r="L25" s="79">
        <v>0</v>
      </c>
      <c r="M25" s="79">
        <v>37</v>
      </c>
      <c r="N25" s="89">
        <v>3</v>
      </c>
      <c r="O25" s="90">
        <v>0</v>
      </c>
      <c r="P25" s="91">
        <f>N25+O25</f>
        <v>3</v>
      </c>
      <c r="Q25" s="80">
        <f>IFERROR(P25/M25,"-")</f>
        <v>0.081081081081081</v>
      </c>
      <c r="R25" s="79">
        <v>0</v>
      </c>
      <c r="S25" s="79">
        <v>1</v>
      </c>
      <c r="T25" s="80">
        <f>IFERROR(R25/(P25),"-")</f>
        <v>0</v>
      </c>
      <c r="U25" s="186">
        <f>IFERROR(J25/SUM(N25:O26),"-")</f>
        <v>3391.3043478261</v>
      </c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>
        <f>SUM(X25:X26)-SUM(J25:J26)</f>
        <v>-16000</v>
      </c>
      <c r="AB25" s="83">
        <f>SUM(X25:X26)/SUM(J25:J26)</f>
        <v>0.79487179487179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0.66666666666667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0.33333333333333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245</v>
      </c>
      <c r="C26" s="189"/>
      <c r="D26" s="189"/>
      <c r="E26" s="189"/>
      <c r="F26" s="189" t="s">
        <v>80</v>
      </c>
      <c r="G26" s="88"/>
      <c r="H26" s="88"/>
      <c r="I26" s="88"/>
      <c r="J26" s="180"/>
      <c r="K26" s="79">
        <v>66</v>
      </c>
      <c r="L26" s="79">
        <v>51</v>
      </c>
      <c r="M26" s="79">
        <v>26</v>
      </c>
      <c r="N26" s="89">
        <v>20</v>
      </c>
      <c r="O26" s="90">
        <v>0</v>
      </c>
      <c r="P26" s="91">
        <f>N26+O26</f>
        <v>20</v>
      </c>
      <c r="Q26" s="80">
        <f>IFERROR(P26/M26,"-")</f>
        <v>0.76923076923077</v>
      </c>
      <c r="R26" s="79">
        <v>7</v>
      </c>
      <c r="S26" s="79">
        <v>2</v>
      </c>
      <c r="T26" s="80">
        <f>IFERROR(R26/(P26),"-")</f>
        <v>0.35</v>
      </c>
      <c r="U26" s="186"/>
      <c r="V26" s="82">
        <v>5</v>
      </c>
      <c r="W26" s="80">
        <f>IF(P26=0,"-",V26/P26)</f>
        <v>0.25</v>
      </c>
      <c r="X26" s="185">
        <v>62000</v>
      </c>
      <c r="Y26" s="186">
        <f>IFERROR(X26/P26,"-")</f>
        <v>3100</v>
      </c>
      <c r="Z26" s="186">
        <f>IFERROR(X26/V26,"-")</f>
        <v>12400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4</v>
      </c>
      <c r="AN26" s="99">
        <f>IF(P26=0,"",IF(AM26=0,"",(AM26/P26)))</f>
        <v>0.2</v>
      </c>
      <c r="AO26" s="98">
        <v>1</v>
      </c>
      <c r="AP26" s="100">
        <f>IFERROR(AO26/AM26,"-")</f>
        <v>0.25</v>
      </c>
      <c r="AQ26" s="101">
        <v>13000</v>
      </c>
      <c r="AR26" s="102">
        <f>IFERROR(AQ26/AM26,"-")</f>
        <v>3250</v>
      </c>
      <c r="AS26" s="103"/>
      <c r="AT26" s="103"/>
      <c r="AU26" s="103">
        <v>1</v>
      </c>
      <c r="AV26" s="104">
        <v>5</v>
      </c>
      <c r="AW26" s="105">
        <f>IF(P26=0,"",IF(AV26=0,"",(AV26/P26)))</f>
        <v>0.25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0.15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7</v>
      </c>
      <c r="BO26" s="118">
        <f>IF(P26=0,"",IF(BN26=0,"",(BN26/P26)))</f>
        <v>0.35</v>
      </c>
      <c r="BP26" s="119">
        <v>3</v>
      </c>
      <c r="BQ26" s="120">
        <f>IFERROR(BP26/BN26,"-")</f>
        <v>0.42857142857143</v>
      </c>
      <c r="BR26" s="121">
        <v>22000</v>
      </c>
      <c r="BS26" s="122">
        <f>IFERROR(BR26/BN26,"-")</f>
        <v>3142.8571428571</v>
      </c>
      <c r="BT26" s="123">
        <v>1</v>
      </c>
      <c r="BU26" s="123">
        <v>1</v>
      </c>
      <c r="BV26" s="123">
        <v>1</v>
      </c>
      <c r="BW26" s="124">
        <v>1</v>
      </c>
      <c r="BX26" s="125">
        <f>IF(P26=0,"",IF(BW26=0,"",(BW26/P26)))</f>
        <v>0.05</v>
      </c>
      <c r="BY26" s="126">
        <v>1</v>
      </c>
      <c r="BZ26" s="127">
        <f>IFERROR(BY26/BW26,"-")</f>
        <v>1</v>
      </c>
      <c r="CA26" s="128">
        <v>27000</v>
      </c>
      <c r="CB26" s="129">
        <f>IFERROR(CA26/BW26,"-")</f>
        <v>27000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5</v>
      </c>
      <c r="CP26" s="139">
        <v>62000</v>
      </c>
      <c r="CQ26" s="139">
        <v>27000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30"/>
      <c r="B27" s="85"/>
      <c r="C27" s="86"/>
      <c r="D27" s="86"/>
      <c r="E27" s="86"/>
      <c r="F27" s="87"/>
      <c r="G27" s="88"/>
      <c r="H27" s="88"/>
      <c r="I27" s="88"/>
      <c r="J27" s="18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7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30"/>
      <c r="B28" s="37"/>
      <c r="C28" s="21"/>
      <c r="D28" s="21"/>
      <c r="E28" s="21"/>
      <c r="F28" s="22"/>
      <c r="G28" s="36"/>
      <c r="H28" s="36"/>
      <c r="I28" s="73"/>
      <c r="J28" s="182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9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19">
        <f>AB29</f>
        <v>1.2104221635884</v>
      </c>
      <c r="B29" s="39"/>
      <c r="C29" s="39"/>
      <c r="D29" s="39"/>
      <c r="E29" s="39"/>
      <c r="F29" s="39"/>
      <c r="G29" s="40" t="s">
        <v>246</v>
      </c>
      <c r="H29" s="40"/>
      <c r="I29" s="40"/>
      <c r="J29" s="183">
        <f>SUM(J6:J28)</f>
        <v>909600</v>
      </c>
      <c r="K29" s="41">
        <f>SUM(K6:K28)</f>
        <v>806</v>
      </c>
      <c r="L29" s="41">
        <f>SUM(L6:L28)</f>
        <v>453</v>
      </c>
      <c r="M29" s="41">
        <f>SUM(M6:M28)</f>
        <v>599</v>
      </c>
      <c r="N29" s="41">
        <f>SUM(N6:N28)</f>
        <v>172</v>
      </c>
      <c r="O29" s="41">
        <f>SUM(O6:O28)</f>
        <v>1</v>
      </c>
      <c r="P29" s="41">
        <f>SUM(P6:P28)</f>
        <v>173</v>
      </c>
      <c r="Q29" s="42">
        <f>IFERROR(P29/M29,"-")</f>
        <v>0.28881469115192</v>
      </c>
      <c r="R29" s="76">
        <f>SUM(R6:R28)</f>
        <v>46</v>
      </c>
      <c r="S29" s="76">
        <f>SUM(S6:S28)</f>
        <v>23</v>
      </c>
      <c r="T29" s="42">
        <f>IFERROR(R29/P29,"-")</f>
        <v>0.26589595375723</v>
      </c>
      <c r="U29" s="188">
        <f>IFERROR(J29/P29,"-")</f>
        <v>5257.8034682081</v>
      </c>
      <c r="V29" s="44">
        <f>SUM(V6:V28)</f>
        <v>36</v>
      </c>
      <c r="W29" s="42">
        <f>IFERROR(V29/P29,"-")</f>
        <v>0.20809248554913</v>
      </c>
      <c r="X29" s="183">
        <f>SUM(X6:X28)</f>
        <v>1101000</v>
      </c>
      <c r="Y29" s="183">
        <f>IFERROR(X29/P29,"-")</f>
        <v>6364.161849711</v>
      </c>
      <c r="Z29" s="183">
        <f>IFERROR(X29/V29,"-")</f>
        <v>30583.333333333</v>
      </c>
      <c r="AA29" s="183">
        <f>X29-J29</f>
        <v>191400</v>
      </c>
      <c r="AB29" s="45">
        <f>X29/J29</f>
        <v>1.2104221635884</v>
      </c>
      <c r="AC29" s="58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247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8.9242424242424</v>
      </c>
      <c r="B6" s="189" t="s">
        <v>248</v>
      </c>
      <c r="C6" s="189" t="s">
        <v>249</v>
      </c>
      <c r="D6" s="189" t="s">
        <v>250</v>
      </c>
      <c r="E6" s="189"/>
      <c r="F6" s="189" t="s">
        <v>65</v>
      </c>
      <c r="G6" s="88" t="s">
        <v>251</v>
      </c>
      <c r="H6" s="88" t="s">
        <v>252</v>
      </c>
      <c r="I6" s="88" t="s">
        <v>253</v>
      </c>
      <c r="J6" s="180">
        <v>132000</v>
      </c>
      <c r="K6" s="79">
        <v>29</v>
      </c>
      <c r="L6" s="79">
        <v>0</v>
      </c>
      <c r="M6" s="79">
        <v>116</v>
      </c>
      <c r="N6" s="89">
        <v>9</v>
      </c>
      <c r="O6" s="90">
        <v>1</v>
      </c>
      <c r="P6" s="91">
        <f>N6+O6</f>
        <v>10</v>
      </c>
      <c r="Q6" s="80">
        <f>IFERROR(P6/M6,"-")</f>
        <v>0.086206896551724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1450.5494505495</v>
      </c>
      <c r="V6" s="82">
        <v>1</v>
      </c>
      <c r="W6" s="80">
        <f>IF(P6=0,"-",V6/P6)</f>
        <v>0.1</v>
      </c>
      <c r="X6" s="185">
        <v>10000</v>
      </c>
      <c r="Y6" s="186">
        <f>IFERROR(X6/P6,"-")</f>
        <v>1000</v>
      </c>
      <c r="Z6" s="186">
        <f>IFERROR(X6/V6,"-")</f>
        <v>10000</v>
      </c>
      <c r="AA6" s="180">
        <f>SUM(X6:X7)-SUM(J6:J7)</f>
        <v>1046000</v>
      </c>
      <c r="AB6" s="83">
        <f>SUM(X6:X7)/SUM(J6:J7)</f>
        <v>8.9242424242424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0.6</v>
      </c>
      <c r="BP6" s="119">
        <v>1</v>
      </c>
      <c r="BQ6" s="120">
        <f>IFERROR(BP6/BN6,"-")</f>
        <v>0.16666666666667</v>
      </c>
      <c r="BR6" s="121">
        <v>10000</v>
      </c>
      <c r="BS6" s="122">
        <f>IFERROR(BR6/BN6,"-")</f>
        <v>1666.6666666667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254</v>
      </c>
      <c r="C7" s="189"/>
      <c r="D7" s="189"/>
      <c r="E7" s="189"/>
      <c r="F7" s="189" t="s">
        <v>80</v>
      </c>
      <c r="G7" s="88"/>
      <c r="H7" s="88"/>
      <c r="I7" s="88"/>
      <c r="J7" s="180"/>
      <c r="K7" s="79">
        <v>293</v>
      </c>
      <c r="L7" s="79">
        <v>225</v>
      </c>
      <c r="M7" s="79">
        <v>154</v>
      </c>
      <c r="N7" s="89">
        <v>79</v>
      </c>
      <c r="O7" s="90">
        <v>2</v>
      </c>
      <c r="P7" s="91">
        <f>N7+O7</f>
        <v>81</v>
      </c>
      <c r="Q7" s="80">
        <f>IFERROR(P7/M7,"-")</f>
        <v>0.52597402597403</v>
      </c>
      <c r="R7" s="79">
        <v>7</v>
      </c>
      <c r="S7" s="79">
        <v>11</v>
      </c>
      <c r="T7" s="80">
        <f>IFERROR(R7/(P7),"-")</f>
        <v>0.08641975308642</v>
      </c>
      <c r="U7" s="186"/>
      <c r="V7" s="82">
        <v>5</v>
      </c>
      <c r="W7" s="80">
        <f>IF(P7=0,"-",V7/P7)</f>
        <v>0.061728395061728</v>
      </c>
      <c r="X7" s="185">
        <v>1168000</v>
      </c>
      <c r="Y7" s="186">
        <f>IFERROR(X7/P7,"-")</f>
        <v>14419.75308642</v>
      </c>
      <c r="Z7" s="186">
        <f>IFERROR(X7/V7,"-")</f>
        <v>233600</v>
      </c>
      <c r="AA7" s="180"/>
      <c r="AB7" s="83"/>
      <c r="AC7" s="77"/>
      <c r="AD7" s="92">
        <v>11</v>
      </c>
      <c r="AE7" s="93">
        <f>IF(P7=0,"",IF(AD7=0,"",(AD7/P7)))</f>
        <v>0.1358024691358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0.074074074074074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0.14814814814815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16</v>
      </c>
      <c r="BF7" s="111">
        <f>IF(P7=0,"",IF(BE7=0,"",(BE7/P7)))</f>
        <v>0.19753086419753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21</v>
      </c>
      <c r="BO7" s="118">
        <f>IF(P7=0,"",IF(BN7=0,"",(BN7/P7)))</f>
        <v>0.25925925925926</v>
      </c>
      <c r="BP7" s="119">
        <v>2</v>
      </c>
      <c r="BQ7" s="120">
        <f>IFERROR(BP7/BN7,"-")</f>
        <v>0.095238095238095</v>
      </c>
      <c r="BR7" s="121">
        <v>860000</v>
      </c>
      <c r="BS7" s="122">
        <f>IFERROR(BR7/BN7,"-")</f>
        <v>40952.380952381</v>
      </c>
      <c r="BT7" s="123"/>
      <c r="BU7" s="123"/>
      <c r="BV7" s="123">
        <v>2</v>
      </c>
      <c r="BW7" s="124">
        <v>13</v>
      </c>
      <c r="BX7" s="125">
        <f>IF(P7=0,"",IF(BW7=0,"",(BW7/P7)))</f>
        <v>0.16049382716049</v>
      </c>
      <c r="BY7" s="126">
        <v>3</v>
      </c>
      <c r="BZ7" s="127">
        <f>IFERROR(BY7/BW7,"-")</f>
        <v>0.23076923076923</v>
      </c>
      <c r="CA7" s="128">
        <v>308000</v>
      </c>
      <c r="CB7" s="129">
        <f>IFERROR(CA7/BW7,"-")</f>
        <v>23692.307692308</v>
      </c>
      <c r="CC7" s="130"/>
      <c r="CD7" s="130"/>
      <c r="CE7" s="130">
        <v>3</v>
      </c>
      <c r="CF7" s="131">
        <v>2</v>
      </c>
      <c r="CG7" s="132">
        <f>IF(P7=0,"",IF(CF7=0,"",(CF7/P7)))</f>
        <v>0.024691358024691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1168000</v>
      </c>
      <c r="CQ7" s="139">
        <v>815000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0.09375</v>
      </c>
      <c r="B8" s="189" t="s">
        <v>255</v>
      </c>
      <c r="C8" s="189" t="s">
        <v>249</v>
      </c>
      <c r="D8" s="189" t="s">
        <v>256</v>
      </c>
      <c r="E8" s="189"/>
      <c r="F8" s="189" t="s">
        <v>65</v>
      </c>
      <c r="G8" s="88" t="s">
        <v>257</v>
      </c>
      <c r="H8" s="88" t="s">
        <v>252</v>
      </c>
      <c r="I8" s="88" t="s">
        <v>253</v>
      </c>
      <c r="J8" s="180">
        <v>144000</v>
      </c>
      <c r="K8" s="79">
        <v>76</v>
      </c>
      <c r="L8" s="79">
        <v>0</v>
      </c>
      <c r="M8" s="79">
        <v>422</v>
      </c>
      <c r="N8" s="89">
        <v>29</v>
      </c>
      <c r="O8" s="90">
        <v>0</v>
      </c>
      <c r="P8" s="91">
        <f>N8+O8</f>
        <v>29</v>
      </c>
      <c r="Q8" s="80">
        <f>IFERROR(P8/M8,"-")</f>
        <v>0.068720379146919</v>
      </c>
      <c r="R8" s="79">
        <v>0</v>
      </c>
      <c r="S8" s="79">
        <v>9</v>
      </c>
      <c r="T8" s="80">
        <f>IFERROR(R8/(P8),"-")</f>
        <v>0</v>
      </c>
      <c r="U8" s="186">
        <f>IFERROR(J8/SUM(N8:O9),"-")</f>
        <v>1894.7368421053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-130500</v>
      </c>
      <c r="AB8" s="83">
        <f>SUM(X8:X9)/SUM(J8:J9)</f>
        <v>0.09375</v>
      </c>
      <c r="AC8" s="77"/>
      <c r="AD8" s="92">
        <v>9</v>
      </c>
      <c r="AE8" s="93">
        <f>IF(P8=0,"",IF(AD8=0,"",(AD8/P8)))</f>
        <v>0.31034482758621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13</v>
      </c>
      <c r="AN8" s="99">
        <f>IF(P8=0,"",IF(AM8=0,"",(AM8/P8)))</f>
        <v>0.44827586206897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0.03448275862069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0.068965517241379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0.10344827586207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0.03448275862069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258</v>
      </c>
      <c r="C9" s="189"/>
      <c r="D9" s="189"/>
      <c r="E9" s="189"/>
      <c r="F9" s="189" t="s">
        <v>80</v>
      </c>
      <c r="G9" s="88"/>
      <c r="H9" s="88"/>
      <c r="I9" s="88"/>
      <c r="J9" s="180"/>
      <c r="K9" s="79">
        <v>179</v>
      </c>
      <c r="L9" s="79">
        <v>128</v>
      </c>
      <c r="M9" s="79">
        <v>94</v>
      </c>
      <c r="N9" s="89">
        <v>43</v>
      </c>
      <c r="O9" s="90">
        <v>4</v>
      </c>
      <c r="P9" s="91">
        <f>N9+O9</f>
        <v>47</v>
      </c>
      <c r="Q9" s="80">
        <f>IFERROR(P9/M9,"-")</f>
        <v>0.5</v>
      </c>
      <c r="R9" s="79">
        <v>0</v>
      </c>
      <c r="S9" s="79">
        <v>9</v>
      </c>
      <c r="T9" s="80">
        <f>IFERROR(R9/(P9),"-")</f>
        <v>0</v>
      </c>
      <c r="U9" s="186"/>
      <c r="V9" s="82">
        <v>2</v>
      </c>
      <c r="W9" s="80">
        <f>IF(P9=0,"-",V9/P9)</f>
        <v>0.042553191489362</v>
      </c>
      <c r="X9" s="185">
        <v>13500</v>
      </c>
      <c r="Y9" s="186">
        <f>IFERROR(X9/P9,"-")</f>
        <v>287.23404255319</v>
      </c>
      <c r="Z9" s="186">
        <f>IFERROR(X9/V9,"-")</f>
        <v>6750</v>
      </c>
      <c r="AA9" s="180"/>
      <c r="AB9" s="83"/>
      <c r="AC9" s="77"/>
      <c r="AD9" s="92">
        <v>6</v>
      </c>
      <c r="AE9" s="93">
        <f>IF(P9=0,"",IF(AD9=0,"",(AD9/P9)))</f>
        <v>0.12765957446809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14</v>
      </c>
      <c r="AN9" s="99">
        <f>IF(P9=0,"",IF(AM9=0,"",(AM9/P9)))</f>
        <v>0.29787234042553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0.1063829787234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0.17021276595745</v>
      </c>
      <c r="BG9" s="110">
        <v>1</v>
      </c>
      <c r="BH9" s="112">
        <f>IFERROR(BG9/BE9,"-")</f>
        <v>0.125</v>
      </c>
      <c r="BI9" s="113">
        <v>3000</v>
      </c>
      <c r="BJ9" s="114">
        <f>IFERROR(BI9/BE9,"-")</f>
        <v>375</v>
      </c>
      <c r="BK9" s="115">
        <v>1</v>
      </c>
      <c r="BL9" s="115"/>
      <c r="BM9" s="115"/>
      <c r="BN9" s="117">
        <v>7</v>
      </c>
      <c r="BO9" s="118">
        <f>IF(P9=0,"",IF(BN9=0,"",(BN9/P9)))</f>
        <v>0.14893617021277</v>
      </c>
      <c r="BP9" s="119">
        <v>1</v>
      </c>
      <c r="BQ9" s="120">
        <f>IFERROR(BP9/BN9,"-")</f>
        <v>0.14285714285714</v>
      </c>
      <c r="BR9" s="121">
        <v>10500</v>
      </c>
      <c r="BS9" s="122">
        <f>IFERROR(BR9/BN9,"-")</f>
        <v>1500</v>
      </c>
      <c r="BT9" s="123"/>
      <c r="BU9" s="123"/>
      <c r="BV9" s="123">
        <v>1</v>
      </c>
      <c r="BW9" s="124">
        <v>4</v>
      </c>
      <c r="BX9" s="125">
        <f>IF(P9=0,"",IF(BW9=0,"",(BW9/P9)))</f>
        <v>0.085106382978723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0.063829787234043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13500</v>
      </c>
      <c r="CQ9" s="139">
        <v>10500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3.6846846846847</v>
      </c>
      <c r="B10" s="189" t="s">
        <v>259</v>
      </c>
      <c r="C10" s="189" t="s">
        <v>242</v>
      </c>
      <c r="D10" s="189" t="s">
        <v>256</v>
      </c>
      <c r="E10" s="189"/>
      <c r="F10" s="189" t="s">
        <v>65</v>
      </c>
      <c r="G10" s="88" t="s">
        <v>260</v>
      </c>
      <c r="H10" s="88" t="s">
        <v>261</v>
      </c>
      <c r="I10" s="88" t="s">
        <v>153</v>
      </c>
      <c r="J10" s="180">
        <v>222000</v>
      </c>
      <c r="K10" s="79">
        <v>70</v>
      </c>
      <c r="L10" s="79">
        <v>0</v>
      </c>
      <c r="M10" s="79">
        <v>332</v>
      </c>
      <c r="N10" s="89">
        <v>24</v>
      </c>
      <c r="O10" s="90">
        <v>1</v>
      </c>
      <c r="P10" s="91">
        <f>N10+O10</f>
        <v>25</v>
      </c>
      <c r="Q10" s="80">
        <f>IFERROR(P10/M10,"-")</f>
        <v>0.075301204819277</v>
      </c>
      <c r="R10" s="79">
        <v>1</v>
      </c>
      <c r="S10" s="79">
        <v>9</v>
      </c>
      <c r="T10" s="80">
        <f>IFERROR(R10/(P10),"-")</f>
        <v>0.04</v>
      </c>
      <c r="U10" s="186">
        <f>IFERROR(J10/SUM(N10:O11),"-")</f>
        <v>2176.4705882353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596000</v>
      </c>
      <c r="AB10" s="83">
        <f>SUM(X10:X11)/SUM(J10:J11)</f>
        <v>3.6846846846847</v>
      </c>
      <c r="AC10" s="77"/>
      <c r="AD10" s="92">
        <v>5</v>
      </c>
      <c r="AE10" s="93">
        <f>IF(P10=0,"",IF(AD10=0,"",(AD10/P10)))</f>
        <v>0.2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4</v>
      </c>
      <c r="AN10" s="99">
        <f>IF(P10=0,"",IF(AM10=0,"",(AM10/P10)))</f>
        <v>0.16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5</v>
      </c>
      <c r="AW10" s="105">
        <f>IF(P10=0,"",IF(AV10=0,"",(AV10/P10)))</f>
        <v>0.2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7</v>
      </c>
      <c r="BF10" s="111">
        <f>IF(P10=0,"",IF(BE10=0,"",(BE10/P10)))</f>
        <v>0.28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0.08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0.08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262</v>
      </c>
      <c r="C11" s="189"/>
      <c r="D11" s="189"/>
      <c r="E11" s="189"/>
      <c r="F11" s="189" t="s">
        <v>80</v>
      </c>
      <c r="G11" s="88"/>
      <c r="H11" s="88"/>
      <c r="I11" s="88"/>
      <c r="J11" s="180"/>
      <c r="K11" s="79">
        <v>230</v>
      </c>
      <c r="L11" s="79">
        <v>190</v>
      </c>
      <c r="M11" s="79">
        <v>160</v>
      </c>
      <c r="N11" s="89">
        <v>76</v>
      </c>
      <c r="O11" s="90">
        <v>1</v>
      </c>
      <c r="P11" s="91">
        <f>N11+O11</f>
        <v>77</v>
      </c>
      <c r="Q11" s="80">
        <f>IFERROR(P11/M11,"-")</f>
        <v>0.48125</v>
      </c>
      <c r="R11" s="79">
        <v>6</v>
      </c>
      <c r="S11" s="79">
        <v>20</v>
      </c>
      <c r="T11" s="80">
        <f>IFERROR(R11/(P11),"-")</f>
        <v>0.077922077922078</v>
      </c>
      <c r="U11" s="186"/>
      <c r="V11" s="82">
        <v>8</v>
      </c>
      <c r="W11" s="80">
        <f>IF(P11=0,"-",V11/P11)</f>
        <v>0.1038961038961</v>
      </c>
      <c r="X11" s="185">
        <v>818000</v>
      </c>
      <c r="Y11" s="186">
        <f>IFERROR(X11/P11,"-")</f>
        <v>10623.376623377</v>
      </c>
      <c r="Z11" s="186">
        <f>IFERROR(X11/V11,"-")</f>
        <v>102250</v>
      </c>
      <c r="AA11" s="180"/>
      <c r="AB11" s="83"/>
      <c r="AC11" s="77"/>
      <c r="AD11" s="92">
        <v>9</v>
      </c>
      <c r="AE11" s="93">
        <f>IF(P11=0,"",IF(AD11=0,"",(AD11/P11)))</f>
        <v>0.11688311688312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15</v>
      </c>
      <c r="AN11" s="99">
        <f>IF(P11=0,"",IF(AM11=0,"",(AM11/P11)))</f>
        <v>0.19480519480519</v>
      </c>
      <c r="AO11" s="98">
        <v>1</v>
      </c>
      <c r="AP11" s="100">
        <f>IFERROR(AO11/AM11,"-")</f>
        <v>0.066666666666667</v>
      </c>
      <c r="AQ11" s="101">
        <v>35000</v>
      </c>
      <c r="AR11" s="102">
        <f>IFERROR(AQ11/AM11,"-")</f>
        <v>2333.3333333333</v>
      </c>
      <c r="AS11" s="103"/>
      <c r="AT11" s="103"/>
      <c r="AU11" s="103">
        <v>1</v>
      </c>
      <c r="AV11" s="104">
        <v>13</v>
      </c>
      <c r="AW11" s="105">
        <f>IF(P11=0,"",IF(AV11=0,"",(AV11/P11)))</f>
        <v>0.16883116883117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11</v>
      </c>
      <c r="BF11" s="111">
        <f>IF(P11=0,"",IF(BE11=0,"",(BE11/P11)))</f>
        <v>0.14285714285714</v>
      </c>
      <c r="BG11" s="110">
        <v>1</v>
      </c>
      <c r="BH11" s="112">
        <f>IFERROR(BG11/BE11,"-")</f>
        <v>0.090909090909091</v>
      </c>
      <c r="BI11" s="113">
        <v>3000</v>
      </c>
      <c r="BJ11" s="114">
        <f>IFERROR(BI11/BE11,"-")</f>
        <v>272.72727272727</v>
      </c>
      <c r="BK11" s="115">
        <v>1</v>
      </c>
      <c r="BL11" s="115"/>
      <c r="BM11" s="115"/>
      <c r="BN11" s="117">
        <v>18</v>
      </c>
      <c r="BO11" s="118">
        <f>IF(P11=0,"",IF(BN11=0,"",(BN11/P11)))</f>
        <v>0.23376623376623</v>
      </c>
      <c r="BP11" s="119">
        <v>3</v>
      </c>
      <c r="BQ11" s="120">
        <f>IFERROR(BP11/BN11,"-")</f>
        <v>0.16666666666667</v>
      </c>
      <c r="BR11" s="121">
        <v>62000</v>
      </c>
      <c r="BS11" s="122">
        <f>IFERROR(BR11/BN11,"-")</f>
        <v>3444.4444444444</v>
      </c>
      <c r="BT11" s="123">
        <v>1</v>
      </c>
      <c r="BU11" s="123"/>
      <c r="BV11" s="123">
        <v>2</v>
      </c>
      <c r="BW11" s="124">
        <v>7</v>
      </c>
      <c r="BX11" s="125">
        <f>IF(P11=0,"",IF(BW11=0,"",(BW11/P11)))</f>
        <v>0.090909090909091</v>
      </c>
      <c r="BY11" s="126">
        <v>2</v>
      </c>
      <c r="BZ11" s="127">
        <f>IFERROR(BY11/BW11,"-")</f>
        <v>0.28571428571429</v>
      </c>
      <c r="CA11" s="128">
        <v>298000</v>
      </c>
      <c r="CB11" s="129">
        <f>IFERROR(CA11/BW11,"-")</f>
        <v>42571.428571429</v>
      </c>
      <c r="CC11" s="130">
        <v>1</v>
      </c>
      <c r="CD11" s="130"/>
      <c r="CE11" s="130">
        <v>1</v>
      </c>
      <c r="CF11" s="131">
        <v>4</v>
      </c>
      <c r="CG11" s="132">
        <f>IF(P11=0,"",IF(CF11=0,"",(CF11/P11)))</f>
        <v>0.051948051948052</v>
      </c>
      <c r="CH11" s="133">
        <v>1</v>
      </c>
      <c r="CI11" s="134">
        <f>IFERROR(CH11/CF11,"-")</f>
        <v>0.25</v>
      </c>
      <c r="CJ11" s="135">
        <v>420000</v>
      </c>
      <c r="CK11" s="136">
        <f>IFERROR(CJ11/CF11,"-")</f>
        <v>105000</v>
      </c>
      <c r="CL11" s="137"/>
      <c r="CM11" s="137"/>
      <c r="CN11" s="137">
        <v>1</v>
      </c>
      <c r="CO11" s="138">
        <v>8</v>
      </c>
      <c r="CP11" s="139">
        <v>818000</v>
      </c>
      <c r="CQ11" s="139">
        <v>420000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12.3125</v>
      </c>
      <c r="B12" s="189" t="s">
        <v>263</v>
      </c>
      <c r="C12" s="189" t="s">
        <v>264</v>
      </c>
      <c r="D12" s="189" t="s">
        <v>250</v>
      </c>
      <c r="E12" s="189"/>
      <c r="F12" s="189" t="s">
        <v>65</v>
      </c>
      <c r="G12" s="88" t="s">
        <v>265</v>
      </c>
      <c r="H12" s="88" t="s">
        <v>266</v>
      </c>
      <c r="I12" s="88" t="s">
        <v>153</v>
      </c>
      <c r="J12" s="180">
        <v>96000</v>
      </c>
      <c r="K12" s="79">
        <v>62</v>
      </c>
      <c r="L12" s="79">
        <v>0</v>
      </c>
      <c r="M12" s="79">
        <v>257</v>
      </c>
      <c r="N12" s="89">
        <v>15</v>
      </c>
      <c r="O12" s="90">
        <v>0</v>
      </c>
      <c r="P12" s="91">
        <f>N12+O12</f>
        <v>15</v>
      </c>
      <c r="Q12" s="80">
        <f>IFERROR(P12/M12,"-")</f>
        <v>0.058365758754864</v>
      </c>
      <c r="R12" s="79">
        <v>1</v>
      </c>
      <c r="S12" s="79">
        <v>2</v>
      </c>
      <c r="T12" s="80">
        <f>IFERROR(R12/(P12),"-")</f>
        <v>0.066666666666667</v>
      </c>
      <c r="U12" s="186">
        <f>IFERROR(J12/SUM(N12:O13),"-")</f>
        <v>800</v>
      </c>
      <c r="V12" s="82">
        <v>1</v>
      </c>
      <c r="W12" s="80">
        <f>IF(P12=0,"-",V12/P12)</f>
        <v>0.066666666666667</v>
      </c>
      <c r="X12" s="185">
        <v>135000</v>
      </c>
      <c r="Y12" s="186">
        <f>IFERROR(X12/P12,"-")</f>
        <v>9000</v>
      </c>
      <c r="Z12" s="186">
        <f>IFERROR(X12/V12,"-")</f>
        <v>135000</v>
      </c>
      <c r="AA12" s="180">
        <f>SUM(X12:X13)-SUM(J12:J13)</f>
        <v>1086000</v>
      </c>
      <c r="AB12" s="83">
        <f>SUM(X12:X13)/SUM(J12:J13)</f>
        <v>12.3125</v>
      </c>
      <c r="AC12" s="77"/>
      <c r="AD12" s="92">
        <v>2</v>
      </c>
      <c r="AE12" s="93">
        <f>IF(P12=0,"",IF(AD12=0,"",(AD12/P12)))</f>
        <v>0.13333333333333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</v>
      </c>
      <c r="AN12" s="99">
        <f>IF(P12=0,"",IF(AM12=0,"",(AM12/P12)))</f>
        <v>0.13333333333333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7</v>
      </c>
      <c r="BF12" s="111">
        <f>IF(P12=0,"",IF(BE12=0,"",(BE12/P12)))</f>
        <v>0.46666666666667</v>
      </c>
      <c r="BG12" s="110">
        <v>1</v>
      </c>
      <c r="BH12" s="112">
        <f>IFERROR(BG12/BE12,"-")</f>
        <v>0.14285714285714</v>
      </c>
      <c r="BI12" s="113">
        <v>140000</v>
      </c>
      <c r="BJ12" s="114">
        <f>IFERROR(BI12/BE12,"-")</f>
        <v>20000</v>
      </c>
      <c r="BK12" s="115"/>
      <c r="BL12" s="115"/>
      <c r="BM12" s="115">
        <v>1</v>
      </c>
      <c r="BN12" s="117">
        <v>2</v>
      </c>
      <c r="BO12" s="118">
        <f>IF(P12=0,"",IF(BN12=0,"",(BN12/P12)))</f>
        <v>0.13333333333333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135000</v>
      </c>
      <c r="CQ12" s="139">
        <v>140000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267</v>
      </c>
      <c r="C13" s="189"/>
      <c r="D13" s="189"/>
      <c r="E13" s="189"/>
      <c r="F13" s="189" t="s">
        <v>80</v>
      </c>
      <c r="G13" s="88"/>
      <c r="H13" s="88"/>
      <c r="I13" s="88"/>
      <c r="J13" s="180"/>
      <c r="K13" s="79">
        <v>336</v>
      </c>
      <c r="L13" s="79">
        <v>244</v>
      </c>
      <c r="M13" s="79">
        <v>195</v>
      </c>
      <c r="N13" s="89">
        <v>102</v>
      </c>
      <c r="O13" s="90">
        <v>3</v>
      </c>
      <c r="P13" s="91">
        <f>N13+O13</f>
        <v>105</v>
      </c>
      <c r="Q13" s="80">
        <f>IFERROR(P13/M13,"-")</f>
        <v>0.53846153846154</v>
      </c>
      <c r="R13" s="79">
        <v>7</v>
      </c>
      <c r="S13" s="79">
        <v>14</v>
      </c>
      <c r="T13" s="80">
        <f>IFERROR(R13/(P13),"-")</f>
        <v>0.066666666666667</v>
      </c>
      <c r="U13" s="186"/>
      <c r="V13" s="82">
        <v>7</v>
      </c>
      <c r="W13" s="80">
        <f>IF(P13=0,"-",V13/P13)</f>
        <v>0.066666666666667</v>
      </c>
      <c r="X13" s="185">
        <v>1047000</v>
      </c>
      <c r="Y13" s="186">
        <f>IFERROR(X13/P13,"-")</f>
        <v>9971.4285714286</v>
      </c>
      <c r="Z13" s="186">
        <f>IFERROR(X13/V13,"-")</f>
        <v>149571.42857143</v>
      </c>
      <c r="AA13" s="180"/>
      <c r="AB13" s="83"/>
      <c r="AC13" s="77"/>
      <c r="AD13" s="92">
        <v>9</v>
      </c>
      <c r="AE13" s="93">
        <f>IF(P13=0,"",IF(AD13=0,"",(AD13/P13)))</f>
        <v>0.085714285714286</v>
      </c>
      <c r="AF13" s="92">
        <v>1</v>
      </c>
      <c r="AG13" s="94">
        <f>IFERROR(AF13/AD13,"-")</f>
        <v>0.11111111111111</v>
      </c>
      <c r="AH13" s="95">
        <v>845000</v>
      </c>
      <c r="AI13" s="96">
        <f>IFERROR(AH13/AD13,"-")</f>
        <v>93888.888888889</v>
      </c>
      <c r="AJ13" s="97"/>
      <c r="AK13" s="97"/>
      <c r="AL13" s="97">
        <v>1</v>
      </c>
      <c r="AM13" s="98">
        <v>17</v>
      </c>
      <c r="AN13" s="99">
        <f>IF(P13=0,"",IF(AM13=0,"",(AM13/P13)))</f>
        <v>0.16190476190476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11</v>
      </c>
      <c r="AW13" s="105">
        <f>IF(P13=0,"",IF(AV13=0,"",(AV13/P13)))</f>
        <v>0.1047619047619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26</v>
      </c>
      <c r="BF13" s="111">
        <f>IF(P13=0,"",IF(BE13=0,"",(BE13/P13)))</f>
        <v>0.24761904761905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28</v>
      </c>
      <c r="BO13" s="118">
        <f>IF(P13=0,"",IF(BN13=0,"",(BN13/P13)))</f>
        <v>0.26666666666667</v>
      </c>
      <c r="BP13" s="119">
        <v>3</v>
      </c>
      <c r="BQ13" s="120">
        <f>IFERROR(BP13/BN13,"-")</f>
        <v>0.10714285714286</v>
      </c>
      <c r="BR13" s="121">
        <v>16000</v>
      </c>
      <c r="BS13" s="122">
        <f>IFERROR(BR13/BN13,"-")</f>
        <v>571.42857142857</v>
      </c>
      <c r="BT13" s="123">
        <v>2</v>
      </c>
      <c r="BU13" s="123">
        <v>1</v>
      </c>
      <c r="BV13" s="123"/>
      <c r="BW13" s="124">
        <v>14</v>
      </c>
      <c r="BX13" s="125">
        <f>IF(P13=0,"",IF(BW13=0,"",(BW13/P13)))</f>
        <v>0.13333333333333</v>
      </c>
      <c r="BY13" s="126">
        <v>3</v>
      </c>
      <c r="BZ13" s="127">
        <f>IFERROR(BY13/BW13,"-")</f>
        <v>0.21428571428571</v>
      </c>
      <c r="CA13" s="128">
        <v>186000</v>
      </c>
      <c r="CB13" s="129">
        <f>IFERROR(CA13/BW13,"-")</f>
        <v>13285.714285714</v>
      </c>
      <c r="CC13" s="130"/>
      <c r="CD13" s="130"/>
      <c r="CE13" s="130">
        <v>3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7</v>
      </c>
      <c r="CP13" s="139">
        <v>1047000</v>
      </c>
      <c r="CQ13" s="139">
        <v>845000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0.28030303030303</v>
      </c>
      <c r="B14" s="189" t="s">
        <v>268</v>
      </c>
      <c r="C14" s="189" t="s">
        <v>249</v>
      </c>
      <c r="D14" s="189" t="s">
        <v>250</v>
      </c>
      <c r="E14" s="189"/>
      <c r="F14" s="189" t="s">
        <v>65</v>
      </c>
      <c r="G14" s="88" t="s">
        <v>269</v>
      </c>
      <c r="H14" s="88" t="s">
        <v>270</v>
      </c>
      <c r="I14" s="88" t="s">
        <v>158</v>
      </c>
      <c r="J14" s="180">
        <v>132000</v>
      </c>
      <c r="K14" s="79">
        <v>30</v>
      </c>
      <c r="L14" s="79">
        <v>0</v>
      </c>
      <c r="M14" s="79">
        <v>103</v>
      </c>
      <c r="N14" s="89">
        <v>17</v>
      </c>
      <c r="O14" s="90">
        <v>0</v>
      </c>
      <c r="P14" s="91">
        <f>N14+O14</f>
        <v>17</v>
      </c>
      <c r="Q14" s="80">
        <f>IFERROR(P14/M14,"-")</f>
        <v>0.16504854368932</v>
      </c>
      <c r="R14" s="79">
        <v>0</v>
      </c>
      <c r="S14" s="79">
        <v>6</v>
      </c>
      <c r="T14" s="80">
        <f>IFERROR(R14/(P14),"-")</f>
        <v>0</v>
      </c>
      <c r="U14" s="186">
        <f>IFERROR(J14/SUM(N14:O15),"-")</f>
        <v>1941.1764705882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-95000</v>
      </c>
      <c r="AB14" s="83">
        <f>SUM(X14:X15)/SUM(J14:J15)</f>
        <v>0.28030303030303</v>
      </c>
      <c r="AC14" s="77"/>
      <c r="AD14" s="92">
        <v>2</v>
      </c>
      <c r="AE14" s="93">
        <f>IF(P14=0,"",IF(AD14=0,"",(AD14/P14)))</f>
        <v>0.11764705882353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10</v>
      </c>
      <c r="AN14" s="99">
        <f>IF(P14=0,"",IF(AM14=0,"",(AM14/P14)))</f>
        <v>0.58823529411765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0.058823529411765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2</v>
      </c>
      <c r="BF14" s="111">
        <f>IF(P14=0,"",IF(BE14=0,"",(BE14/P14)))</f>
        <v>0.11764705882353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0.058823529411765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0.058823529411765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271</v>
      </c>
      <c r="C15" s="189"/>
      <c r="D15" s="189"/>
      <c r="E15" s="189"/>
      <c r="F15" s="189" t="s">
        <v>80</v>
      </c>
      <c r="G15" s="88"/>
      <c r="H15" s="88"/>
      <c r="I15" s="88"/>
      <c r="J15" s="180"/>
      <c r="K15" s="79">
        <v>184</v>
      </c>
      <c r="L15" s="79">
        <v>140</v>
      </c>
      <c r="M15" s="79">
        <v>101</v>
      </c>
      <c r="N15" s="89">
        <v>50</v>
      </c>
      <c r="O15" s="90">
        <v>1</v>
      </c>
      <c r="P15" s="91">
        <f>N15+O15</f>
        <v>51</v>
      </c>
      <c r="Q15" s="80">
        <f>IFERROR(P15/M15,"-")</f>
        <v>0.5049504950495</v>
      </c>
      <c r="R15" s="79">
        <v>4</v>
      </c>
      <c r="S15" s="79">
        <v>8</v>
      </c>
      <c r="T15" s="80">
        <f>IFERROR(R15/(P15),"-")</f>
        <v>0.07843137254902</v>
      </c>
      <c r="U15" s="186"/>
      <c r="V15" s="82">
        <v>3</v>
      </c>
      <c r="W15" s="80">
        <f>IF(P15=0,"-",V15/P15)</f>
        <v>0.058823529411765</v>
      </c>
      <c r="X15" s="185">
        <v>37000</v>
      </c>
      <c r="Y15" s="186">
        <f>IFERROR(X15/P15,"-")</f>
        <v>725.49019607843</v>
      </c>
      <c r="Z15" s="186">
        <f>IFERROR(X15/V15,"-")</f>
        <v>12333.333333333</v>
      </c>
      <c r="AA15" s="180"/>
      <c r="AB15" s="83"/>
      <c r="AC15" s="77"/>
      <c r="AD15" s="92">
        <v>5</v>
      </c>
      <c r="AE15" s="93">
        <f>IF(P15=0,"",IF(AD15=0,"",(AD15/P15)))</f>
        <v>0.098039215686275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16</v>
      </c>
      <c r="AN15" s="99">
        <f>IF(P15=0,"",IF(AM15=0,"",(AM15/P15)))</f>
        <v>0.31372549019608</v>
      </c>
      <c r="AO15" s="98">
        <v>2</v>
      </c>
      <c r="AP15" s="100">
        <f>IFERROR(AO15/AM15,"-")</f>
        <v>0.125</v>
      </c>
      <c r="AQ15" s="101">
        <v>8000</v>
      </c>
      <c r="AR15" s="102">
        <f>IFERROR(AQ15/AM15,"-")</f>
        <v>500</v>
      </c>
      <c r="AS15" s="103">
        <v>2</v>
      </c>
      <c r="AT15" s="103"/>
      <c r="AU15" s="103"/>
      <c r="AV15" s="104">
        <v>4</v>
      </c>
      <c r="AW15" s="105">
        <f>IF(P15=0,"",IF(AV15=0,"",(AV15/P15)))</f>
        <v>0.07843137254902</v>
      </c>
      <c r="AX15" s="104">
        <v>1</v>
      </c>
      <c r="AY15" s="106">
        <f>IFERROR(AX15/AV15,"-")</f>
        <v>0.25</v>
      </c>
      <c r="AZ15" s="107">
        <v>29000</v>
      </c>
      <c r="BA15" s="108">
        <f>IFERROR(AZ15/AV15,"-")</f>
        <v>7250</v>
      </c>
      <c r="BB15" s="109"/>
      <c r="BC15" s="109"/>
      <c r="BD15" s="109">
        <v>1</v>
      </c>
      <c r="BE15" s="110">
        <v>11</v>
      </c>
      <c r="BF15" s="111">
        <f>IF(P15=0,"",IF(BE15=0,"",(BE15/P15)))</f>
        <v>0.2156862745098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11</v>
      </c>
      <c r="BO15" s="118">
        <f>IF(P15=0,"",IF(BN15=0,"",(BN15/P15)))</f>
        <v>0.2156862745098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0.03921568627451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0.03921568627451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3</v>
      </c>
      <c r="CP15" s="139">
        <v>37000</v>
      </c>
      <c r="CQ15" s="139">
        <v>29000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3.0441176470588</v>
      </c>
      <c r="B16" s="189" t="s">
        <v>272</v>
      </c>
      <c r="C16" s="189" t="s">
        <v>249</v>
      </c>
      <c r="D16" s="189" t="s">
        <v>250</v>
      </c>
      <c r="E16" s="189"/>
      <c r="F16" s="189" t="s">
        <v>65</v>
      </c>
      <c r="G16" s="88" t="s">
        <v>273</v>
      </c>
      <c r="H16" s="88" t="s">
        <v>252</v>
      </c>
      <c r="I16" s="190" t="s">
        <v>229</v>
      </c>
      <c r="J16" s="180">
        <v>204000</v>
      </c>
      <c r="K16" s="79">
        <v>58</v>
      </c>
      <c r="L16" s="79">
        <v>0</v>
      </c>
      <c r="M16" s="79">
        <v>227</v>
      </c>
      <c r="N16" s="89">
        <v>14</v>
      </c>
      <c r="O16" s="90">
        <v>0</v>
      </c>
      <c r="P16" s="91">
        <f>N16+O16</f>
        <v>14</v>
      </c>
      <c r="Q16" s="80">
        <f>IFERROR(P16/M16,"-")</f>
        <v>0.061674008810573</v>
      </c>
      <c r="R16" s="79">
        <v>3</v>
      </c>
      <c r="S16" s="79">
        <v>6</v>
      </c>
      <c r="T16" s="80">
        <f>IFERROR(R16/(P16),"-")</f>
        <v>0.21428571428571</v>
      </c>
      <c r="U16" s="186">
        <f>IFERROR(J16/SUM(N16:O17),"-")</f>
        <v>1789.4736842105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417000</v>
      </c>
      <c r="AB16" s="83">
        <f>SUM(X16:X17)/SUM(J16:J17)</f>
        <v>3.0441176470588</v>
      </c>
      <c r="AC16" s="77"/>
      <c r="AD16" s="92">
        <v>3</v>
      </c>
      <c r="AE16" s="93">
        <f>IF(P16=0,"",IF(AD16=0,"",(AD16/P16)))</f>
        <v>0.21428571428571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3</v>
      </c>
      <c r="AN16" s="99">
        <f>IF(P16=0,"",IF(AM16=0,"",(AM16/P16)))</f>
        <v>0.21428571428571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0.14285714285714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0.28571428571429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0.14285714285714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274</v>
      </c>
      <c r="C17" s="189"/>
      <c r="D17" s="189"/>
      <c r="E17" s="189"/>
      <c r="F17" s="189" t="s">
        <v>80</v>
      </c>
      <c r="G17" s="88"/>
      <c r="H17" s="88"/>
      <c r="I17" s="88"/>
      <c r="J17" s="180"/>
      <c r="K17" s="79">
        <v>428</v>
      </c>
      <c r="L17" s="79">
        <v>300</v>
      </c>
      <c r="M17" s="79">
        <v>200</v>
      </c>
      <c r="N17" s="89">
        <v>100</v>
      </c>
      <c r="O17" s="90">
        <v>0</v>
      </c>
      <c r="P17" s="91">
        <f>N17+O17</f>
        <v>100</v>
      </c>
      <c r="Q17" s="80">
        <f>IFERROR(P17/M17,"-")</f>
        <v>0.5</v>
      </c>
      <c r="R17" s="79">
        <v>8</v>
      </c>
      <c r="S17" s="79">
        <v>19</v>
      </c>
      <c r="T17" s="80">
        <f>IFERROR(R17/(P17),"-")</f>
        <v>0.08</v>
      </c>
      <c r="U17" s="186"/>
      <c r="V17" s="82">
        <v>7</v>
      </c>
      <c r="W17" s="80">
        <f>IF(P17=0,"-",V17/P17)</f>
        <v>0.07</v>
      </c>
      <c r="X17" s="185">
        <v>621000</v>
      </c>
      <c r="Y17" s="186">
        <f>IFERROR(X17/P17,"-")</f>
        <v>6210</v>
      </c>
      <c r="Z17" s="186">
        <f>IFERROR(X17/V17,"-")</f>
        <v>88714.285714286</v>
      </c>
      <c r="AA17" s="180"/>
      <c r="AB17" s="83"/>
      <c r="AC17" s="77"/>
      <c r="AD17" s="92">
        <v>15</v>
      </c>
      <c r="AE17" s="93">
        <f>IF(P17=0,"",IF(AD17=0,"",(AD17/P17)))</f>
        <v>0.15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11</v>
      </c>
      <c r="AN17" s="99">
        <f>IF(P17=0,"",IF(AM17=0,"",(AM17/P17)))</f>
        <v>0.11</v>
      </c>
      <c r="AO17" s="98">
        <v>1</v>
      </c>
      <c r="AP17" s="100">
        <f>IFERROR(AO17/AM17,"-")</f>
        <v>0.090909090909091</v>
      </c>
      <c r="AQ17" s="101">
        <v>3000</v>
      </c>
      <c r="AR17" s="102">
        <f>IFERROR(AQ17/AM17,"-")</f>
        <v>272.72727272727</v>
      </c>
      <c r="AS17" s="103">
        <v>1</v>
      </c>
      <c r="AT17" s="103"/>
      <c r="AU17" s="103"/>
      <c r="AV17" s="104">
        <v>18</v>
      </c>
      <c r="AW17" s="105">
        <f>IF(P17=0,"",IF(AV17=0,"",(AV17/P17)))</f>
        <v>0.18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24</v>
      </c>
      <c r="BF17" s="111">
        <f>IF(P17=0,"",IF(BE17=0,"",(BE17/P17)))</f>
        <v>0.24</v>
      </c>
      <c r="BG17" s="110">
        <v>2</v>
      </c>
      <c r="BH17" s="112">
        <f>IFERROR(BG17/BE17,"-")</f>
        <v>0.083333333333333</v>
      </c>
      <c r="BI17" s="113">
        <v>11000</v>
      </c>
      <c r="BJ17" s="114">
        <f>IFERROR(BI17/BE17,"-")</f>
        <v>458.33333333333</v>
      </c>
      <c r="BK17" s="115">
        <v>1</v>
      </c>
      <c r="BL17" s="115">
        <v>1</v>
      </c>
      <c r="BM17" s="115"/>
      <c r="BN17" s="117">
        <v>18</v>
      </c>
      <c r="BO17" s="118">
        <f>IF(P17=0,"",IF(BN17=0,"",(BN17/P17)))</f>
        <v>0.18</v>
      </c>
      <c r="BP17" s="119">
        <v>4</v>
      </c>
      <c r="BQ17" s="120">
        <f>IFERROR(BP17/BN17,"-")</f>
        <v>0.22222222222222</v>
      </c>
      <c r="BR17" s="121">
        <v>617000</v>
      </c>
      <c r="BS17" s="122">
        <f>IFERROR(BR17/BN17,"-")</f>
        <v>34277.777777778</v>
      </c>
      <c r="BT17" s="123"/>
      <c r="BU17" s="123">
        <v>3</v>
      </c>
      <c r="BV17" s="123">
        <v>1</v>
      </c>
      <c r="BW17" s="124">
        <v>13</v>
      </c>
      <c r="BX17" s="125">
        <f>IF(P17=0,"",IF(BW17=0,"",(BW17/P17)))</f>
        <v>0.13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7</v>
      </c>
      <c r="CP17" s="139">
        <v>621000</v>
      </c>
      <c r="CQ17" s="139">
        <v>595000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1.375</v>
      </c>
      <c r="B18" s="189" t="s">
        <v>275</v>
      </c>
      <c r="C18" s="189" t="s">
        <v>208</v>
      </c>
      <c r="D18" s="189" t="s">
        <v>250</v>
      </c>
      <c r="E18" s="189"/>
      <c r="F18" s="189" t="s">
        <v>65</v>
      </c>
      <c r="G18" s="88" t="s">
        <v>276</v>
      </c>
      <c r="H18" s="88" t="s">
        <v>277</v>
      </c>
      <c r="I18" s="190" t="s">
        <v>229</v>
      </c>
      <c r="J18" s="180">
        <v>96000</v>
      </c>
      <c r="K18" s="79">
        <v>31</v>
      </c>
      <c r="L18" s="79">
        <v>0</v>
      </c>
      <c r="M18" s="79">
        <v>204</v>
      </c>
      <c r="N18" s="89">
        <v>9</v>
      </c>
      <c r="O18" s="90">
        <v>1</v>
      </c>
      <c r="P18" s="91">
        <f>N18+O18</f>
        <v>10</v>
      </c>
      <c r="Q18" s="80">
        <f>IFERROR(P18/M18,"-")</f>
        <v>0.049019607843137</v>
      </c>
      <c r="R18" s="79">
        <v>1</v>
      </c>
      <c r="S18" s="79">
        <v>1</v>
      </c>
      <c r="T18" s="80">
        <f>IFERROR(R18/(P18),"-")</f>
        <v>0.1</v>
      </c>
      <c r="U18" s="186">
        <f>IFERROR(J18/SUM(N18:O19),"-")</f>
        <v>1230.7692307692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36000</v>
      </c>
      <c r="AB18" s="83">
        <f>SUM(X18:X19)/SUM(J18:J19)</f>
        <v>1.375</v>
      </c>
      <c r="AC18" s="77"/>
      <c r="AD18" s="92">
        <v>1</v>
      </c>
      <c r="AE18" s="93">
        <f>IF(P18=0,"",IF(AD18=0,"",(AD18/P18)))</f>
        <v>0.1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278</v>
      </c>
      <c r="C19" s="189"/>
      <c r="D19" s="189"/>
      <c r="E19" s="189"/>
      <c r="F19" s="189" t="s">
        <v>80</v>
      </c>
      <c r="G19" s="88"/>
      <c r="H19" s="88"/>
      <c r="I19" s="88"/>
      <c r="J19" s="180"/>
      <c r="K19" s="79">
        <v>277</v>
      </c>
      <c r="L19" s="79">
        <v>202</v>
      </c>
      <c r="M19" s="79">
        <v>113</v>
      </c>
      <c r="N19" s="89">
        <v>68</v>
      </c>
      <c r="O19" s="90">
        <v>0</v>
      </c>
      <c r="P19" s="91">
        <f>N19+O19</f>
        <v>68</v>
      </c>
      <c r="Q19" s="80">
        <f>IFERROR(P19/M19,"-")</f>
        <v>0.60176991150442</v>
      </c>
      <c r="R19" s="79">
        <v>5</v>
      </c>
      <c r="S19" s="79">
        <v>8</v>
      </c>
      <c r="T19" s="80">
        <f>IFERROR(R19/(P19),"-")</f>
        <v>0.073529411764706</v>
      </c>
      <c r="U19" s="186"/>
      <c r="V19" s="82">
        <v>3</v>
      </c>
      <c r="W19" s="80">
        <f>IF(P19=0,"-",V19/P19)</f>
        <v>0.044117647058824</v>
      </c>
      <c r="X19" s="185">
        <v>132000</v>
      </c>
      <c r="Y19" s="186">
        <f>IFERROR(X19/P19,"-")</f>
        <v>1941.1764705882</v>
      </c>
      <c r="Z19" s="186">
        <f>IFERROR(X19/V19,"-")</f>
        <v>44000</v>
      </c>
      <c r="AA19" s="180"/>
      <c r="AB19" s="83"/>
      <c r="AC19" s="77"/>
      <c r="AD19" s="92">
        <v>10</v>
      </c>
      <c r="AE19" s="93">
        <f>IF(P19=0,"",IF(AD19=0,"",(AD19/P19)))</f>
        <v>0.14705882352941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10</v>
      </c>
      <c r="AN19" s="99">
        <f>IF(P19=0,"",IF(AM19=0,"",(AM19/P19)))</f>
        <v>0.14705882352941</v>
      </c>
      <c r="AO19" s="98">
        <v>1</v>
      </c>
      <c r="AP19" s="100">
        <f>IFERROR(AO19/AM19,"-")</f>
        <v>0.1</v>
      </c>
      <c r="AQ19" s="101">
        <v>3000</v>
      </c>
      <c r="AR19" s="102">
        <f>IFERROR(AQ19/AM19,"-")</f>
        <v>300</v>
      </c>
      <c r="AS19" s="103">
        <v>1</v>
      </c>
      <c r="AT19" s="103"/>
      <c r="AU19" s="103"/>
      <c r="AV19" s="104">
        <v>8</v>
      </c>
      <c r="AW19" s="105">
        <f>IF(P19=0,"",IF(AV19=0,"",(AV19/P19)))</f>
        <v>0.11764705882353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18</v>
      </c>
      <c r="BF19" s="111">
        <f>IF(P19=0,"",IF(BE19=0,"",(BE19/P19)))</f>
        <v>0.26470588235294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13</v>
      </c>
      <c r="BO19" s="118">
        <f>IF(P19=0,"",IF(BN19=0,"",(BN19/P19)))</f>
        <v>0.19117647058824</v>
      </c>
      <c r="BP19" s="119">
        <v>2</v>
      </c>
      <c r="BQ19" s="120">
        <f>IFERROR(BP19/BN19,"-")</f>
        <v>0.15384615384615</v>
      </c>
      <c r="BR19" s="121">
        <v>129000</v>
      </c>
      <c r="BS19" s="122">
        <f>IFERROR(BR19/BN19,"-")</f>
        <v>9923.0769230769</v>
      </c>
      <c r="BT19" s="123"/>
      <c r="BU19" s="123"/>
      <c r="BV19" s="123">
        <v>2</v>
      </c>
      <c r="BW19" s="124">
        <v>9</v>
      </c>
      <c r="BX19" s="125">
        <f>IF(P19=0,"",IF(BW19=0,"",(BW19/P19)))</f>
        <v>0.13235294117647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132000</v>
      </c>
      <c r="CQ19" s="139">
        <v>93000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5.4111111111111</v>
      </c>
      <c r="B20" s="189" t="s">
        <v>279</v>
      </c>
      <c r="C20" s="189" t="s">
        <v>280</v>
      </c>
      <c r="D20" s="189" t="s">
        <v>250</v>
      </c>
      <c r="E20" s="189"/>
      <c r="F20" s="189" t="s">
        <v>65</v>
      </c>
      <c r="G20" s="88" t="s">
        <v>281</v>
      </c>
      <c r="H20" s="88" t="s">
        <v>252</v>
      </c>
      <c r="I20" s="88" t="s">
        <v>282</v>
      </c>
      <c r="J20" s="180">
        <v>90000</v>
      </c>
      <c r="K20" s="79">
        <v>14</v>
      </c>
      <c r="L20" s="79">
        <v>0</v>
      </c>
      <c r="M20" s="79">
        <v>85</v>
      </c>
      <c r="N20" s="89">
        <v>5</v>
      </c>
      <c r="O20" s="90">
        <v>0</v>
      </c>
      <c r="P20" s="91">
        <f>N20+O20</f>
        <v>5</v>
      </c>
      <c r="Q20" s="80">
        <f>IFERROR(P20/M20,"-")</f>
        <v>0.058823529411765</v>
      </c>
      <c r="R20" s="79">
        <v>3</v>
      </c>
      <c r="S20" s="79">
        <v>0</v>
      </c>
      <c r="T20" s="80">
        <f>IFERROR(R20/(P20),"-")</f>
        <v>0.6</v>
      </c>
      <c r="U20" s="186">
        <f>IFERROR(J20/SUM(N20:O21),"-")</f>
        <v>1232.8767123288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397000</v>
      </c>
      <c r="AB20" s="83">
        <f>SUM(X20:X21)/SUM(J20:J21)</f>
        <v>5.4111111111111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283</v>
      </c>
      <c r="C21" s="189"/>
      <c r="D21" s="189"/>
      <c r="E21" s="189"/>
      <c r="F21" s="189" t="s">
        <v>80</v>
      </c>
      <c r="G21" s="88"/>
      <c r="H21" s="88"/>
      <c r="I21" s="88"/>
      <c r="J21" s="180"/>
      <c r="K21" s="79">
        <v>223</v>
      </c>
      <c r="L21" s="79">
        <v>156</v>
      </c>
      <c r="M21" s="79">
        <v>98</v>
      </c>
      <c r="N21" s="89">
        <v>67</v>
      </c>
      <c r="O21" s="90">
        <v>1</v>
      </c>
      <c r="P21" s="91">
        <f>N21+O21</f>
        <v>68</v>
      </c>
      <c r="Q21" s="80">
        <f>IFERROR(P21/M21,"-")</f>
        <v>0.69387755102041</v>
      </c>
      <c r="R21" s="79">
        <v>6</v>
      </c>
      <c r="S21" s="79">
        <v>13</v>
      </c>
      <c r="T21" s="80">
        <f>IFERROR(R21/(P21),"-")</f>
        <v>0.088235294117647</v>
      </c>
      <c r="U21" s="186"/>
      <c r="V21" s="82">
        <v>5</v>
      </c>
      <c r="W21" s="80">
        <f>IF(P21=0,"-",V21/P21)</f>
        <v>0.073529411764706</v>
      </c>
      <c r="X21" s="185">
        <v>487000</v>
      </c>
      <c r="Y21" s="186">
        <f>IFERROR(X21/P21,"-")</f>
        <v>7161.7647058824</v>
      </c>
      <c r="Z21" s="186">
        <f>IFERROR(X21/V21,"-")</f>
        <v>97400</v>
      </c>
      <c r="AA21" s="180"/>
      <c r="AB21" s="83"/>
      <c r="AC21" s="77"/>
      <c r="AD21" s="92">
        <v>5</v>
      </c>
      <c r="AE21" s="93">
        <f>IF(P21=0,"",IF(AD21=0,"",(AD21/P21)))</f>
        <v>0.073529411764706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10</v>
      </c>
      <c r="AN21" s="99">
        <f>IF(P21=0,"",IF(AM21=0,"",(AM21/P21)))</f>
        <v>0.14705882352941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13</v>
      </c>
      <c r="AW21" s="105">
        <f>IF(P21=0,"",IF(AV21=0,"",(AV21/P21)))</f>
        <v>0.19117647058824</v>
      </c>
      <c r="AX21" s="104">
        <v>1</v>
      </c>
      <c r="AY21" s="106">
        <f>IFERROR(AX21/AV21,"-")</f>
        <v>0.076923076923077</v>
      </c>
      <c r="AZ21" s="107">
        <v>194000</v>
      </c>
      <c r="BA21" s="108">
        <f>IFERROR(AZ21/AV21,"-")</f>
        <v>14923.076923077</v>
      </c>
      <c r="BB21" s="109"/>
      <c r="BC21" s="109"/>
      <c r="BD21" s="109">
        <v>1</v>
      </c>
      <c r="BE21" s="110">
        <v>15</v>
      </c>
      <c r="BF21" s="111">
        <f>IF(P21=0,"",IF(BE21=0,"",(BE21/P21)))</f>
        <v>0.22058823529412</v>
      </c>
      <c r="BG21" s="110">
        <v>2</v>
      </c>
      <c r="BH21" s="112">
        <f>IFERROR(BG21/BE21,"-")</f>
        <v>0.13333333333333</v>
      </c>
      <c r="BI21" s="113">
        <v>166000</v>
      </c>
      <c r="BJ21" s="114">
        <f>IFERROR(BI21/BE21,"-")</f>
        <v>11066.666666667</v>
      </c>
      <c r="BK21" s="115">
        <v>1</v>
      </c>
      <c r="BL21" s="115"/>
      <c r="BM21" s="115">
        <v>1</v>
      </c>
      <c r="BN21" s="117">
        <v>11</v>
      </c>
      <c r="BO21" s="118">
        <f>IF(P21=0,"",IF(BN21=0,"",(BN21/P21)))</f>
        <v>0.16176470588235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12</v>
      </c>
      <c r="BX21" s="125">
        <f>IF(P21=0,"",IF(BW21=0,"",(BW21/P21)))</f>
        <v>0.17647058823529</v>
      </c>
      <c r="BY21" s="126">
        <v>2</v>
      </c>
      <c r="BZ21" s="127">
        <f>IFERROR(BY21/BW21,"-")</f>
        <v>0.16666666666667</v>
      </c>
      <c r="CA21" s="128">
        <v>127000</v>
      </c>
      <c r="CB21" s="129">
        <f>IFERROR(CA21/BW21,"-")</f>
        <v>10583.333333333</v>
      </c>
      <c r="CC21" s="130"/>
      <c r="CD21" s="130"/>
      <c r="CE21" s="130">
        <v>2</v>
      </c>
      <c r="CF21" s="131">
        <v>2</v>
      </c>
      <c r="CG21" s="132">
        <f>IF(P21=0,"",IF(CF21=0,"",(CF21/P21)))</f>
        <v>0.029411764705882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5</v>
      </c>
      <c r="CP21" s="139">
        <v>487000</v>
      </c>
      <c r="CQ21" s="139">
        <v>194000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1.8697916666667</v>
      </c>
      <c r="B22" s="189" t="s">
        <v>284</v>
      </c>
      <c r="C22" s="189" t="s">
        <v>264</v>
      </c>
      <c r="D22" s="189" t="s">
        <v>250</v>
      </c>
      <c r="E22" s="189"/>
      <c r="F22" s="189" t="s">
        <v>65</v>
      </c>
      <c r="G22" s="88" t="s">
        <v>285</v>
      </c>
      <c r="H22" s="88" t="s">
        <v>286</v>
      </c>
      <c r="I22" s="190" t="s">
        <v>68</v>
      </c>
      <c r="J22" s="180">
        <v>96000</v>
      </c>
      <c r="K22" s="79">
        <v>82</v>
      </c>
      <c r="L22" s="79">
        <v>0</v>
      </c>
      <c r="M22" s="79">
        <v>307</v>
      </c>
      <c r="N22" s="89">
        <v>26</v>
      </c>
      <c r="O22" s="90">
        <v>0</v>
      </c>
      <c r="P22" s="91">
        <f>N22+O22</f>
        <v>26</v>
      </c>
      <c r="Q22" s="80">
        <f>IFERROR(P22/M22,"-")</f>
        <v>0.084690553745928</v>
      </c>
      <c r="R22" s="79">
        <v>1</v>
      </c>
      <c r="S22" s="79">
        <v>9</v>
      </c>
      <c r="T22" s="80">
        <f>IFERROR(R22/(P22),"-")</f>
        <v>0.038461538461538</v>
      </c>
      <c r="U22" s="186">
        <f>IFERROR(J22/SUM(N22:O23),"-")</f>
        <v>1021.2765957447</v>
      </c>
      <c r="V22" s="82">
        <v>2</v>
      </c>
      <c r="W22" s="80">
        <f>IF(P22=0,"-",V22/P22)</f>
        <v>0.076923076923077</v>
      </c>
      <c r="X22" s="185">
        <v>87000</v>
      </c>
      <c r="Y22" s="186">
        <f>IFERROR(X22/P22,"-")</f>
        <v>3346.1538461538</v>
      </c>
      <c r="Z22" s="186">
        <f>IFERROR(X22/V22,"-")</f>
        <v>43500</v>
      </c>
      <c r="AA22" s="180">
        <f>SUM(X22:X23)-SUM(J22:J23)</f>
        <v>83500</v>
      </c>
      <c r="AB22" s="83">
        <f>SUM(X22:X23)/SUM(J22:J23)</f>
        <v>1.8697916666667</v>
      </c>
      <c r="AC22" s="77"/>
      <c r="AD22" s="92">
        <v>4</v>
      </c>
      <c r="AE22" s="93">
        <f>IF(P22=0,"",IF(AD22=0,"",(AD22/P22)))</f>
        <v>0.15384615384615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7</v>
      </c>
      <c r="AN22" s="99">
        <f>IF(P22=0,"",IF(AM22=0,"",(AM22/P22)))</f>
        <v>0.26923076923077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4</v>
      </c>
      <c r="AW22" s="105">
        <f>IF(P22=0,"",IF(AV22=0,"",(AV22/P22)))</f>
        <v>0.15384615384615</v>
      </c>
      <c r="AX22" s="104">
        <v>1</v>
      </c>
      <c r="AY22" s="106">
        <f>IFERROR(AX22/AV22,"-")</f>
        <v>0.25</v>
      </c>
      <c r="AZ22" s="107">
        <v>3000</v>
      </c>
      <c r="BA22" s="108">
        <f>IFERROR(AZ22/AV22,"-")</f>
        <v>750</v>
      </c>
      <c r="BB22" s="109">
        <v>1</v>
      </c>
      <c r="BC22" s="109"/>
      <c r="BD22" s="109"/>
      <c r="BE22" s="110">
        <v>7</v>
      </c>
      <c r="BF22" s="111">
        <f>IF(P22=0,"",IF(BE22=0,"",(BE22/P22)))</f>
        <v>0.26923076923077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0.038461538461538</v>
      </c>
      <c r="BP22" s="119">
        <v>1</v>
      </c>
      <c r="BQ22" s="120">
        <f>IFERROR(BP22/BN22,"-")</f>
        <v>1</v>
      </c>
      <c r="BR22" s="121">
        <v>84000</v>
      </c>
      <c r="BS22" s="122">
        <f>IFERROR(BR22/BN22,"-")</f>
        <v>84000</v>
      </c>
      <c r="BT22" s="123"/>
      <c r="BU22" s="123"/>
      <c r="BV22" s="123">
        <v>1</v>
      </c>
      <c r="BW22" s="124">
        <v>3</v>
      </c>
      <c r="BX22" s="125">
        <f>IF(P22=0,"",IF(BW22=0,"",(BW22/P22)))</f>
        <v>0.11538461538462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87000</v>
      </c>
      <c r="CQ22" s="139">
        <v>84000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287</v>
      </c>
      <c r="C23" s="189"/>
      <c r="D23" s="189"/>
      <c r="E23" s="189"/>
      <c r="F23" s="189" t="s">
        <v>80</v>
      </c>
      <c r="G23" s="88"/>
      <c r="H23" s="88"/>
      <c r="I23" s="88"/>
      <c r="J23" s="180"/>
      <c r="K23" s="79">
        <v>222</v>
      </c>
      <c r="L23" s="79">
        <v>169</v>
      </c>
      <c r="M23" s="79">
        <v>102</v>
      </c>
      <c r="N23" s="89">
        <v>68</v>
      </c>
      <c r="O23" s="90">
        <v>0</v>
      </c>
      <c r="P23" s="91">
        <f>N23+O23</f>
        <v>68</v>
      </c>
      <c r="Q23" s="80">
        <f>IFERROR(P23/M23,"-")</f>
        <v>0.66666666666667</v>
      </c>
      <c r="R23" s="79">
        <v>3</v>
      </c>
      <c r="S23" s="79">
        <v>18</v>
      </c>
      <c r="T23" s="80">
        <f>IFERROR(R23/(P23),"-")</f>
        <v>0.044117647058824</v>
      </c>
      <c r="U23" s="186"/>
      <c r="V23" s="82">
        <v>4</v>
      </c>
      <c r="W23" s="80">
        <f>IF(P23=0,"-",V23/P23)</f>
        <v>0.058823529411765</v>
      </c>
      <c r="X23" s="185">
        <v>92500</v>
      </c>
      <c r="Y23" s="186">
        <f>IFERROR(X23/P23,"-")</f>
        <v>1360.2941176471</v>
      </c>
      <c r="Z23" s="186">
        <f>IFERROR(X23/V23,"-")</f>
        <v>23125</v>
      </c>
      <c r="AA23" s="180"/>
      <c r="AB23" s="83"/>
      <c r="AC23" s="77"/>
      <c r="AD23" s="92">
        <v>19</v>
      </c>
      <c r="AE23" s="93">
        <f>IF(P23=0,"",IF(AD23=0,"",(AD23/P23)))</f>
        <v>0.27941176470588</v>
      </c>
      <c r="AF23" s="92">
        <v>1</v>
      </c>
      <c r="AG23" s="94">
        <f>IFERROR(AF23/AD23,"-")</f>
        <v>0.052631578947368</v>
      </c>
      <c r="AH23" s="95">
        <v>84000</v>
      </c>
      <c r="AI23" s="96">
        <f>IFERROR(AH23/AD23,"-")</f>
        <v>4421.0526315789</v>
      </c>
      <c r="AJ23" s="97"/>
      <c r="AK23" s="97"/>
      <c r="AL23" s="97">
        <v>1</v>
      </c>
      <c r="AM23" s="98">
        <v>12</v>
      </c>
      <c r="AN23" s="99">
        <f>IF(P23=0,"",IF(AM23=0,"",(AM23/P23)))</f>
        <v>0.17647058823529</v>
      </c>
      <c r="AO23" s="98">
        <v>1</v>
      </c>
      <c r="AP23" s="100">
        <f>IFERROR(AO23/AM23,"-")</f>
        <v>0.083333333333333</v>
      </c>
      <c r="AQ23" s="101">
        <v>3000</v>
      </c>
      <c r="AR23" s="102">
        <f>IFERROR(AQ23/AM23,"-")</f>
        <v>250</v>
      </c>
      <c r="AS23" s="103">
        <v>1</v>
      </c>
      <c r="AT23" s="103"/>
      <c r="AU23" s="103"/>
      <c r="AV23" s="104">
        <v>12</v>
      </c>
      <c r="AW23" s="105">
        <f>IF(P23=0,"",IF(AV23=0,"",(AV23/P23)))</f>
        <v>0.17647058823529</v>
      </c>
      <c r="AX23" s="104">
        <v>1</v>
      </c>
      <c r="AY23" s="106">
        <f>IFERROR(AX23/AV23,"-")</f>
        <v>0.083333333333333</v>
      </c>
      <c r="AZ23" s="107">
        <v>3000</v>
      </c>
      <c r="BA23" s="108">
        <f>IFERROR(AZ23/AV23,"-")</f>
        <v>250</v>
      </c>
      <c r="BB23" s="109">
        <v>1</v>
      </c>
      <c r="BC23" s="109"/>
      <c r="BD23" s="109"/>
      <c r="BE23" s="110">
        <v>14</v>
      </c>
      <c r="BF23" s="111">
        <f>IF(P23=0,"",IF(BE23=0,"",(BE23/P23)))</f>
        <v>0.20588235294118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5</v>
      </c>
      <c r="BO23" s="118">
        <f>IF(P23=0,"",IF(BN23=0,"",(BN23/P23)))</f>
        <v>0.073529411764706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5</v>
      </c>
      <c r="BX23" s="125">
        <f>IF(P23=0,"",IF(BW23=0,"",(BW23/P23)))</f>
        <v>0.073529411764706</v>
      </c>
      <c r="BY23" s="126">
        <v>1</v>
      </c>
      <c r="BZ23" s="127">
        <f>IFERROR(BY23/BW23,"-")</f>
        <v>0.2</v>
      </c>
      <c r="CA23" s="128">
        <v>2500</v>
      </c>
      <c r="CB23" s="129">
        <f>IFERROR(CA23/BW23,"-")</f>
        <v>500</v>
      </c>
      <c r="CC23" s="130">
        <v>1</v>
      </c>
      <c r="CD23" s="130"/>
      <c r="CE23" s="130"/>
      <c r="CF23" s="131">
        <v>1</v>
      </c>
      <c r="CG23" s="132">
        <f>IF(P23=0,"",IF(CF23=0,"",(CF23/P23)))</f>
        <v>0.014705882352941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4</v>
      </c>
      <c r="CP23" s="139">
        <v>92500</v>
      </c>
      <c r="CQ23" s="139">
        <v>84000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0.24242424242424</v>
      </c>
      <c r="B24" s="189" t="s">
        <v>288</v>
      </c>
      <c r="C24" s="189" t="s">
        <v>249</v>
      </c>
      <c r="D24" s="189" t="s">
        <v>256</v>
      </c>
      <c r="E24" s="189"/>
      <c r="F24" s="189" t="s">
        <v>65</v>
      </c>
      <c r="G24" s="88" t="s">
        <v>289</v>
      </c>
      <c r="H24" s="88" t="s">
        <v>270</v>
      </c>
      <c r="I24" s="88" t="s">
        <v>244</v>
      </c>
      <c r="J24" s="180">
        <v>132000</v>
      </c>
      <c r="K24" s="79">
        <v>16</v>
      </c>
      <c r="L24" s="79">
        <v>0</v>
      </c>
      <c r="M24" s="79">
        <v>72</v>
      </c>
      <c r="N24" s="89">
        <v>4</v>
      </c>
      <c r="O24" s="90">
        <v>0</v>
      </c>
      <c r="P24" s="91">
        <f>N24+O24</f>
        <v>4</v>
      </c>
      <c r="Q24" s="80">
        <f>IFERROR(P24/M24,"-")</f>
        <v>0.055555555555556</v>
      </c>
      <c r="R24" s="79">
        <v>2</v>
      </c>
      <c r="S24" s="79">
        <v>0</v>
      </c>
      <c r="T24" s="80">
        <f>IFERROR(R24/(P24),"-")</f>
        <v>0.5</v>
      </c>
      <c r="U24" s="186">
        <f>IFERROR(J24/SUM(N24:O25),"-")</f>
        <v>4000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-100000</v>
      </c>
      <c r="AB24" s="83">
        <f>SUM(X24:X25)/SUM(J24:J25)</f>
        <v>0.24242424242424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2</v>
      </c>
      <c r="AW24" s="105">
        <f>IF(P24=0,"",IF(AV24=0,"",(AV24/P24)))</f>
        <v>0.5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0.25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290</v>
      </c>
      <c r="C25" s="189"/>
      <c r="D25" s="189"/>
      <c r="E25" s="189"/>
      <c r="F25" s="189" t="s">
        <v>80</v>
      </c>
      <c r="G25" s="88"/>
      <c r="H25" s="88"/>
      <c r="I25" s="88"/>
      <c r="J25" s="180"/>
      <c r="K25" s="79">
        <v>108</v>
      </c>
      <c r="L25" s="79">
        <v>94</v>
      </c>
      <c r="M25" s="79">
        <v>59</v>
      </c>
      <c r="N25" s="89">
        <v>29</v>
      </c>
      <c r="O25" s="90">
        <v>0</v>
      </c>
      <c r="P25" s="91">
        <f>N25+O25</f>
        <v>29</v>
      </c>
      <c r="Q25" s="80">
        <f>IFERROR(P25/M25,"-")</f>
        <v>0.49152542372881</v>
      </c>
      <c r="R25" s="79">
        <v>1</v>
      </c>
      <c r="S25" s="79">
        <v>2</v>
      </c>
      <c r="T25" s="80">
        <f>IFERROR(R25/(P25),"-")</f>
        <v>0.03448275862069</v>
      </c>
      <c r="U25" s="186"/>
      <c r="V25" s="82">
        <v>1</v>
      </c>
      <c r="W25" s="80">
        <f>IF(P25=0,"-",V25/P25)</f>
        <v>0.03448275862069</v>
      </c>
      <c r="X25" s="185">
        <v>32000</v>
      </c>
      <c r="Y25" s="186">
        <f>IFERROR(X25/P25,"-")</f>
        <v>1103.4482758621</v>
      </c>
      <c r="Z25" s="186">
        <f>IFERROR(X25/V25,"-")</f>
        <v>32000</v>
      </c>
      <c r="AA25" s="180"/>
      <c r="AB25" s="83"/>
      <c r="AC25" s="77"/>
      <c r="AD25" s="92">
        <v>6</v>
      </c>
      <c r="AE25" s="93">
        <f>IF(P25=0,"",IF(AD25=0,"",(AD25/P25)))</f>
        <v>0.20689655172414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9</v>
      </c>
      <c r="AN25" s="99">
        <f>IF(P25=0,"",IF(AM25=0,"",(AM25/P25)))</f>
        <v>0.31034482758621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3</v>
      </c>
      <c r="AW25" s="105">
        <f>IF(P25=0,"",IF(AV25=0,"",(AV25/P25)))</f>
        <v>0.10344827586207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6</v>
      </c>
      <c r="BF25" s="111">
        <f>IF(P25=0,"",IF(BE25=0,"",(BE25/P25)))</f>
        <v>0.20689655172414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4</v>
      </c>
      <c r="BO25" s="118">
        <f>IF(P25=0,"",IF(BN25=0,"",(BN25/P25)))</f>
        <v>0.13793103448276</v>
      </c>
      <c r="BP25" s="119">
        <v>1</v>
      </c>
      <c r="BQ25" s="120">
        <f>IFERROR(BP25/BN25,"-")</f>
        <v>0.25</v>
      </c>
      <c r="BR25" s="121">
        <v>32000</v>
      </c>
      <c r="BS25" s="122">
        <f>IFERROR(BR25/BN25,"-")</f>
        <v>8000</v>
      </c>
      <c r="BT25" s="123"/>
      <c r="BU25" s="123"/>
      <c r="BV25" s="123">
        <v>1</v>
      </c>
      <c r="BW25" s="124">
        <v>1</v>
      </c>
      <c r="BX25" s="125">
        <f>IF(P25=0,"",IF(BW25=0,"",(BW25/P25)))</f>
        <v>0.03448275862069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32000</v>
      </c>
      <c r="CQ25" s="139">
        <v>32000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3.4821428571429</v>
      </c>
      <c r="B28" s="39"/>
      <c r="C28" s="39"/>
      <c r="D28" s="39"/>
      <c r="E28" s="39"/>
      <c r="F28" s="39"/>
      <c r="G28" s="40" t="s">
        <v>291</v>
      </c>
      <c r="H28" s="40"/>
      <c r="I28" s="40"/>
      <c r="J28" s="183">
        <f>SUM(J6:J27)</f>
        <v>1344000</v>
      </c>
      <c r="K28" s="41">
        <f>SUM(K6:K27)</f>
        <v>2948</v>
      </c>
      <c r="L28" s="41">
        <f>SUM(L6:L27)</f>
        <v>1848</v>
      </c>
      <c r="M28" s="41">
        <f>SUM(M6:M27)</f>
        <v>3401</v>
      </c>
      <c r="N28" s="41">
        <f>SUM(N6:N27)</f>
        <v>834</v>
      </c>
      <c r="O28" s="41">
        <f>SUM(O6:O27)</f>
        <v>15</v>
      </c>
      <c r="P28" s="41">
        <f>SUM(P6:P27)</f>
        <v>849</v>
      </c>
      <c r="Q28" s="42">
        <f>IFERROR(P28/M28,"-")</f>
        <v>0.24963246104087</v>
      </c>
      <c r="R28" s="76">
        <f>SUM(R6:R27)</f>
        <v>59</v>
      </c>
      <c r="S28" s="76">
        <f>SUM(S6:S27)</f>
        <v>165</v>
      </c>
      <c r="T28" s="42">
        <f>IFERROR(R28/P28,"-")</f>
        <v>0.069493521790342</v>
      </c>
      <c r="U28" s="188">
        <f>IFERROR(J28/P28,"-")</f>
        <v>1583.038869258</v>
      </c>
      <c r="V28" s="44">
        <f>SUM(V6:V27)</f>
        <v>49</v>
      </c>
      <c r="W28" s="42">
        <f>IFERROR(V28/P28,"-")</f>
        <v>0.057714958775029</v>
      </c>
      <c r="X28" s="183">
        <f>SUM(X6:X27)</f>
        <v>4680000</v>
      </c>
      <c r="Y28" s="183">
        <f>IFERROR(X28/P28,"-")</f>
        <v>5512.3674911661</v>
      </c>
      <c r="Z28" s="183">
        <f>IFERROR(X28/V28,"-")</f>
        <v>95510.204081633</v>
      </c>
      <c r="AA28" s="183">
        <f>X28-J28</f>
        <v>3336000</v>
      </c>
      <c r="AB28" s="45">
        <f>X28/J28</f>
        <v>3.4821428571429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