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<sst xmlns="http://schemas.openxmlformats.org/spreadsheetml/2006/main" uniqueCount="289">
  <si>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</si>
  <si>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</si>
  <si>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</si>
  <si>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</si>
  <si>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</si>
  <si>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</si>
  <si>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</si>
  <si>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</si>
  <si>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</si>
  <si>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</si>
  <si>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</si>
  <si>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</si>
  <si>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</si>
  <si>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</si>
  <si>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</si>
  <si>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</si>
  <si>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</si>
  <si>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</si>
  <si>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</si>
  <si>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</si>
  <si>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</si>
  <si>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</si>
  <si>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</si>
  <si>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</si>
  <si>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</si>
  <si>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</si>
  <si>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</si>
  <si>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</si>
  <si>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</si>
  <si>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</si>
  <si>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</si>
  <si>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</si>
  <si>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</si>
  <si>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</si>
  <si>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</si>
  <si>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</si>
  <si>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</si>
  <si>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</si>
  <si>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</si>
  <si>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</si>
  <si>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</si>
  <si>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</si>
  <si>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</si>
  <si>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</si>
  <si>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</si>
  <si>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</si>
  <si>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</si>
  <si>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</si>
  <si>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</si>
  <si>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</si>
  <si>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</si>
  <si>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</si>
  <si>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</si>
  <si>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</si>
  <si>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</si>
  <si>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</si>
  <si>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</si>
  <si>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ic910</t>
  </si>
  <si>
    <t>インターカラー</t>
  </si>
  <si>
    <t>※コットン13</t>
  </si>
  <si>
    <t>（記事14)※アマゾン</t>
  </si>
  <si>
    <t>lp01</t>
  </si>
  <si>
    <t>スポニチ関東</t>
  </si>
  <si>
    <t>4C終面全5段</t>
  </si>
  <si>
    <t>1月26日(土)</t>
  </si>
  <si>
    <t>ic911</t>
  </si>
  <si>
    <t>※女性からナンパしてほしい版風</t>
  </si>
  <si>
    <t>「求む！」キャッチ ヘスティア写真 ※新スマホ</t>
  </si>
  <si>
    <t>スポニチ関西</t>
  </si>
  <si>
    <t>ic912</t>
  </si>
  <si>
    <t>スポニチ西部</t>
  </si>
  <si>
    <t>ic913</t>
  </si>
  <si>
    <t>スポニチ北海道</t>
  </si>
  <si>
    <t>ic914</t>
  </si>
  <si>
    <t>※女性からナンパしてほしい版風/※コットン13/(空電共通)</t>
  </si>
  <si>
    <t>（記事14)※アマゾン/「求む！」キャッチ ヘスティア写真 ※新スマホ/(空電共通)</t>
  </si>
  <si>
    <t>空電</t>
  </si>
  <si>
    <t>空電 (共通)</t>
  </si>
  <si>
    <t>ic915</t>
  </si>
  <si>
    <t>※ヘスティアさん忠夫漫画</t>
  </si>
  <si>
    <t>「男の夢をかなえます 超美熟女から逆指名」キャッチ</t>
  </si>
  <si>
    <t>サンスポ関西</t>
  </si>
  <si>
    <t>1月12日(土)</t>
  </si>
  <si>
    <t>ic916</t>
  </si>
  <si>
    <t>ic917</t>
  </si>
  <si>
    <t>★女性からナンパしてほしい版風</t>
  </si>
  <si>
    <t>「出会い懇願！私たち（この歳でも）真剣なんです」キャッチ</t>
  </si>
  <si>
    <t>サンスポ関東</t>
  </si>
  <si>
    <t>全5段</t>
  </si>
  <si>
    <t>1月13日(日)</t>
  </si>
  <si>
    <t>ic918</t>
  </si>
  <si>
    <t>ic919</t>
  </si>
  <si>
    <t>★白黒反転 女性からナンパしてほしい版風</t>
  </si>
  <si>
    <t>「もう５０代の熟女だけど、試しに付き合ってみる？」キャッチ</t>
  </si>
  <si>
    <t>1月27日(日)</t>
  </si>
  <si>
    <t>ic920</t>
  </si>
  <si>
    <t>ic921</t>
  </si>
  <si>
    <t>★1604煙突 女性からナンパしてほしい写真</t>
  </si>
  <si>
    <t>ニッカン関西</t>
  </si>
  <si>
    <t>4C煙突</t>
  </si>
  <si>
    <t>ic922</t>
  </si>
  <si>
    <t>ic923</t>
  </si>
  <si>
    <t>「もう５０代の熟女だけど、試しに付き合ってみる？」キャッチ ヘスティア写真</t>
  </si>
  <si>
    <t>スポーツ報知関東</t>
  </si>
  <si>
    <t>1月06日(日)</t>
  </si>
  <si>
    <t>ic924</t>
  </si>
  <si>
    <t>ic925</t>
  </si>
  <si>
    <t>★①女性からナンパしてほしい版風</t>
  </si>
  <si>
    <t>「求む！」</t>
  </si>
  <si>
    <t>半2段つかみ１0段保証</t>
  </si>
  <si>
    <t>1～10日</t>
  </si>
  <si>
    <t>ic926</t>
  </si>
  <si>
    <t>★②コットン</t>
  </si>
  <si>
    <t>「出会い懇願！私たち（この歳でも）真剣なんです」</t>
  </si>
  <si>
    <t>11～20日</t>
  </si>
  <si>
    <t>ic927</t>
  </si>
  <si>
    <t>★③女性からナンパしてほしい版風</t>
  </si>
  <si>
    <t>「もう５０代の熟女だけど、試しに付き合ってみる？」</t>
  </si>
  <si>
    <t>21～31日</t>
  </si>
  <si>
    <t>ic928</t>
  </si>
  <si>
    <t>(空電共通)</t>
  </si>
  <si>
    <t>ic929</t>
  </si>
  <si>
    <t>ニッカン西部</t>
  </si>
  <si>
    <t>半2段つかみ20段保証</t>
  </si>
  <si>
    <t>ic930</t>
  </si>
  <si>
    <t>ic931</t>
  </si>
  <si>
    <t>ic932</t>
  </si>
  <si>
    <t>ic933</t>
  </si>
  <si>
    <t>スポニチ関東 特価</t>
  </si>
  <si>
    <t>12月31日(月)</t>
  </si>
  <si>
    <t>ic934</t>
  </si>
  <si>
    <t>ic935</t>
  </si>
  <si>
    <t>1月03日(木)</t>
  </si>
  <si>
    <t>ic936</t>
  </si>
  <si>
    <t>ic937</t>
  </si>
  <si>
    <t>スポニチ関西 特価</t>
  </si>
  <si>
    <t>ic938</t>
  </si>
  <si>
    <t>ic939</t>
  </si>
  <si>
    <t>1月08日(火)</t>
  </si>
  <si>
    <t>ic940</t>
  </si>
  <si>
    <t>ic941</t>
  </si>
  <si>
    <t>スポーツ報知関東 特価</t>
  </si>
  <si>
    <t>1月05日(土)</t>
  </si>
  <si>
    <t>ic942</t>
  </si>
  <si>
    <t>ic943</t>
  </si>
  <si>
    <t>「リアルガチ出会い物語」キャッチ</t>
  </si>
  <si>
    <t>1月07日(月)</t>
  </si>
  <si>
    <t>ic944</t>
  </si>
  <si>
    <t>ic945</t>
  </si>
  <si>
    <t>1月11日(金)</t>
  </si>
  <si>
    <t>ic946</t>
  </si>
  <si>
    <t>ic947</t>
  </si>
  <si>
    <t>ic948</t>
  </si>
  <si>
    <t>ic949</t>
  </si>
  <si>
    <t>1月18日(金)</t>
  </si>
  <si>
    <t>ic950</t>
  </si>
  <si>
    <t>ic953</t>
  </si>
  <si>
    <t>デイリースポーツ関西</t>
  </si>
  <si>
    <t>1月20日(日)</t>
  </si>
  <si>
    <t>ic954</t>
  </si>
  <si>
    <t>ic955</t>
  </si>
  <si>
    <t>東スポ 年末年始特別号</t>
  </si>
  <si>
    <t>ic956</t>
  </si>
  <si>
    <t>ic951</t>
  </si>
  <si>
    <t>サンスポ関東 特価</t>
  </si>
  <si>
    <t>ic952</t>
  </si>
  <si>
    <t>ic957</t>
  </si>
  <si>
    <t>ic958</t>
  </si>
  <si>
    <t>ic959</t>
  </si>
  <si>
    <t>「もう５０代の熟女だけど、試しに付き合ってみる？」キャッチ ヘスティア写真※新スマホ</t>
  </si>
  <si>
    <t>サンスポ関西 特価</t>
  </si>
  <si>
    <t>ic960</t>
  </si>
  <si>
    <t>ic961</t>
  </si>
  <si>
    <t>1月04日(金)</t>
  </si>
  <si>
    <t>ic962</t>
  </si>
  <si>
    <t>新聞 TOTAL</t>
  </si>
  <si>
    <t>●雑誌 広告</t>
  </si>
  <si>
    <t>ad348</t>
  </si>
  <si>
    <t>アドライヴ</t>
  </si>
  <si>
    <t>いろいろ</t>
  </si>
  <si>
    <t>企画枠4コマ漫画</t>
  </si>
  <si>
    <t>大洋図書グループ編集企画枠</t>
  </si>
  <si>
    <t>企画枠</t>
  </si>
  <si>
    <t>1月（＆12月）</t>
  </si>
  <si>
    <t>ad349</t>
  </si>
  <si>
    <t>企画枠一条さんメイン</t>
  </si>
  <si>
    <t>人妻系媒体編集企画枠</t>
  </si>
  <si>
    <t>1月（＆2月）</t>
  </si>
  <si>
    <t>ad350</t>
  </si>
  <si>
    <t>ad351</t>
  </si>
  <si>
    <t>コアマガジン</t>
  </si>
  <si>
    <t>2Pスポーツ新聞_v02_ヘスティア(下着)水城奈緒さん</t>
  </si>
  <si>
    <t>実話BUNKA超タブー</t>
  </si>
  <si>
    <t>1C2P</t>
  </si>
  <si>
    <t>1月01日(火)</t>
  </si>
  <si>
    <t>ad352</t>
  </si>
  <si>
    <t>中面</t>
  </si>
  <si>
    <t>ad353</t>
  </si>
  <si>
    <t>ミリオン出版</t>
  </si>
  <si>
    <t>実話ナックルズGOLD</t>
  </si>
  <si>
    <t>4C2P</t>
  </si>
  <si>
    <t>1月09日(水)</t>
  </si>
  <si>
    <t>ad354</t>
  </si>
  <si>
    <t>中面 後半</t>
  </si>
  <si>
    <t>ad355</t>
  </si>
  <si>
    <t>大洋図書</t>
  </si>
  <si>
    <t>2Pスポーツ新聞_v01_ヘスティア(一条さん)</t>
  </si>
  <si>
    <t>臨増ナックルズDX</t>
  </si>
  <si>
    <t>1月15日(火)</t>
  </si>
  <si>
    <t>ad356</t>
  </si>
  <si>
    <t>ad357</t>
  </si>
  <si>
    <t>5P元祖</t>
  </si>
  <si>
    <t>実話BUNKAタブー</t>
  </si>
  <si>
    <t>1C5P</t>
  </si>
  <si>
    <t>1月16日(水)</t>
  </si>
  <si>
    <t>ad358</t>
  </si>
  <si>
    <t>ad359</t>
  </si>
  <si>
    <t>2P_対談風原稿_ヘスティア</t>
  </si>
  <si>
    <t>昭和の謎99 2019</t>
  </si>
  <si>
    <t>1月17日(木)</t>
  </si>
  <si>
    <t>ad360</t>
  </si>
  <si>
    <t>ad361</t>
  </si>
  <si>
    <t>ジーオーティー</t>
  </si>
  <si>
    <t>1P記事_求む！中高年男性版_ヘスティア</t>
  </si>
  <si>
    <t>FANZA</t>
  </si>
  <si>
    <t>センターニュースプリント4C1P</t>
  </si>
  <si>
    <t>1月19日(土)</t>
  </si>
  <si>
    <t>ad362</t>
  </si>
  <si>
    <t>ad363</t>
  </si>
  <si>
    <t>日本ジャーナル出版</t>
  </si>
  <si>
    <t>週刊実話増刊「実話ザ・タブー」</t>
  </si>
  <si>
    <t>1月23日(水)</t>
  </si>
  <si>
    <t>ad364</t>
  </si>
  <si>
    <t>ad370</t>
  </si>
  <si>
    <t>鉄人社</t>
  </si>
  <si>
    <t>最新セフレの作り方2019</t>
  </si>
  <si>
    <t>1月24日(木)</t>
  </si>
  <si>
    <t>ad371</t>
  </si>
  <si>
    <t>ad365</t>
  </si>
  <si>
    <t>ぶんか社</t>
  </si>
  <si>
    <t>EXCITING MAX!DELUXE 2019年早春特大号</t>
  </si>
  <si>
    <t>1月31日(木)</t>
  </si>
  <si>
    <t>ad366</t>
  </si>
  <si>
    <t>雑誌 TOTAL</t>
  </si>
  <si>
    <t>●DVD 広告</t>
  </si>
  <si>
    <t>pa347</t>
  </si>
  <si>
    <t>三和出版</t>
  </si>
  <si>
    <t>DVD漫画きよし</t>
  </si>
  <si>
    <t>奇跡の淫乱美魔女</t>
  </si>
  <si>
    <t>DVD袋表4C</t>
  </si>
  <si>
    <t>1月10日(木)</t>
  </si>
  <si>
    <t>pa348</t>
  </si>
  <si>
    <t>pa349</t>
  </si>
  <si>
    <t>DVD4コマ-ヘスティア</t>
  </si>
  <si>
    <t>PLATINUM LADY</t>
  </si>
  <si>
    <t>pa350</t>
  </si>
  <si>
    <t>pa351</t>
  </si>
  <si>
    <t>EXCITING MAX!SPECIAL</t>
  </si>
  <si>
    <t>DVD袋裏1C+コンテンツ枠</t>
  </si>
  <si>
    <t>pa352</t>
  </si>
  <si>
    <t>pa365</t>
  </si>
  <si>
    <t>若生出版</t>
  </si>
  <si>
    <t>絶対美人プレミア冬BEST'19</t>
  </si>
  <si>
    <t>DVDパス+DVD袋表4C+コンテンツ枠</t>
  </si>
  <si>
    <t>pa366</t>
  </si>
  <si>
    <t>pa353</t>
  </si>
  <si>
    <t>ナマ大好き!世界の美人女子大生</t>
  </si>
  <si>
    <t>DVD対向4C1P</t>
  </si>
  <si>
    <t>pa354</t>
  </si>
  <si>
    <t>pa355</t>
  </si>
  <si>
    <t>極上人妻DX</t>
  </si>
  <si>
    <t>pa356</t>
  </si>
  <si>
    <t>pa357</t>
  </si>
  <si>
    <t>MAZI!</t>
  </si>
  <si>
    <t>DVD袋裏4C+コンテンツ枠</t>
  </si>
  <si>
    <t>pa358</t>
  </si>
  <si>
    <t>pa359</t>
  </si>
  <si>
    <t>一水社</t>
  </si>
  <si>
    <t>まんが極艶 壇妻</t>
  </si>
  <si>
    <t>1月21日(月)</t>
  </si>
  <si>
    <t>pa360</t>
  </si>
  <si>
    <t>pa361</t>
  </si>
  <si>
    <t>ゲッチュ</t>
  </si>
  <si>
    <t>DVD袋表4C+コンテンツ枠</t>
  </si>
  <si>
    <t>pa362</t>
  </si>
  <si>
    <t>pa363</t>
  </si>
  <si>
    <t>不倫現場 投稿天国</t>
  </si>
  <si>
    <t>pa364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</si>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</sst>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1.1871428571429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37</v>
      </c>
      <c r="M6" s="79">
        <v>0</v>
      </c>
      <c r="N6" s="79">
        <v>143</v>
      </c>
      <c r="O6" s="88">
        <v>15</v>
      </c>
      <c r="P6" s="89">
        <v>0</v>
      </c>
      <c r="Q6" s="90">
        <f>O6+P6</f>
        <v>15</v>
      </c>
      <c r="R6" s="80">
        <f>IFERROR(Q6/N6,"-")</f>
        <v>0.1048951048951</v>
      </c>
      <c r="S6" s="79">
        <v>2</v>
      </c>
      <c r="T6" s="79">
        <v>2</v>
      </c>
      <c r="U6" s="80">
        <f>IFERROR(T6/(Q6),"-")</f>
        <v>0.13333333333333</v>
      </c>
      <c r="V6" s="81">
        <f>IFERROR(K6/SUM(Q6:Q10),"-")</f>
        <v>7692.3076923077</v>
      </c>
      <c r="W6" s="82">
        <v>7</v>
      </c>
      <c r="X6" s="80">
        <f>IF(Q6=0,"-",W6/Q6)</f>
        <v>0.46666666666667</v>
      </c>
      <c r="Y6" s="181">
        <v>128000</v>
      </c>
      <c r="Z6" s="182">
        <f>IFERROR(Y6/Q6,"-")</f>
        <v>8533.3333333333</v>
      </c>
      <c r="AA6" s="182">
        <f>IFERROR(Y6/W6,"-")</f>
        <v>18285.714285714</v>
      </c>
      <c r="AB6" s="176">
        <f>SUM(Y6:Y10)-SUM(K6:K10)</f>
        <v>131000</v>
      </c>
      <c r="AC6" s="83">
        <f>SUM(Y6:Y10)/SUM(K6:K10)</f>
        <v>1.1871428571429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3</v>
      </c>
      <c r="AX6" s="104">
        <f>IF(Q6=0,"",IF(AW6=0,"",(AW6/Q6)))</f>
        <v>0.2</v>
      </c>
      <c r="AY6" s="103">
        <v>1</v>
      </c>
      <c r="AZ6" s="105">
        <f>IFERROR(AY6/AW6,"-")</f>
        <v>0.33333333333333</v>
      </c>
      <c r="BA6" s="106">
        <v>3000</v>
      </c>
      <c r="BB6" s="107">
        <f>IFERROR(BA6/AW6,"-")</f>
        <v>1000</v>
      </c>
      <c r="BC6" s="108">
        <v>1</v>
      </c>
      <c r="BD6" s="108"/>
      <c r="BE6" s="108"/>
      <c r="BF6" s="109">
        <v>5</v>
      </c>
      <c r="BG6" s="110">
        <f>IF(Q6=0,"",IF(BF6=0,"",(BF6/Q6)))</f>
        <v>0.33333333333333</v>
      </c>
      <c r="BH6" s="109">
        <v>3</v>
      </c>
      <c r="BI6" s="111">
        <f>IFERROR(BH6/BF6,"-")</f>
        <v>0.6</v>
      </c>
      <c r="BJ6" s="112">
        <v>28000</v>
      </c>
      <c r="BK6" s="113">
        <f>IFERROR(BJ6/BF6,"-")</f>
        <v>5600</v>
      </c>
      <c r="BL6" s="114">
        <v>2</v>
      </c>
      <c r="BM6" s="114"/>
      <c r="BN6" s="114">
        <v>1</v>
      </c>
      <c r="BO6" s="116">
        <v>5</v>
      </c>
      <c r="BP6" s="117">
        <f>IF(Q6=0,"",IF(BO6=0,"",(BO6/Q6)))</f>
        <v>0.33333333333333</v>
      </c>
      <c r="BQ6" s="118">
        <v>2</v>
      </c>
      <c r="BR6" s="119">
        <f>IFERROR(BQ6/BO6,"-")</f>
        <v>0.4</v>
      </c>
      <c r="BS6" s="120">
        <v>16000</v>
      </c>
      <c r="BT6" s="121">
        <f>IFERROR(BS6/BO6,"-")</f>
        <v>3200</v>
      </c>
      <c r="BU6" s="122"/>
      <c r="BV6" s="122">
        <v>2</v>
      </c>
      <c r="BW6" s="122"/>
      <c r="BX6" s="123">
        <v>2</v>
      </c>
      <c r="BY6" s="124">
        <f>IF(Q6=0,"",IF(BX6=0,"",(BX6/Q6)))</f>
        <v>0.13333333333333</v>
      </c>
      <c r="BZ6" s="125">
        <v>1</v>
      </c>
      <c r="CA6" s="126">
        <f>IFERROR(BZ6/BX6,"-")</f>
        <v>0.5</v>
      </c>
      <c r="CB6" s="127">
        <v>81000</v>
      </c>
      <c r="CC6" s="128">
        <f>IFERROR(CB6/BX6,"-")</f>
        <v>40500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7</v>
      </c>
      <c r="CQ6" s="138">
        <v>128000</v>
      </c>
      <c r="CR6" s="138">
        <v>81000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68</v>
      </c>
      <c r="I7" s="87" t="s">
        <v>63</v>
      </c>
      <c r="J7" s="185" t="s">
        <v>64</v>
      </c>
      <c r="K7" s="176"/>
      <c r="L7" s="79">
        <v>33</v>
      </c>
      <c r="M7" s="79">
        <v>0</v>
      </c>
      <c r="N7" s="79">
        <v>131</v>
      </c>
      <c r="O7" s="88">
        <v>12</v>
      </c>
      <c r="P7" s="89">
        <v>0</v>
      </c>
      <c r="Q7" s="90">
        <f>O7+P7</f>
        <v>12</v>
      </c>
      <c r="R7" s="80">
        <f>IFERROR(Q7/N7,"-")</f>
        <v>0.091603053435115</v>
      </c>
      <c r="S7" s="79">
        <v>1</v>
      </c>
      <c r="T7" s="79">
        <v>4</v>
      </c>
      <c r="U7" s="80">
        <f>IFERROR(T7/(Q7),"-")</f>
        <v>0.33333333333333</v>
      </c>
      <c r="V7" s="81"/>
      <c r="W7" s="82">
        <v>3</v>
      </c>
      <c r="X7" s="80">
        <f>IF(Q7=0,"-",W7/Q7)</f>
        <v>0.25</v>
      </c>
      <c r="Y7" s="181">
        <v>29000</v>
      </c>
      <c r="Z7" s="182">
        <f>IFERROR(Y7/Q7,"-")</f>
        <v>2416.6666666667</v>
      </c>
      <c r="AA7" s="182">
        <f>IFERROR(Y7/W7,"-")</f>
        <v>9666.6666666667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0.16666666666667</v>
      </c>
      <c r="AY7" s="103">
        <v>1</v>
      </c>
      <c r="AZ7" s="105">
        <f>IFERROR(AY7/AW7,"-")</f>
        <v>0.5</v>
      </c>
      <c r="BA7" s="106">
        <v>5000</v>
      </c>
      <c r="BB7" s="107">
        <f>IFERROR(BA7/AW7,"-")</f>
        <v>2500</v>
      </c>
      <c r="BC7" s="108">
        <v>1</v>
      </c>
      <c r="BD7" s="108"/>
      <c r="BE7" s="108"/>
      <c r="BF7" s="109">
        <v>2</v>
      </c>
      <c r="BG7" s="110">
        <f>IF(Q7=0,"",IF(BF7=0,"",(BF7/Q7)))</f>
        <v>0.16666666666667</v>
      </c>
      <c r="BH7" s="109">
        <v>1</v>
      </c>
      <c r="BI7" s="111">
        <f>IFERROR(BH7/BF7,"-")</f>
        <v>0.5</v>
      </c>
      <c r="BJ7" s="112">
        <v>16000</v>
      </c>
      <c r="BK7" s="113">
        <f>IFERROR(BJ7/BF7,"-")</f>
        <v>8000</v>
      </c>
      <c r="BL7" s="114"/>
      <c r="BM7" s="114"/>
      <c r="BN7" s="114">
        <v>1</v>
      </c>
      <c r="BO7" s="116">
        <v>3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0.083333333333333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0.083333333333333</v>
      </c>
      <c r="CI7" s="132">
        <v>1</v>
      </c>
      <c r="CJ7" s="133">
        <f>IFERROR(CI7/CG7,"-")</f>
        <v>1</v>
      </c>
      <c r="CK7" s="134">
        <v>8000</v>
      </c>
      <c r="CL7" s="135">
        <f>IFERROR(CK7/CG7,"-")</f>
        <v>8000</v>
      </c>
      <c r="CM7" s="136"/>
      <c r="CN7" s="136">
        <v>1</v>
      </c>
      <c r="CO7" s="136"/>
      <c r="CP7" s="137">
        <v>3</v>
      </c>
      <c r="CQ7" s="138">
        <v>29000</v>
      </c>
      <c r="CR7" s="138">
        <v>16000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69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70</v>
      </c>
      <c r="I8" s="87" t="s">
        <v>63</v>
      </c>
      <c r="J8" s="185" t="s">
        <v>64</v>
      </c>
      <c r="K8" s="176"/>
      <c r="L8" s="79">
        <v>11</v>
      </c>
      <c r="M8" s="79">
        <v>0</v>
      </c>
      <c r="N8" s="79">
        <v>31</v>
      </c>
      <c r="O8" s="88">
        <v>5</v>
      </c>
      <c r="P8" s="89">
        <v>0</v>
      </c>
      <c r="Q8" s="90">
        <f>O8+P8</f>
        <v>5</v>
      </c>
      <c r="R8" s="80">
        <f>IFERROR(Q8/N8,"-")</f>
        <v>0.16129032258065</v>
      </c>
      <c r="S8" s="79">
        <v>1</v>
      </c>
      <c r="T8" s="79">
        <v>2</v>
      </c>
      <c r="U8" s="80">
        <f>IFERROR(T8/(Q8),"-")</f>
        <v>0.4</v>
      </c>
      <c r="V8" s="81"/>
      <c r="W8" s="82">
        <v>1</v>
      </c>
      <c r="X8" s="80">
        <f>IF(Q8=0,"-",W8/Q8)</f>
        <v>0.2</v>
      </c>
      <c r="Y8" s="181">
        <v>47000</v>
      </c>
      <c r="Z8" s="182">
        <f>IFERROR(Y8/Q8,"-")</f>
        <v>9400</v>
      </c>
      <c r="AA8" s="182">
        <f>IFERROR(Y8/W8,"-")</f>
        <v>47000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0.4</v>
      </c>
      <c r="BZ8" s="125">
        <v>1</v>
      </c>
      <c r="CA8" s="126">
        <f>IFERROR(BZ8/BX8,"-")</f>
        <v>0.5</v>
      </c>
      <c r="CB8" s="127">
        <v>47000</v>
      </c>
      <c r="CC8" s="128">
        <f>IFERROR(CB8/BX8,"-")</f>
        <v>23500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47000</v>
      </c>
      <c r="CR8" s="138">
        <v>47000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66</v>
      </c>
      <c r="F9" s="184" t="s">
        <v>67</v>
      </c>
      <c r="G9" s="184" t="s">
        <v>61</v>
      </c>
      <c r="H9" s="87" t="s">
        <v>72</v>
      </c>
      <c r="I9" s="87" t="s">
        <v>63</v>
      </c>
      <c r="J9" s="185" t="s">
        <v>64</v>
      </c>
      <c r="K9" s="176"/>
      <c r="L9" s="79">
        <v>17</v>
      </c>
      <c r="M9" s="79">
        <v>0</v>
      </c>
      <c r="N9" s="79">
        <v>40</v>
      </c>
      <c r="O9" s="88">
        <v>5</v>
      </c>
      <c r="P9" s="89">
        <v>0</v>
      </c>
      <c r="Q9" s="90">
        <f>O9+P9</f>
        <v>5</v>
      </c>
      <c r="R9" s="80">
        <f>IFERROR(Q9/N9,"-")</f>
        <v>0.125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2</v>
      </c>
      <c r="AX9" s="104">
        <f>IF(Q9=0,"",IF(AW9=0,"",(AW9/Q9)))</f>
        <v>0.4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76</v>
      </c>
      <c r="H10" s="87" t="s">
        <v>77</v>
      </c>
      <c r="I10" s="87"/>
      <c r="J10" s="87"/>
      <c r="K10" s="176"/>
      <c r="L10" s="79">
        <v>180</v>
      </c>
      <c r="M10" s="79">
        <v>151</v>
      </c>
      <c r="N10" s="79">
        <v>101</v>
      </c>
      <c r="O10" s="88">
        <v>53</v>
      </c>
      <c r="P10" s="89">
        <v>1</v>
      </c>
      <c r="Q10" s="90">
        <f>O10+P10</f>
        <v>54</v>
      </c>
      <c r="R10" s="80">
        <f>IFERROR(Q10/N10,"-")</f>
        <v>0.53465346534653</v>
      </c>
      <c r="S10" s="79">
        <v>12</v>
      </c>
      <c r="T10" s="79">
        <v>6</v>
      </c>
      <c r="U10" s="80">
        <f>IFERROR(T10/(Q10),"-")</f>
        <v>0.11111111111111</v>
      </c>
      <c r="V10" s="81"/>
      <c r="W10" s="82">
        <v>21</v>
      </c>
      <c r="X10" s="80">
        <f>IF(Q10=0,"-",W10/Q10)</f>
        <v>0.38888888888889</v>
      </c>
      <c r="Y10" s="181">
        <v>627000</v>
      </c>
      <c r="Z10" s="182">
        <f>IFERROR(Y10/Q10,"-")</f>
        <v>11611.111111111</v>
      </c>
      <c r="AA10" s="182">
        <f>IFERROR(Y10/W10,"-")</f>
        <v>29857.142857143</v>
      </c>
      <c r="AB10" s="176"/>
      <c r="AC10" s="83"/>
      <c r="AD10" s="77"/>
      <c r="AE10" s="91">
        <v>1</v>
      </c>
      <c r="AF10" s="92">
        <f>IF(Q10=0,"",IF(AE10=0,"",(AE10/Q10)))</f>
        <v>0.018518518518519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13</v>
      </c>
      <c r="BG10" s="110">
        <f>IF(Q10=0,"",IF(BF10=0,"",(BF10/Q10)))</f>
        <v>0.24074074074074</v>
      </c>
      <c r="BH10" s="109">
        <v>4</v>
      </c>
      <c r="BI10" s="111">
        <f>IFERROR(BH10/BF10,"-")</f>
        <v>0.30769230769231</v>
      </c>
      <c r="BJ10" s="112">
        <v>37000</v>
      </c>
      <c r="BK10" s="113">
        <f>IFERROR(BJ10/BF10,"-")</f>
        <v>2846.1538461538</v>
      </c>
      <c r="BL10" s="114">
        <v>2</v>
      </c>
      <c r="BM10" s="114">
        <v>1</v>
      </c>
      <c r="BN10" s="114">
        <v>1</v>
      </c>
      <c r="BO10" s="116">
        <v>22</v>
      </c>
      <c r="BP10" s="117">
        <f>IF(Q10=0,"",IF(BO10=0,"",(BO10/Q10)))</f>
        <v>0.40740740740741</v>
      </c>
      <c r="BQ10" s="118">
        <v>5</v>
      </c>
      <c r="BR10" s="119">
        <f>IFERROR(BQ10/BO10,"-")</f>
        <v>0.22727272727273</v>
      </c>
      <c r="BS10" s="120">
        <v>25000</v>
      </c>
      <c r="BT10" s="121">
        <f>IFERROR(BS10/BO10,"-")</f>
        <v>1136.3636363636</v>
      </c>
      <c r="BU10" s="122">
        <v>3</v>
      </c>
      <c r="BV10" s="122">
        <v>2</v>
      </c>
      <c r="BW10" s="122"/>
      <c r="BX10" s="123">
        <v>13</v>
      </c>
      <c r="BY10" s="124">
        <f>IF(Q10=0,"",IF(BX10=0,"",(BX10/Q10)))</f>
        <v>0.24074074074074</v>
      </c>
      <c r="BZ10" s="125">
        <v>8</v>
      </c>
      <c r="CA10" s="126">
        <f>IFERROR(BZ10/BX10,"-")</f>
        <v>0.61538461538462</v>
      </c>
      <c r="CB10" s="127">
        <v>489000</v>
      </c>
      <c r="CC10" s="128">
        <f>IFERROR(CB10/BX10,"-")</f>
        <v>37615.384615385</v>
      </c>
      <c r="CD10" s="129">
        <v>2</v>
      </c>
      <c r="CE10" s="129">
        <v>1</v>
      </c>
      <c r="CF10" s="129">
        <v>5</v>
      </c>
      <c r="CG10" s="130">
        <v>5</v>
      </c>
      <c r="CH10" s="131">
        <f>IF(Q10=0,"",IF(CG10=0,"",(CG10/Q10)))</f>
        <v>0.092592592592593</v>
      </c>
      <c r="CI10" s="132">
        <v>4</v>
      </c>
      <c r="CJ10" s="133">
        <f>IFERROR(CI10/CG10,"-")</f>
        <v>0.8</v>
      </c>
      <c r="CK10" s="134">
        <v>86000</v>
      </c>
      <c r="CL10" s="135">
        <f>IFERROR(CK10/CG10,"-")</f>
        <v>17200</v>
      </c>
      <c r="CM10" s="136">
        <v>1</v>
      </c>
      <c r="CN10" s="136"/>
      <c r="CO10" s="136">
        <v>3</v>
      </c>
      <c r="CP10" s="137">
        <v>21</v>
      </c>
      <c r="CQ10" s="138">
        <v>627000</v>
      </c>
      <c r="CR10" s="138">
        <v>235000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0.4280701754386</v>
      </c>
      <c r="B11" s="184" t="s">
        <v>78</v>
      </c>
      <c r="C11" s="184" t="s">
        <v>58</v>
      </c>
      <c r="D11" s="184"/>
      <c r="E11" s="184" t="s">
        <v>79</v>
      </c>
      <c r="F11" s="184" t="s">
        <v>80</v>
      </c>
      <c r="G11" s="184" t="s">
        <v>61</v>
      </c>
      <c r="H11" s="87" t="s">
        <v>81</v>
      </c>
      <c r="I11" s="87" t="s">
        <v>63</v>
      </c>
      <c r="J11" s="185" t="s">
        <v>82</v>
      </c>
      <c r="K11" s="176">
        <v>570000</v>
      </c>
      <c r="L11" s="79">
        <v>29</v>
      </c>
      <c r="M11" s="79">
        <v>0</v>
      </c>
      <c r="N11" s="79">
        <v>71</v>
      </c>
      <c r="O11" s="88">
        <v>10</v>
      </c>
      <c r="P11" s="89">
        <v>0</v>
      </c>
      <c r="Q11" s="90">
        <f>O11+P11</f>
        <v>10</v>
      </c>
      <c r="R11" s="80">
        <f>IFERROR(Q11/N11,"-")</f>
        <v>0.14084507042254</v>
      </c>
      <c r="S11" s="79">
        <v>1</v>
      </c>
      <c r="T11" s="79">
        <v>3</v>
      </c>
      <c r="U11" s="80">
        <f>IFERROR(T11/(Q11),"-")</f>
        <v>0.3</v>
      </c>
      <c r="V11" s="81">
        <f>IFERROR(K11/SUM(Q11:Q16),"-")</f>
        <v>16764.705882353</v>
      </c>
      <c r="W11" s="82">
        <v>4</v>
      </c>
      <c r="X11" s="80">
        <f>IF(Q11=0,"-",W11/Q11)</f>
        <v>0.4</v>
      </c>
      <c r="Y11" s="181">
        <v>57000</v>
      </c>
      <c r="Z11" s="182">
        <f>IFERROR(Y11/Q11,"-")</f>
        <v>5700</v>
      </c>
      <c r="AA11" s="182">
        <f>IFERROR(Y11/W11,"-")</f>
        <v>14250</v>
      </c>
      <c r="AB11" s="176">
        <f>SUM(Y11:Y16)-SUM(K11:K16)</f>
        <v>-326000</v>
      </c>
      <c r="AC11" s="83">
        <f>SUM(Y11:Y16)/SUM(K11:K16)</f>
        <v>0.4280701754386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>
        <v>2</v>
      </c>
      <c r="BR11" s="119">
        <f>IFERROR(BQ11/BO11,"-")</f>
        <v>0.66666666666667</v>
      </c>
      <c r="BS11" s="120">
        <v>13000</v>
      </c>
      <c r="BT11" s="121">
        <f>IFERROR(BS11/BO11,"-")</f>
        <v>4333.3333333333</v>
      </c>
      <c r="BU11" s="122">
        <v>1</v>
      </c>
      <c r="BV11" s="122"/>
      <c r="BW11" s="122">
        <v>1</v>
      </c>
      <c r="BX11" s="123">
        <v>3</v>
      </c>
      <c r="BY11" s="124">
        <f>IF(Q11=0,"",IF(BX11=0,"",(BX11/Q11)))</f>
        <v>0.3</v>
      </c>
      <c r="BZ11" s="125">
        <v>2</v>
      </c>
      <c r="CA11" s="126">
        <f>IFERROR(BZ11/BX11,"-")</f>
        <v>0.66666666666667</v>
      </c>
      <c r="CB11" s="127">
        <v>44000</v>
      </c>
      <c r="CC11" s="128">
        <f>IFERROR(CB11/BX11,"-")</f>
        <v>14666.666666667</v>
      </c>
      <c r="CD11" s="129">
        <v>1</v>
      </c>
      <c r="CE11" s="129"/>
      <c r="CF11" s="129">
        <v>1</v>
      </c>
      <c r="CG11" s="130">
        <v>1</v>
      </c>
      <c r="CH11" s="131">
        <f>IF(Q11=0,"",IF(CG11=0,"",(CG11/Q11)))</f>
        <v>0.1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4</v>
      </c>
      <c r="CQ11" s="138">
        <v>57000</v>
      </c>
      <c r="CR11" s="138">
        <v>41000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83</v>
      </c>
      <c r="C12" s="184" t="s">
        <v>58</v>
      </c>
      <c r="D12" s="184"/>
      <c r="E12" s="184" t="s">
        <v>79</v>
      </c>
      <c r="F12" s="184" t="s">
        <v>80</v>
      </c>
      <c r="G12" s="184" t="s">
        <v>76</v>
      </c>
      <c r="H12" s="87"/>
      <c r="I12" s="87"/>
      <c r="J12" s="87"/>
      <c r="K12" s="176"/>
      <c r="L12" s="79">
        <v>37</v>
      </c>
      <c r="M12" s="79">
        <v>25</v>
      </c>
      <c r="N12" s="79">
        <v>6</v>
      </c>
      <c r="O12" s="88">
        <v>6</v>
      </c>
      <c r="P12" s="89">
        <v>0</v>
      </c>
      <c r="Q12" s="90">
        <f>O12+P12</f>
        <v>6</v>
      </c>
      <c r="R12" s="80">
        <f>IFERROR(Q12/N12,"-")</f>
        <v>1</v>
      </c>
      <c r="S12" s="79">
        <v>1</v>
      </c>
      <c r="T12" s="79">
        <v>1</v>
      </c>
      <c r="U12" s="80">
        <f>IFERROR(T12/(Q12),"-")</f>
        <v>0.16666666666667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0.16666666666667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85</v>
      </c>
      <c r="F13" s="184" t="s">
        <v>86</v>
      </c>
      <c r="G13" s="184" t="s">
        <v>61</v>
      </c>
      <c r="H13" s="87" t="s">
        <v>87</v>
      </c>
      <c r="I13" s="87" t="s">
        <v>88</v>
      </c>
      <c r="J13" s="186" t="s">
        <v>89</v>
      </c>
      <c r="K13" s="176"/>
      <c r="L13" s="79">
        <v>11</v>
      </c>
      <c r="M13" s="79">
        <v>0</v>
      </c>
      <c r="N13" s="79">
        <v>40</v>
      </c>
      <c r="O13" s="88">
        <v>4</v>
      </c>
      <c r="P13" s="89">
        <v>0</v>
      </c>
      <c r="Q13" s="90">
        <f>O13+P13</f>
        <v>4</v>
      </c>
      <c r="R13" s="80">
        <f>IFERROR(Q13/N13,"-")</f>
        <v>0.1</v>
      </c>
      <c r="S13" s="79">
        <v>0</v>
      </c>
      <c r="T13" s="79">
        <v>1</v>
      </c>
      <c r="U13" s="80">
        <f>IFERROR(T13/(Q13),"-")</f>
        <v>0.25</v>
      </c>
      <c r="V13" s="81"/>
      <c r="W13" s="82">
        <v>2</v>
      </c>
      <c r="X13" s="80">
        <f>IF(Q13=0,"-",W13/Q13)</f>
        <v>0.5</v>
      </c>
      <c r="Y13" s="181">
        <v>8000</v>
      </c>
      <c r="Z13" s="182">
        <f>IFERROR(Y13/Q13,"-")</f>
        <v>2000</v>
      </c>
      <c r="AA13" s="182">
        <f>IFERROR(Y13/W13,"-")</f>
        <v>4000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>
        <v>1</v>
      </c>
      <c r="BR13" s="119">
        <f>IFERROR(BQ13/BO13,"-")</f>
        <v>0.5</v>
      </c>
      <c r="BS13" s="120">
        <v>5000</v>
      </c>
      <c r="BT13" s="121">
        <f>IFERROR(BS13/BO13,"-")</f>
        <v>2500</v>
      </c>
      <c r="BU13" s="122">
        <v>1</v>
      </c>
      <c r="BV13" s="122"/>
      <c r="BW13" s="122"/>
      <c r="BX13" s="123">
        <v>1</v>
      </c>
      <c r="BY13" s="124">
        <f>IF(Q13=0,"",IF(BX13=0,"",(BX13/Q13)))</f>
        <v>0.25</v>
      </c>
      <c r="BZ13" s="125">
        <v>1</v>
      </c>
      <c r="CA13" s="126">
        <f>IFERROR(BZ13/BX13,"-")</f>
        <v>1</v>
      </c>
      <c r="CB13" s="127">
        <v>3000</v>
      </c>
      <c r="CC13" s="128">
        <f>IFERROR(CB13/BX13,"-")</f>
        <v>3000</v>
      </c>
      <c r="CD13" s="129">
        <v>1</v>
      </c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8000</v>
      </c>
      <c r="CR13" s="138">
        <v>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90</v>
      </c>
      <c r="C14" s="184" t="s">
        <v>58</v>
      </c>
      <c r="D14" s="184"/>
      <c r="E14" s="184" t="s">
        <v>85</v>
      </c>
      <c r="F14" s="184" t="s">
        <v>86</v>
      </c>
      <c r="G14" s="184" t="s">
        <v>76</v>
      </c>
      <c r="H14" s="87"/>
      <c r="I14" s="87"/>
      <c r="J14" s="87"/>
      <c r="K14" s="176"/>
      <c r="L14" s="79">
        <v>38</v>
      </c>
      <c r="M14" s="79">
        <v>29</v>
      </c>
      <c r="N14" s="79">
        <v>31</v>
      </c>
      <c r="O14" s="88">
        <v>4</v>
      </c>
      <c r="P14" s="89">
        <v>0</v>
      </c>
      <c r="Q14" s="90">
        <f>O14+P14</f>
        <v>4</v>
      </c>
      <c r="R14" s="80">
        <f>IFERROR(Q14/N14,"-")</f>
        <v>0.12903225806452</v>
      </c>
      <c r="S14" s="79">
        <v>1</v>
      </c>
      <c r="T14" s="79">
        <v>1</v>
      </c>
      <c r="U14" s="80">
        <f>IFERROR(T14/(Q14),"-")</f>
        <v>0.25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4</v>
      </c>
      <c r="BY14" s="124">
        <f>IF(Q14=0,"",IF(BX14=0,"",(BX14/Q14)))</f>
        <v>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91</v>
      </c>
      <c r="C15" s="184" t="s">
        <v>58</v>
      </c>
      <c r="D15" s="184"/>
      <c r="E15" s="184" t="s">
        <v>92</v>
      </c>
      <c r="F15" s="184" t="s">
        <v>93</v>
      </c>
      <c r="G15" s="184" t="s">
        <v>61</v>
      </c>
      <c r="H15" s="87" t="s">
        <v>87</v>
      </c>
      <c r="I15" s="87" t="s">
        <v>88</v>
      </c>
      <c r="J15" s="186" t="s">
        <v>94</v>
      </c>
      <c r="K15" s="176"/>
      <c r="L15" s="79">
        <v>7</v>
      </c>
      <c r="M15" s="79">
        <v>0</v>
      </c>
      <c r="N15" s="79">
        <v>52</v>
      </c>
      <c r="O15" s="88">
        <v>5</v>
      </c>
      <c r="P15" s="89">
        <v>0</v>
      </c>
      <c r="Q15" s="90">
        <f>O15+P15</f>
        <v>5</v>
      </c>
      <c r="R15" s="80">
        <f>IFERROR(Q15/N15,"-")</f>
        <v>0.096153846153846</v>
      </c>
      <c r="S15" s="79">
        <v>2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0.2</v>
      </c>
      <c r="Y15" s="181">
        <v>12000</v>
      </c>
      <c r="Z15" s="182">
        <f>IFERROR(Y15/Q15,"-")</f>
        <v>2400</v>
      </c>
      <c r="AA15" s="182">
        <f>IFERROR(Y15/W15,"-")</f>
        <v>12000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0.8</v>
      </c>
      <c r="BQ15" s="118">
        <v>1</v>
      </c>
      <c r="BR15" s="119">
        <f>IFERROR(BQ15/BO15,"-")</f>
        <v>0.25</v>
      </c>
      <c r="BS15" s="120">
        <v>12000</v>
      </c>
      <c r="BT15" s="121">
        <f>IFERROR(BS15/BO15,"-")</f>
        <v>3000</v>
      </c>
      <c r="BU15" s="122"/>
      <c r="BV15" s="122"/>
      <c r="BW15" s="122">
        <v>1</v>
      </c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12000</v>
      </c>
      <c r="CR15" s="138">
        <v>12000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92</v>
      </c>
      <c r="F16" s="184" t="s">
        <v>93</v>
      </c>
      <c r="G16" s="184" t="s">
        <v>76</v>
      </c>
      <c r="H16" s="87"/>
      <c r="I16" s="87"/>
      <c r="J16" s="87"/>
      <c r="K16" s="176"/>
      <c r="L16" s="79">
        <v>28</v>
      </c>
      <c r="M16" s="79">
        <v>21</v>
      </c>
      <c r="N16" s="79">
        <v>8</v>
      </c>
      <c r="O16" s="88">
        <v>5</v>
      </c>
      <c r="P16" s="89">
        <v>0</v>
      </c>
      <c r="Q16" s="90">
        <f>O16+P16</f>
        <v>5</v>
      </c>
      <c r="R16" s="80">
        <f>IFERROR(Q16/N16,"-")</f>
        <v>0.625</v>
      </c>
      <c r="S16" s="79">
        <v>1</v>
      </c>
      <c r="T16" s="79">
        <v>1</v>
      </c>
      <c r="U16" s="80">
        <f>IFERROR(T16/(Q16),"-")</f>
        <v>0.2</v>
      </c>
      <c r="V16" s="81"/>
      <c r="W16" s="82">
        <v>1</v>
      </c>
      <c r="X16" s="80">
        <f>IF(Q16=0,"-",W16/Q16)</f>
        <v>0.2</v>
      </c>
      <c r="Y16" s="181">
        <v>167000</v>
      </c>
      <c r="Z16" s="182">
        <f>IFERROR(Y16/Q16,"-")</f>
        <v>33400</v>
      </c>
      <c r="AA16" s="182">
        <f>IFERROR(Y16/W16,"-")</f>
        <v>167000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0.4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0.2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0.4</v>
      </c>
      <c r="BZ16" s="125">
        <v>1</v>
      </c>
      <c r="CA16" s="126">
        <f>IFERROR(BZ16/BX16,"-")</f>
        <v>0.5</v>
      </c>
      <c r="CB16" s="127">
        <v>167000</v>
      </c>
      <c r="CC16" s="128">
        <f>IFERROR(CB16/BX16,"-")</f>
        <v>83500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167000</v>
      </c>
      <c r="CR16" s="138">
        <v>167000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0.8125</v>
      </c>
      <c r="B17" s="184" t="s">
        <v>96</v>
      </c>
      <c r="C17" s="184" t="s">
        <v>58</v>
      </c>
      <c r="D17" s="184"/>
      <c r="E17" s="184" t="s">
        <v>97</v>
      </c>
      <c r="F17" s="184" t="s">
        <v>93</v>
      </c>
      <c r="G17" s="184" t="s">
        <v>61</v>
      </c>
      <c r="H17" s="87" t="s">
        <v>98</v>
      </c>
      <c r="I17" s="87" t="s">
        <v>99</v>
      </c>
      <c r="J17" s="186" t="s">
        <v>89</v>
      </c>
      <c r="K17" s="176">
        <v>320000</v>
      </c>
      <c r="L17" s="79">
        <v>56</v>
      </c>
      <c r="M17" s="79">
        <v>0</v>
      </c>
      <c r="N17" s="79">
        <v>161</v>
      </c>
      <c r="O17" s="88">
        <v>30</v>
      </c>
      <c r="P17" s="89">
        <v>0</v>
      </c>
      <c r="Q17" s="90">
        <f>O17+P17</f>
        <v>30</v>
      </c>
      <c r="R17" s="80">
        <f>IFERROR(Q17/N17,"-")</f>
        <v>0.18633540372671</v>
      </c>
      <c r="S17" s="79">
        <v>2</v>
      </c>
      <c r="T17" s="79">
        <v>14</v>
      </c>
      <c r="U17" s="80">
        <f>IFERROR(T17/(Q17),"-")</f>
        <v>0.46666666666667</v>
      </c>
      <c r="V17" s="81">
        <f>IFERROR(K17/SUM(Q17:Q18),"-")</f>
        <v>6666.6666666667</v>
      </c>
      <c r="W17" s="82">
        <v>6</v>
      </c>
      <c r="X17" s="80">
        <f>IF(Q17=0,"-",W17/Q17)</f>
        <v>0.2</v>
      </c>
      <c r="Y17" s="181">
        <v>31000</v>
      </c>
      <c r="Z17" s="182">
        <f>IFERROR(Y17/Q17,"-")</f>
        <v>1033.3333333333</v>
      </c>
      <c r="AA17" s="182">
        <f>IFERROR(Y17/W17,"-")</f>
        <v>5166.6666666667</v>
      </c>
      <c r="AB17" s="176">
        <f>SUM(Y17:Y18)-SUM(K17:K18)</f>
        <v>-60000</v>
      </c>
      <c r="AC17" s="83">
        <f>SUM(Y17:Y18)/SUM(K17:K18)</f>
        <v>0.8125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6</v>
      </c>
      <c r="AX17" s="104">
        <f>IF(Q17=0,"",IF(AW17=0,"",(AW17/Q17)))</f>
        <v>0.2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15</v>
      </c>
      <c r="BG17" s="110">
        <f>IF(Q17=0,"",IF(BF17=0,"",(BF17/Q17)))</f>
        <v>0.5</v>
      </c>
      <c r="BH17" s="109">
        <v>4</v>
      </c>
      <c r="BI17" s="111">
        <f>IFERROR(BH17/BF17,"-")</f>
        <v>0.26666666666667</v>
      </c>
      <c r="BJ17" s="112">
        <v>12000</v>
      </c>
      <c r="BK17" s="113">
        <f>IFERROR(BJ17/BF17,"-")</f>
        <v>800</v>
      </c>
      <c r="BL17" s="114">
        <v>4</v>
      </c>
      <c r="BM17" s="114"/>
      <c r="BN17" s="114"/>
      <c r="BO17" s="116">
        <v>8</v>
      </c>
      <c r="BP17" s="117">
        <f>IF(Q17=0,"",IF(BO17=0,"",(BO17/Q17)))</f>
        <v>0.26666666666667</v>
      </c>
      <c r="BQ17" s="118">
        <v>2</v>
      </c>
      <c r="BR17" s="119">
        <f>IFERROR(BQ17/BO17,"-")</f>
        <v>0.25</v>
      </c>
      <c r="BS17" s="120">
        <v>19000</v>
      </c>
      <c r="BT17" s="121">
        <f>IFERROR(BS17/BO17,"-")</f>
        <v>2375</v>
      </c>
      <c r="BU17" s="122">
        <v>1</v>
      </c>
      <c r="BV17" s="122"/>
      <c r="BW17" s="122">
        <v>1</v>
      </c>
      <c r="BX17" s="123">
        <v>1</v>
      </c>
      <c r="BY17" s="124">
        <f>IF(Q17=0,"",IF(BX17=0,"",(BX17/Q17)))</f>
        <v>0.033333333333333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6</v>
      </c>
      <c r="CQ17" s="138">
        <v>31000</v>
      </c>
      <c r="CR17" s="138">
        <v>14000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100</v>
      </c>
      <c r="C18" s="184" t="s">
        <v>58</v>
      </c>
      <c r="D18" s="184"/>
      <c r="E18" s="184" t="s">
        <v>97</v>
      </c>
      <c r="F18" s="184" t="s">
        <v>93</v>
      </c>
      <c r="G18" s="184" t="s">
        <v>76</v>
      </c>
      <c r="H18" s="87"/>
      <c r="I18" s="87"/>
      <c r="J18" s="87"/>
      <c r="K18" s="176"/>
      <c r="L18" s="79">
        <v>59</v>
      </c>
      <c r="M18" s="79">
        <v>50</v>
      </c>
      <c r="N18" s="79">
        <v>23</v>
      </c>
      <c r="O18" s="88">
        <v>18</v>
      </c>
      <c r="P18" s="89">
        <v>0</v>
      </c>
      <c r="Q18" s="90">
        <f>O18+P18</f>
        <v>18</v>
      </c>
      <c r="R18" s="80">
        <f>IFERROR(Q18/N18,"-")</f>
        <v>0.78260869565217</v>
      </c>
      <c r="S18" s="79">
        <v>3</v>
      </c>
      <c r="T18" s="79">
        <v>5</v>
      </c>
      <c r="U18" s="80">
        <f>IFERROR(T18/(Q18),"-")</f>
        <v>0.27777777777778</v>
      </c>
      <c r="V18" s="81"/>
      <c r="W18" s="82">
        <v>7</v>
      </c>
      <c r="X18" s="80">
        <f>IF(Q18=0,"-",W18/Q18)</f>
        <v>0.38888888888889</v>
      </c>
      <c r="Y18" s="181">
        <v>229000</v>
      </c>
      <c r="Z18" s="182">
        <f>IFERROR(Y18/Q18,"-")</f>
        <v>12722.222222222</v>
      </c>
      <c r="AA18" s="182">
        <f>IFERROR(Y18/W18,"-")</f>
        <v>32714.285714286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0.055555555555556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2</v>
      </c>
      <c r="BG18" s="110">
        <f>IF(Q18=0,"",IF(BF18=0,"",(BF18/Q18)))</f>
        <v>0.11111111111111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10</v>
      </c>
      <c r="BP18" s="117">
        <f>IF(Q18=0,"",IF(BO18=0,"",(BO18/Q18)))</f>
        <v>0.55555555555556</v>
      </c>
      <c r="BQ18" s="118">
        <v>4</v>
      </c>
      <c r="BR18" s="119">
        <f>IFERROR(BQ18/BO18,"-")</f>
        <v>0.4</v>
      </c>
      <c r="BS18" s="120">
        <v>143000</v>
      </c>
      <c r="BT18" s="121">
        <f>IFERROR(BS18/BO18,"-")</f>
        <v>14300</v>
      </c>
      <c r="BU18" s="122">
        <v>2</v>
      </c>
      <c r="BV18" s="122"/>
      <c r="BW18" s="122">
        <v>2</v>
      </c>
      <c r="BX18" s="123">
        <v>3</v>
      </c>
      <c r="BY18" s="124">
        <f>IF(Q18=0,"",IF(BX18=0,"",(BX18/Q18)))</f>
        <v>0.16666666666667</v>
      </c>
      <c r="BZ18" s="125">
        <v>2</v>
      </c>
      <c r="CA18" s="126">
        <f>IFERROR(BZ18/BX18,"-")</f>
        <v>0.66666666666667</v>
      </c>
      <c r="CB18" s="127">
        <v>42000</v>
      </c>
      <c r="CC18" s="128">
        <f>IFERROR(CB18/BX18,"-")</f>
        <v>14000</v>
      </c>
      <c r="CD18" s="129">
        <v>1</v>
      </c>
      <c r="CE18" s="129"/>
      <c r="CF18" s="129">
        <v>1</v>
      </c>
      <c r="CG18" s="130">
        <v>2</v>
      </c>
      <c r="CH18" s="131">
        <f>IF(Q18=0,"",IF(CG18=0,"",(CG18/Q18)))</f>
        <v>0.11111111111111</v>
      </c>
      <c r="CI18" s="132">
        <v>1</v>
      </c>
      <c r="CJ18" s="133">
        <f>IFERROR(CI18/CG18,"-")</f>
        <v>0.5</v>
      </c>
      <c r="CK18" s="134">
        <v>44000</v>
      </c>
      <c r="CL18" s="135">
        <f>IFERROR(CK18/CG18,"-")</f>
        <v>22000</v>
      </c>
      <c r="CM18" s="136"/>
      <c r="CN18" s="136"/>
      <c r="CO18" s="136">
        <v>1</v>
      </c>
      <c r="CP18" s="137">
        <v>7</v>
      </c>
      <c r="CQ18" s="138">
        <v>229000</v>
      </c>
      <c r="CR18" s="138">
        <v>122000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0.385</v>
      </c>
      <c r="B19" s="184" t="s">
        <v>101</v>
      </c>
      <c r="C19" s="184" t="s">
        <v>58</v>
      </c>
      <c r="D19" s="184"/>
      <c r="E19" s="184" t="s">
        <v>66</v>
      </c>
      <c r="F19" s="184" t="s">
        <v>102</v>
      </c>
      <c r="G19" s="184" t="s">
        <v>61</v>
      </c>
      <c r="H19" s="87" t="s">
        <v>103</v>
      </c>
      <c r="I19" s="87" t="s">
        <v>63</v>
      </c>
      <c r="J19" s="186" t="s">
        <v>104</v>
      </c>
      <c r="K19" s="176">
        <v>400000</v>
      </c>
      <c r="L19" s="79">
        <v>42</v>
      </c>
      <c r="M19" s="79">
        <v>0</v>
      </c>
      <c r="N19" s="79">
        <v>121</v>
      </c>
      <c r="O19" s="88">
        <v>19</v>
      </c>
      <c r="P19" s="89">
        <v>1</v>
      </c>
      <c r="Q19" s="90">
        <f>O19+P19</f>
        <v>20</v>
      </c>
      <c r="R19" s="80">
        <f>IFERROR(Q19/N19,"-")</f>
        <v>0.16528925619835</v>
      </c>
      <c r="S19" s="79">
        <v>6</v>
      </c>
      <c r="T19" s="79">
        <v>5</v>
      </c>
      <c r="U19" s="80">
        <f>IFERROR(T19/(Q19),"-")</f>
        <v>0.25</v>
      </c>
      <c r="V19" s="81">
        <f>IFERROR(K19/SUM(Q19:Q20),"-")</f>
        <v>13333.333333333</v>
      </c>
      <c r="W19" s="82">
        <v>5</v>
      </c>
      <c r="X19" s="80">
        <f>IF(Q19=0,"-",W19/Q19)</f>
        <v>0.25</v>
      </c>
      <c r="Y19" s="181">
        <v>138000</v>
      </c>
      <c r="Z19" s="182">
        <f>IFERROR(Y19/Q19,"-")</f>
        <v>6900</v>
      </c>
      <c r="AA19" s="182">
        <f>IFERROR(Y19/W19,"-")</f>
        <v>27600</v>
      </c>
      <c r="AB19" s="176">
        <f>SUM(Y19:Y20)-SUM(K19:K20)</f>
        <v>-246000</v>
      </c>
      <c r="AC19" s="83">
        <f>SUM(Y19:Y20)/SUM(K19:K20)</f>
        <v>0.385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2</v>
      </c>
      <c r="AO19" s="98">
        <f>IF(Q19=0,"",IF(AN19=0,"",(AN19/Q19)))</f>
        <v>0.1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0.05</v>
      </c>
      <c r="AY19" s="103">
        <v>1</v>
      </c>
      <c r="AZ19" s="105">
        <f>IFERROR(AY19/AW19,"-")</f>
        <v>1</v>
      </c>
      <c r="BA19" s="106">
        <v>80000</v>
      </c>
      <c r="BB19" s="107">
        <f>IFERROR(BA19/AW19,"-")</f>
        <v>80000</v>
      </c>
      <c r="BC19" s="108"/>
      <c r="BD19" s="108"/>
      <c r="BE19" s="108">
        <v>1</v>
      </c>
      <c r="BF19" s="109">
        <v>8</v>
      </c>
      <c r="BG19" s="110">
        <f>IF(Q19=0,"",IF(BF19=0,"",(BF19/Q19)))</f>
        <v>0.4</v>
      </c>
      <c r="BH19" s="109">
        <v>2</v>
      </c>
      <c r="BI19" s="111">
        <f>IFERROR(BH19/BF19,"-")</f>
        <v>0.25</v>
      </c>
      <c r="BJ19" s="112">
        <v>38000</v>
      </c>
      <c r="BK19" s="113">
        <f>IFERROR(BJ19/BF19,"-")</f>
        <v>4750</v>
      </c>
      <c r="BL19" s="114">
        <v>1</v>
      </c>
      <c r="BM19" s="114"/>
      <c r="BN19" s="114">
        <v>1</v>
      </c>
      <c r="BO19" s="116">
        <v>5</v>
      </c>
      <c r="BP19" s="117">
        <f>IF(Q19=0,"",IF(BO19=0,"",(BO19/Q19)))</f>
        <v>0.25</v>
      </c>
      <c r="BQ19" s="118">
        <v>1</v>
      </c>
      <c r="BR19" s="119">
        <f>IFERROR(BQ19/BO19,"-")</f>
        <v>0.2</v>
      </c>
      <c r="BS19" s="120">
        <v>17000</v>
      </c>
      <c r="BT19" s="121">
        <f>IFERROR(BS19/BO19,"-")</f>
        <v>3400</v>
      </c>
      <c r="BU19" s="122"/>
      <c r="BV19" s="122"/>
      <c r="BW19" s="122">
        <v>1</v>
      </c>
      <c r="BX19" s="123">
        <v>4</v>
      </c>
      <c r="BY19" s="124">
        <f>IF(Q19=0,"",IF(BX19=0,"",(BX19/Q19)))</f>
        <v>0.2</v>
      </c>
      <c r="BZ19" s="125">
        <v>1</v>
      </c>
      <c r="CA19" s="126">
        <f>IFERROR(BZ19/BX19,"-")</f>
        <v>0.25</v>
      </c>
      <c r="CB19" s="127">
        <v>3000</v>
      </c>
      <c r="CC19" s="128">
        <f>IFERROR(CB19/BX19,"-")</f>
        <v>750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5</v>
      </c>
      <c r="CQ19" s="138">
        <v>138000</v>
      </c>
      <c r="CR19" s="138">
        <v>80000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105</v>
      </c>
      <c r="C20" s="184" t="s">
        <v>58</v>
      </c>
      <c r="D20" s="184"/>
      <c r="E20" s="184" t="s">
        <v>66</v>
      </c>
      <c r="F20" s="184" t="s">
        <v>102</v>
      </c>
      <c r="G20" s="184" t="s">
        <v>76</v>
      </c>
      <c r="H20" s="87"/>
      <c r="I20" s="87"/>
      <c r="J20" s="87"/>
      <c r="K20" s="176"/>
      <c r="L20" s="79">
        <v>54</v>
      </c>
      <c r="M20" s="79">
        <v>36</v>
      </c>
      <c r="N20" s="79">
        <v>13</v>
      </c>
      <c r="O20" s="88">
        <v>10</v>
      </c>
      <c r="P20" s="89">
        <v>0</v>
      </c>
      <c r="Q20" s="90">
        <f>O20+P20</f>
        <v>10</v>
      </c>
      <c r="R20" s="80">
        <f>IFERROR(Q20/N20,"-")</f>
        <v>0.76923076923077</v>
      </c>
      <c r="S20" s="79">
        <v>3</v>
      </c>
      <c r="T20" s="79">
        <v>1</v>
      </c>
      <c r="U20" s="80">
        <f>IFERROR(T20/(Q20),"-")</f>
        <v>0.1</v>
      </c>
      <c r="V20" s="81"/>
      <c r="W20" s="82">
        <v>2</v>
      </c>
      <c r="X20" s="80">
        <f>IF(Q20=0,"-",W20/Q20)</f>
        <v>0.2</v>
      </c>
      <c r="Y20" s="181">
        <v>16000</v>
      </c>
      <c r="Z20" s="182">
        <f>IFERROR(Y20/Q20,"-")</f>
        <v>1600</v>
      </c>
      <c r="AA20" s="182">
        <f>IFERROR(Y20/W20,"-")</f>
        <v>8000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0.1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1</v>
      </c>
      <c r="BG20" s="110">
        <f>IF(Q20=0,"",IF(BF20=0,"",(BF20/Q20)))</f>
        <v>0.1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4</v>
      </c>
      <c r="BP20" s="117">
        <f>IF(Q20=0,"",IF(BO20=0,"",(BO20/Q20)))</f>
        <v>0.4</v>
      </c>
      <c r="BQ20" s="118">
        <v>1</v>
      </c>
      <c r="BR20" s="119">
        <f>IFERROR(BQ20/BO20,"-")</f>
        <v>0.25</v>
      </c>
      <c r="BS20" s="120">
        <v>3000</v>
      </c>
      <c r="BT20" s="121">
        <f>IFERROR(BS20/BO20,"-")</f>
        <v>750</v>
      </c>
      <c r="BU20" s="122">
        <v>1</v>
      </c>
      <c r="BV20" s="122"/>
      <c r="BW20" s="122"/>
      <c r="BX20" s="123">
        <v>4</v>
      </c>
      <c r="BY20" s="124">
        <f>IF(Q20=0,"",IF(BX20=0,"",(BX20/Q20)))</f>
        <v>0.4</v>
      </c>
      <c r="BZ20" s="125">
        <v>1</v>
      </c>
      <c r="CA20" s="126">
        <f>IFERROR(BZ20/BX20,"-")</f>
        <v>0.25</v>
      </c>
      <c r="CB20" s="127">
        <v>13000</v>
      </c>
      <c r="CC20" s="128">
        <f>IFERROR(CB20/BX20,"-")</f>
        <v>3250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16000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1.7576923076923</v>
      </c>
      <c r="B21" s="184" t="s">
        <v>106</v>
      </c>
      <c r="C21" s="184" t="s">
        <v>58</v>
      </c>
      <c r="D21" s="184"/>
      <c r="E21" s="184" t="s">
        <v>107</v>
      </c>
      <c r="F21" s="184" t="s">
        <v>108</v>
      </c>
      <c r="G21" s="184" t="s">
        <v>61</v>
      </c>
      <c r="H21" s="87" t="s">
        <v>98</v>
      </c>
      <c r="I21" s="87" t="s">
        <v>109</v>
      </c>
      <c r="J21" s="87" t="s">
        <v>110</v>
      </c>
      <c r="K21" s="176">
        <v>260000</v>
      </c>
      <c r="L21" s="79">
        <v>8</v>
      </c>
      <c r="M21" s="79">
        <v>0</v>
      </c>
      <c r="N21" s="79">
        <v>47</v>
      </c>
      <c r="O21" s="88">
        <v>3</v>
      </c>
      <c r="P21" s="89">
        <v>0</v>
      </c>
      <c r="Q21" s="90">
        <f>O21+P21</f>
        <v>3</v>
      </c>
      <c r="R21" s="80">
        <f>IFERROR(Q21/N21,"-")</f>
        <v>0.063829787234043</v>
      </c>
      <c r="S21" s="79">
        <v>0</v>
      </c>
      <c r="T21" s="79">
        <v>3</v>
      </c>
      <c r="U21" s="80">
        <f>IFERROR(T21/(Q21),"-")</f>
        <v>1</v>
      </c>
      <c r="V21" s="81">
        <f>IFERROR(K21/SUM(Q21:Q24),"-")</f>
        <v>6842.1052631579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SUM(Y21:Y24)-SUM(K21:K24)</f>
        <v>197000</v>
      </c>
      <c r="AC21" s="83">
        <f>SUM(Y21:Y24)/SUM(K21:K24)</f>
        <v>1.7576923076923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0.66666666666667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0.33333333333333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111</v>
      </c>
      <c r="C22" s="184" t="s">
        <v>58</v>
      </c>
      <c r="D22" s="184"/>
      <c r="E22" s="184" t="s">
        <v>112</v>
      </c>
      <c r="F22" s="184" t="s">
        <v>113</v>
      </c>
      <c r="G22" s="184" t="s">
        <v>61</v>
      </c>
      <c r="H22" s="87"/>
      <c r="I22" s="87" t="s">
        <v>109</v>
      </c>
      <c r="J22" s="87" t="s">
        <v>114</v>
      </c>
      <c r="K22" s="176"/>
      <c r="L22" s="79">
        <v>12</v>
      </c>
      <c r="M22" s="79">
        <v>0</v>
      </c>
      <c r="N22" s="79">
        <v>48</v>
      </c>
      <c r="O22" s="88">
        <v>5</v>
      </c>
      <c r="P22" s="89">
        <v>0</v>
      </c>
      <c r="Q22" s="90">
        <f>O22+P22</f>
        <v>5</v>
      </c>
      <c r="R22" s="80">
        <f>IFERROR(Q22/N22,"-")</f>
        <v>0.10416666666667</v>
      </c>
      <c r="S22" s="79">
        <v>0</v>
      </c>
      <c r="T22" s="79">
        <v>2</v>
      </c>
      <c r="U22" s="80">
        <f>IFERROR(T22/(Q22),"-")</f>
        <v>0.4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>
        <v>1</v>
      </c>
      <c r="AF22" s="92">
        <f>IF(Q22=0,"",IF(AE22=0,"",(AE22/Q22)))</f>
        <v>0.2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>
        <v>1</v>
      </c>
      <c r="AO22" s="98">
        <f>IF(Q22=0,"",IF(AN22=0,"",(AN22/Q22)))</f>
        <v>0.2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0.2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0.2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1</v>
      </c>
      <c r="CH22" s="131">
        <f>IF(Q22=0,"",IF(CG22=0,"",(CG22/Q22)))</f>
        <v>0.2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115</v>
      </c>
      <c r="C23" s="184" t="s">
        <v>58</v>
      </c>
      <c r="D23" s="184"/>
      <c r="E23" s="184" t="s">
        <v>116</v>
      </c>
      <c r="F23" s="184" t="s">
        <v>117</v>
      </c>
      <c r="G23" s="184" t="s">
        <v>61</v>
      </c>
      <c r="H23" s="87"/>
      <c r="I23" s="87" t="s">
        <v>109</v>
      </c>
      <c r="J23" s="87" t="s">
        <v>118</v>
      </c>
      <c r="K23" s="176"/>
      <c r="L23" s="79">
        <v>22</v>
      </c>
      <c r="M23" s="79">
        <v>0</v>
      </c>
      <c r="N23" s="79">
        <v>62</v>
      </c>
      <c r="O23" s="88">
        <v>7</v>
      </c>
      <c r="P23" s="89">
        <v>0</v>
      </c>
      <c r="Q23" s="90">
        <f>O23+P23</f>
        <v>7</v>
      </c>
      <c r="R23" s="80">
        <f>IFERROR(Q23/N23,"-")</f>
        <v>0.11290322580645</v>
      </c>
      <c r="S23" s="79">
        <v>2</v>
      </c>
      <c r="T23" s="79">
        <v>3</v>
      </c>
      <c r="U23" s="80">
        <f>IFERROR(T23/(Q23),"-")</f>
        <v>0.42857142857143</v>
      </c>
      <c r="V23" s="81"/>
      <c r="W23" s="82">
        <v>1</v>
      </c>
      <c r="X23" s="80">
        <f>IF(Q23=0,"-",W23/Q23)</f>
        <v>0.14285714285714</v>
      </c>
      <c r="Y23" s="181">
        <v>5000</v>
      </c>
      <c r="Z23" s="182">
        <f>IFERROR(Y23/Q23,"-")</f>
        <v>714.28571428571</v>
      </c>
      <c r="AA23" s="182">
        <f>IFERROR(Y23/W23,"-")</f>
        <v>5000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0.42857142857143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0.42857142857143</v>
      </c>
      <c r="BZ23" s="125">
        <v>1</v>
      </c>
      <c r="CA23" s="126">
        <f>IFERROR(BZ23/BX23,"-")</f>
        <v>0.33333333333333</v>
      </c>
      <c r="CB23" s="127">
        <v>5000</v>
      </c>
      <c r="CC23" s="128">
        <f>IFERROR(CB23/BX23,"-")</f>
        <v>1666.6666666667</v>
      </c>
      <c r="CD23" s="129">
        <v>1</v>
      </c>
      <c r="CE23" s="129"/>
      <c r="CF23" s="129"/>
      <c r="CG23" s="130">
        <v>1</v>
      </c>
      <c r="CH23" s="131">
        <f>IF(Q23=0,"",IF(CG23=0,"",(CG23/Q23)))</f>
        <v>0.14285714285714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</v>
      </c>
      <c r="CQ23" s="138">
        <v>5000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119</v>
      </c>
      <c r="C24" s="184" t="s">
        <v>58</v>
      </c>
      <c r="D24" s="184"/>
      <c r="E24" s="184" t="s">
        <v>120</v>
      </c>
      <c r="F24" s="184" t="s">
        <v>120</v>
      </c>
      <c r="G24" s="184" t="s">
        <v>76</v>
      </c>
      <c r="H24" s="87"/>
      <c r="I24" s="87"/>
      <c r="J24" s="87"/>
      <c r="K24" s="176"/>
      <c r="L24" s="79">
        <v>154</v>
      </c>
      <c r="M24" s="79">
        <v>84</v>
      </c>
      <c r="N24" s="79">
        <v>46</v>
      </c>
      <c r="O24" s="88">
        <v>23</v>
      </c>
      <c r="P24" s="89">
        <v>0</v>
      </c>
      <c r="Q24" s="90">
        <f>O24+P24</f>
        <v>23</v>
      </c>
      <c r="R24" s="80">
        <f>IFERROR(Q24/N24,"-")</f>
        <v>0.5</v>
      </c>
      <c r="S24" s="79">
        <v>5</v>
      </c>
      <c r="T24" s="79">
        <v>3</v>
      </c>
      <c r="U24" s="80">
        <f>IFERROR(T24/(Q24),"-")</f>
        <v>0.1304347826087</v>
      </c>
      <c r="V24" s="81"/>
      <c r="W24" s="82">
        <v>9</v>
      </c>
      <c r="X24" s="80">
        <f>IF(Q24=0,"-",W24/Q24)</f>
        <v>0.39130434782609</v>
      </c>
      <c r="Y24" s="181">
        <v>452000</v>
      </c>
      <c r="Z24" s="182">
        <f>IFERROR(Y24/Q24,"-")</f>
        <v>19652.173913043</v>
      </c>
      <c r="AA24" s="182">
        <f>IFERROR(Y24/W24,"-")</f>
        <v>50222.222222222</v>
      </c>
      <c r="AB24" s="176"/>
      <c r="AC24" s="83"/>
      <c r="AD24" s="77"/>
      <c r="AE24" s="91">
        <v>1</v>
      </c>
      <c r="AF24" s="92">
        <f>IF(Q24=0,"",IF(AE24=0,"",(AE24/Q24)))</f>
        <v>0.043478260869565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0.043478260869565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5</v>
      </c>
      <c r="BG24" s="110">
        <f>IF(Q24=0,"",IF(BF24=0,"",(BF24/Q24)))</f>
        <v>0.21739130434783</v>
      </c>
      <c r="BH24" s="109">
        <v>1</v>
      </c>
      <c r="BI24" s="111">
        <f>IFERROR(BH24/BF24,"-")</f>
        <v>0.2</v>
      </c>
      <c r="BJ24" s="112">
        <v>40000</v>
      </c>
      <c r="BK24" s="113">
        <f>IFERROR(BJ24/BF24,"-")</f>
        <v>8000</v>
      </c>
      <c r="BL24" s="114"/>
      <c r="BM24" s="114"/>
      <c r="BN24" s="114">
        <v>1</v>
      </c>
      <c r="BO24" s="116">
        <v>6</v>
      </c>
      <c r="BP24" s="117">
        <f>IF(Q24=0,"",IF(BO24=0,"",(BO24/Q24)))</f>
        <v>0.26086956521739</v>
      </c>
      <c r="BQ24" s="118">
        <v>1</v>
      </c>
      <c r="BR24" s="119">
        <f>IFERROR(BQ24/BO24,"-")</f>
        <v>0.16666666666667</v>
      </c>
      <c r="BS24" s="120">
        <v>9000</v>
      </c>
      <c r="BT24" s="121">
        <f>IFERROR(BS24/BO24,"-")</f>
        <v>1500</v>
      </c>
      <c r="BU24" s="122"/>
      <c r="BV24" s="122"/>
      <c r="BW24" s="122">
        <v>1</v>
      </c>
      <c r="BX24" s="123">
        <v>10</v>
      </c>
      <c r="BY24" s="124">
        <f>IF(Q24=0,"",IF(BX24=0,"",(BX24/Q24)))</f>
        <v>0.43478260869565</v>
      </c>
      <c r="BZ24" s="125">
        <v>7</v>
      </c>
      <c r="CA24" s="126">
        <f>IFERROR(BZ24/BX24,"-")</f>
        <v>0.7</v>
      </c>
      <c r="CB24" s="127">
        <v>423000</v>
      </c>
      <c r="CC24" s="128">
        <f>IFERROR(CB24/BX24,"-")</f>
        <v>42300</v>
      </c>
      <c r="CD24" s="129">
        <v>4</v>
      </c>
      <c r="CE24" s="129">
        <v>2</v>
      </c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9</v>
      </c>
      <c r="CQ24" s="138">
        <v>452000</v>
      </c>
      <c r="CR24" s="138">
        <v>380000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2.86</v>
      </c>
      <c r="B25" s="184" t="s">
        <v>121</v>
      </c>
      <c r="C25" s="184" t="s">
        <v>58</v>
      </c>
      <c r="D25" s="184"/>
      <c r="E25" s="184" t="s">
        <v>107</v>
      </c>
      <c r="F25" s="184" t="s">
        <v>108</v>
      </c>
      <c r="G25" s="184" t="s">
        <v>61</v>
      </c>
      <c r="H25" s="87" t="s">
        <v>122</v>
      </c>
      <c r="I25" s="87" t="s">
        <v>123</v>
      </c>
      <c r="J25" s="87" t="s">
        <v>110</v>
      </c>
      <c r="K25" s="176">
        <v>200000</v>
      </c>
      <c r="L25" s="79">
        <v>12</v>
      </c>
      <c r="M25" s="79">
        <v>0</v>
      </c>
      <c r="N25" s="79">
        <v>40</v>
      </c>
      <c r="O25" s="88">
        <v>3</v>
      </c>
      <c r="P25" s="89">
        <v>0</v>
      </c>
      <c r="Q25" s="90">
        <f>O25+P25</f>
        <v>3</v>
      </c>
      <c r="R25" s="80">
        <f>IFERROR(Q25/N25,"-")</f>
        <v>0.075</v>
      </c>
      <c r="S25" s="79">
        <v>1</v>
      </c>
      <c r="T25" s="79">
        <v>0</v>
      </c>
      <c r="U25" s="80">
        <f>IFERROR(T25/(Q25),"-")</f>
        <v>0</v>
      </c>
      <c r="V25" s="81">
        <f>IFERROR(K25/SUM(Q25:Q28),"-")</f>
        <v>6666.6666666667</v>
      </c>
      <c r="W25" s="82">
        <v>1</v>
      </c>
      <c r="X25" s="80">
        <f>IF(Q25=0,"-",W25/Q25)</f>
        <v>0.33333333333333</v>
      </c>
      <c r="Y25" s="181">
        <v>12000</v>
      </c>
      <c r="Z25" s="182">
        <f>IFERROR(Y25/Q25,"-")</f>
        <v>4000</v>
      </c>
      <c r="AA25" s="182">
        <f>IFERROR(Y25/W25,"-")</f>
        <v>12000</v>
      </c>
      <c r="AB25" s="176">
        <f>SUM(Y25:Y28)-SUM(K25:K28)</f>
        <v>372000</v>
      </c>
      <c r="AC25" s="83">
        <f>SUM(Y25:Y28)/SUM(K25:K28)</f>
        <v>2.86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3</v>
      </c>
      <c r="BP25" s="117">
        <f>IF(Q25=0,"",IF(BO25=0,"",(BO25/Q25)))</f>
        <v>1</v>
      </c>
      <c r="BQ25" s="118">
        <v>1</v>
      </c>
      <c r="BR25" s="119">
        <f>IFERROR(BQ25/BO25,"-")</f>
        <v>0.33333333333333</v>
      </c>
      <c r="BS25" s="120">
        <v>12000</v>
      </c>
      <c r="BT25" s="121">
        <f>IFERROR(BS25/BO25,"-")</f>
        <v>4000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12000</v>
      </c>
      <c r="CR25" s="138">
        <v>12000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124</v>
      </c>
      <c r="C26" s="184" t="s">
        <v>58</v>
      </c>
      <c r="D26" s="184"/>
      <c r="E26" s="184" t="s">
        <v>112</v>
      </c>
      <c r="F26" s="184" t="s">
        <v>113</v>
      </c>
      <c r="G26" s="184" t="s">
        <v>61</v>
      </c>
      <c r="H26" s="87"/>
      <c r="I26" s="87" t="s">
        <v>123</v>
      </c>
      <c r="J26" s="87" t="s">
        <v>114</v>
      </c>
      <c r="K26" s="176"/>
      <c r="L26" s="79">
        <v>15</v>
      </c>
      <c r="M26" s="79">
        <v>0</v>
      </c>
      <c r="N26" s="79">
        <v>36</v>
      </c>
      <c r="O26" s="88">
        <v>4</v>
      </c>
      <c r="P26" s="89">
        <v>0</v>
      </c>
      <c r="Q26" s="90">
        <f>O26+P26</f>
        <v>4</v>
      </c>
      <c r="R26" s="80">
        <f>IFERROR(Q26/N26,"-")</f>
        <v>0.11111111111111</v>
      </c>
      <c r="S26" s="79">
        <v>1</v>
      </c>
      <c r="T26" s="79">
        <v>1</v>
      </c>
      <c r="U26" s="80">
        <f>IFERROR(T26/(Q26),"-")</f>
        <v>0.25</v>
      </c>
      <c r="V26" s="81"/>
      <c r="W26" s="82">
        <v>3</v>
      </c>
      <c r="X26" s="80">
        <f>IF(Q26=0,"-",W26/Q26)</f>
        <v>0.75</v>
      </c>
      <c r="Y26" s="181">
        <v>75000</v>
      </c>
      <c r="Z26" s="182">
        <f>IFERROR(Y26/Q26,"-")</f>
        <v>18750</v>
      </c>
      <c r="AA26" s="182">
        <f>IFERROR(Y26/W26,"-")</f>
        <v>25000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0.25</v>
      </c>
      <c r="AP26" s="97">
        <v>1</v>
      </c>
      <c r="AQ26" s="99">
        <f>IFERROR(AP26/AN26,"-")</f>
        <v>1</v>
      </c>
      <c r="AR26" s="100">
        <v>3000</v>
      </c>
      <c r="AS26" s="101">
        <f>IFERROR(AR26/AN26,"-")</f>
        <v>3000</v>
      </c>
      <c r="AT26" s="102">
        <v>1</v>
      </c>
      <c r="AU26" s="102"/>
      <c r="AV26" s="102"/>
      <c r="AW26" s="103">
        <v>1</v>
      </c>
      <c r="AX26" s="104">
        <f>IF(Q26=0,"",IF(AW26=0,"",(AW26/Q26)))</f>
        <v>0.25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1</v>
      </c>
      <c r="BG26" s="110">
        <f>IF(Q26=0,"",IF(BF26=0,"",(BF26/Q26)))</f>
        <v>0.25</v>
      </c>
      <c r="BH26" s="109">
        <v>1</v>
      </c>
      <c r="BI26" s="111">
        <f>IFERROR(BH26/BF26,"-")</f>
        <v>1</v>
      </c>
      <c r="BJ26" s="112">
        <v>3000</v>
      </c>
      <c r="BK26" s="113">
        <f>IFERROR(BJ26/BF26,"-")</f>
        <v>3000</v>
      </c>
      <c r="BL26" s="114">
        <v>1</v>
      </c>
      <c r="BM26" s="114"/>
      <c r="BN26" s="114"/>
      <c r="BO26" s="116">
        <v>1</v>
      </c>
      <c r="BP26" s="117">
        <f>IF(Q26=0,"",IF(BO26=0,"",(BO26/Q26)))</f>
        <v>0.25</v>
      </c>
      <c r="BQ26" s="118">
        <v>1</v>
      </c>
      <c r="BR26" s="119">
        <f>IFERROR(BQ26/BO26,"-")</f>
        <v>1</v>
      </c>
      <c r="BS26" s="120">
        <v>69000</v>
      </c>
      <c r="BT26" s="121">
        <f>IFERROR(BS26/BO26,"-")</f>
        <v>69000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3</v>
      </c>
      <c r="CQ26" s="138">
        <v>75000</v>
      </c>
      <c r="CR26" s="138">
        <v>69000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125</v>
      </c>
      <c r="C27" s="184" t="s">
        <v>58</v>
      </c>
      <c r="D27" s="184"/>
      <c r="E27" s="184" t="s">
        <v>116</v>
      </c>
      <c r="F27" s="184" t="s">
        <v>117</v>
      </c>
      <c r="G27" s="184" t="s">
        <v>61</v>
      </c>
      <c r="H27" s="87"/>
      <c r="I27" s="87" t="s">
        <v>123</v>
      </c>
      <c r="J27" s="87" t="s">
        <v>118</v>
      </c>
      <c r="K27" s="176"/>
      <c r="L27" s="79">
        <v>9</v>
      </c>
      <c r="M27" s="79">
        <v>0</v>
      </c>
      <c r="N27" s="79">
        <v>33</v>
      </c>
      <c r="O27" s="88">
        <v>8</v>
      </c>
      <c r="P27" s="89">
        <v>0</v>
      </c>
      <c r="Q27" s="90">
        <f>O27+P27</f>
        <v>8</v>
      </c>
      <c r="R27" s="80">
        <f>IFERROR(Q27/N27,"-")</f>
        <v>0.24242424242424</v>
      </c>
      <c r="S27" s="79">
        <v>1</v>
      </c>
      <c r="T27" s="79">
        <v>2</v>
      </c>
      <c r="U27" s="80">
        <f>IFERROR(T27/(Q27),"-")</f>
        <v>0.25</v>
      </c>
      <c r="V27" s="81"/>
      <c r="W27" s="82">
        <v>1</v>
      </c>
      <c r="X27" s="80">
        <f>IF(Q27=0,"-",W27/Q27)</f>
        <v>0.125</v>
      </c>
      <c r="Y27" s="181">
        <v>20000</v>
      </c>
      <c r="Z27" s="182">
        <f>IFERROR(Y27/Q27,"-")</f>
        <v>2500</v>
      </c>
      <c r="AA27" s="182">
        <f>IFERROR(Y27/W27,"-")</f>
        <v>20000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0.125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2</v>
      </c>
      <c r="AX27" s="104">
        <f>IF(Q27=0,"",IF(AW27=0,"",(AW27/Q27)))</f>
        <v>0.25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0.125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4</v>
      </c>
      <c r="BP27" s="117">
        <f>IF(Q27=0,"",IF(BO27=0,"",(BO27/Q27)))</f>
        <v>0.5</v>
      </c>
      <c r="BQ27" s="118">
        <v>1</v>
      </c>
      <c r="BR27" s="119">
        <f>IFERROR(BQ27/BO27,"-")</f>
        <v>0.25</v>
      </c>
      <c r="BS27" s="120">
        <v>20000</v>
      </c>
      <c r="BT27" s="121">
        <f>IFERROR(BS27/BO27,"-")</f>
        <v>5000</v>
      </c>
      <c r="BU27" s="122">
        <v>1</v>
      </c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20000</v>
      </c>
      <c r="CR27" s="138">
        <v>20000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126</v>
      </c>
      <c r="C28" s="184" t="s">
        <v>58</v>
      </c>
      <c r="D28" s="184"/>
      <c r="E28" s="184" t="s">
        <v>120</v>
      </c>
      <c r="F28" s="184" t="s">
        <v>120</v>
      </c>
      <c r="G28" s="184" t="s">
        <v>76</v>
      </c>
      <c r="H28" s="87"/>
      <c r="I28" s="87"/>
      <c r="J28" s="87"/>
      <c r="K28" s="176"/>
      <c r="L28" s="79">
        <v>109</v>
      </c>
      <c r="M28" s="79">
        <v>55</v>
      </c>
      <c r="N28" s="79">
        <v>36</v>
      </c>
      <c r="O28" s="88">
        <v>15</v>
      </c>
      <c r="P28" s="89">
        <v>0</v>
      </c>
      <c r="Q28" s="90">
        <f>O28+P28</f>
        <v>15</v>
      </c>
      <c r="R28" s="80">
        <f>IFERROR(Q28/N28,"-")</f>
        <v>0.41666666666667</v>
      </c>
      <c r="S28" s="79">
        <v>6</v>
      </c>
      <c r="T28" s="79">
        <v>0</v>
      </c>
      <c r="U28" s="80">
        <f>IFERROR(T28/(Q28),"-")</f>
        <v>0</v>
      </c>
      <c r="V28" s="81"/>
      <c r="W28" s="82">
        <v>3</v>
      </c>
      <c r="X28" s="80">
        <f>IF(Q28=0,"-",W28/Q28)</f>
        <v>0.2</v>
      </c>
      <c r="Y28" s="181">
        <v>465000</v>
      </c>
      <c r="Z28" s="182">
        <f>IFERROR(Y28/Q28,"-")</f>
        <v>31000</v>
      </c>
      <c r="AA28" s="182">
        <f>IFERROR(Y28/W28,"-")</f>
        <v>155000</v>
      </c>
      <c r="AB28" s="176"/>
      <c r="AC28" s="83"/>
      <c r="AD28" s="77"/>
      <c r="AE28" s="91">
        <v>2</v>
      </c>
      <c r="AF28" s="92">
        <f>IF(Q28=0,"",IF(AE28=0,"",(AE28/Q28)))</f>
        <v>0.13333333333333</v>
      </c>
      <c r="AG28" s="91"/>
      <c r="AH28" s="93">
        <f>IFERROR(AG28/AE28,"-")</f>
        <v>0</v>
      </c>
      <c r="AI28" s="94"/>
      <c r="AJ28" s="95">
        <f>IFERROR(AI28/AE28,"-")</f>
        <v>0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4</v>
      </c>
      <c r="BG28" s="110">
        <f>IF(Q28=0,"",IF(BF28=0,"",(BF28/Q28)))</f>
        <v>0.26666666666667</v>
      </c>
      <c r="BH28" s="109">
        <v>1</v>
      </c>
      <c r="BI28" s="111">
        <f>IFERROR(BH28/BF28,"-")</f>
        <v>0.25</v>
      </c>
      <c r="BJ28" s="112">
        <v>18000</v>
      </c>
      <c r="BK28" s="113">
        <f>IFERROR(BJ28/BF28,"-")</f>
        <v>4500</v>
      </c>
      <c r="BL28" s="114"/>
      <c r="BM28" s="114"/>
      <c r="BN28" s="114">
        <v>1</v>
      </c>
      <c r="BO28" s="116">
        <v>5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3</v>
      </c>
      <c r="BY28" s="124">
        <f>IF(Q28=0,"",IF(BX28=0,"",(BX28/Q28)))</f>
        <v>0.2</v>
      </c>
      <c r="BZ28" s="125">
        <v>1</v>
      </c>
      <c r="CA28" s="126">
        <f>IFERROR(BZ28/BX28,"-")</f>
        <v>0.33333333333333</v>
      </c>
      <c r="CB28" s="127">
        <v>283000</v>
      </c>
      <c r="CC28" s="128">
        <f>IFERROR(CB28/BX28,"-")</f>
        <v>94333.333333333</v>
      </c>
      <c r="CD28" s="129"/>
      <c r="CE28" s="129"/>
      <c r="CF28" s="129">
        <v>1</v>
      </c>
      <c r="CG28" s="130">
        <v>1</v>
      </c>
      <c r="CH28" s="131">
        <f>IF(Q28=0,"",IF(CG28=0,"",(CG28/Q28)))</f>
        <v>0.066666666666667</v>
      </c>
      <c r="CI28" s="132">
        <v>1</v>
      </c>
      <c r="CJ28" s="133">
        <f>IFERROR(CI28/CG28,"-")</f>
        <v>1</v>
      </c>
      <c r="CK28" s="134">
        <v>164000</v>
      </c>
      <c r="CL28" s="135">
        <f>IFERROR(CK28/CG28,"-")</f>
        <v>164000</v>
      </c>
      <c r="CM28" s="136"/>
      <c r="CN28" s="136"/>
      <c r="CO28" s="136">
        <v>1</v>
      </c>
      <c r="CP28" s="137">
        <v>3</v>
      </c>
      <c r="CQ28" s="138">
        <v>465000</v>
      </c>
      <c r="CR28" s="138">
        <v>283000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0.61111111111111</v>
      </c>
      <c r="B29" s="184" t="s">
        <v>127</v>
      </c>
      <c r="C29" s="184" t="s">
        <v>58</v>
      </c>
      <c r="D29" s="184"/>
      <c r="E29" s="184" t="s">
        <v>59</v>
      </c>
      <c r="F29" s="184" t="s">
        <v>60</v>
      </c>
      <c r="G29" s="184" t="s">
        <v>61</v>
      </c>
      <c r="H29" s="87" t="s">
        <v>128</v>
      </c>
      <c r="I29" s="87" t="s">
        <v>88</v>
      </c>
      <c r="J29" s="87" t="s">
        <v>129</v>
      </c>
      <c r="K29" s="176">
        <v>90000</v>
      </c>
      <c r="L29" s="79">
        <v>14</v>
      </c>
      <c r="M29" s="79">
        <v>0</v>
      </c>
      <c r="N29" s="79">
        <v>52</v>
      </c>
      <c r="O29" s="88">
        <v>4</v>
      </c>
      <c r="P29" s="89">
        <v>0</v>
      </c>
      <c r="Q29" s="90">
        <f>O29+P29</f>
        <v>4</v>
      </c>
      <c r="R29" s="80">
        <f>IFERROR(Q29/N29,"-")</f>
        <v>0.076923076923077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6428.5714285714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-35000</v>
      </c>
      <c r="AC29" s="83">
        <f>SUM(Y29:Y30)/SUM(K29:K30)</f>
        <v>0.61111111111111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0.25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2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0.25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130</v>
      </c>
      <c r="C30" s="184" t="s">
        <v>58</v>
      </c>
      <c r="D30" s="184"/>
      <c r="E30" s="184" t="s">
        <v>59</v>
      </c>
      <c r="F30" s="184" t="s">
        <v>60</v>
      </c>
      <c r="G30" s="184" t="s">
        <v>76</v>
      </c>
      <c r="H30" s="87"/>
      <c r="I30" s="87"/>
      <c r="J30" s="87"/>
      <c r="K30" s="176"/>
      <c r="L30" s="79">
        <v>36</v>
      </c>
      <c r="M30" s="79">
        <v>29</v>
      </c>
      <c r="N30" s="79">
        <v>13</v>
      </c>
      <c r="O30" s="88">
        <v>10</v>
      </c>
      <c r="P30" s="89">
        <v>0</v>
      </c>
      <c r="Q30" s="90">
        <f>O30+P30</f>
        <v>10</v>
      </c>
      <c r="R30" s="80">
        <f>IFERROR(Q30/N30,"-")</f>
        <v>0.76923076923077</v>
      </c>
      <c r="S30" s="79">
        <v>1</v>
      </c>
      <c r="T30" s="79">
        <v>3</v>
      </c>
      <c r="U30" s="80">
        <f>IFERROR(T30/(Q30),"-")</f>
        <v>0.3</v>
      </c>
      <c r="V30" s="81"/>
      <c r="W30" s="82">
        <v>1</v>
      </c>
      <c r="X30" s="80">
        <f>IF(Q30=0,"-",W30/Q30)</f>
        <v>0.1</v>
      </c>
      <c r="Y30" s="181">
        <v>55000</v>
      </c>
      <c r="Z30" s="182">
        <f>IFERROR(Y30/Q30,"-")</f>
        <v>5500</v>
      </c>
      <c r="AA30" s="182">
        <f>IFERROR(Y30/W30,"-")</f>
        <v>55000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0.2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4</v>
      </c>
      <c r="BP30" s="117">
        <f>IF(Q30=0,"",IF(BO30=0,"",(BO30/Q30)))</f>
        <v>0.4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0.3</v>
      </c>
      <c r="BZ30" s="125">
        <v>1</v>
      </c>
      <c r="CA30" s="126">
        <f>IFERROR(BZ30/BX30,"-")</f>
        <v>0.33333333333333</v>
      </c>
      <c r="CB30" s="127">
        <v>55000</v>
      </c>
      <c r="CC30" s="128">
        <f>IFERROR(CB30/BX30,"-")</f>
        <v>18333.333333333</v>
      </c>
      <c r="CD30" s="129"/>
      <c r="CE30" s="129"/>
      <c r="CF30" s="129">
        <v>1</v>
      </c>
      <c r="CG30" s="130">
        <v>1</v>
      </c>
      <c r="CH30" s="131">
        <f>IF(Q30=0,"",IF(CG30=0,"",(CG30/Q30)))</f>
        <v>0.1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1</v>
      </c>
      <c r="CQ30" s="138">
        <v>55000</v>
      </c>
      <c r="CR30" s="138">
        <v>55000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7.0888888888889</v>
      </c>
      <c r="B31" s="184" t="s">
        <v>131</v>
      </c>
      <c r="C31" s="184" t="s">
        <v>58</v>
      </c>
      <c r="D31" s="184"/>
      <c r="E31" s="184" t="s">
        <v>85</v>
      </c>
      <c r="F31" s="184" t="s">
        <v>86</v>
      </c>
      <c r="G31" s="184" t="s">
        <v>61</v>
      </c>
      <c r="H31" s="87" t="s">
        <v>128</v>
      </c>
      <c r="I31" s="87" t="s">
        <v>88</v>
      </c>
      <c r="J31" s="87" t="s">
        <v>132</v>
      </c>
      <c r="K31" s="176">
        <v>90000</v>
      </c>
      <c r="L31" s="79">
        <v>10</v>
      </c>
      <c r="M31" s="79">
        <v>0</v>
      </c>
      <c r="N31" s="79">
        <v>56</v>
      </c>
      <c r="O31" s="88">
        <v>6</v>
      </c>
      <c r="P31" s="89">
        <v>0</v>
      </c>
      <c r="Q31" s="90">
        <f>O31+P31</f>
        <v>6</v>
      </c>
      <c r="R31" s="80">
        <f>IFERROR(Q31/N31,"-")</f>
        <v>0.10714285714286</v>
      </c>
      <c r="S31" s="79">
        <v>0</v>
      </c>
      <c r="T31" s="79">
        <v>2</v>
      </c>
      <c r="U31" s="80">
        <f>IFERROR(T31/(Q31),"-")</f>
        <v>0.33333333333333</v>
      </c>
      <c r="V31" s="81">
        <f>IFERROR(K31/SUM(Q31:Q32),"-")</f>
        <v>9000</v>
      </c>
      <c r="W31" s="82">
        <v>3</v>
      </c>
      <c r="X31" s="80">
        <f>IF(Q31=0,"-",W31/Q31)</f>
        <v>0.5</v>
      </c>
      <c r="Y31" s="181">
        <v>96000</v>
      </c>
      <c r="Z31" s="182">
        <f>IFERROR(Y31/Q31,"-")</f>
        <v>16000</v>
      </c>
      <c r="AA31" s="182">
        <f>IFERROR(Y31/W31,"-")</f>
        <v>32000</v>
      </c>
      <c r="AB31" s="176">
        <f>SUM(Y31:Y32)-SUM(K31:K32)</f>
        <v>548000</v>
      </c>
      <c r="AC31" s="83">
        <f>SUM(Y31:Y32)/SUM(K31:K32)</f>
        <v>7.0888888888889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2</v>
      </c>
      <c r="AX31" s="104">
        <f>IF(Q31=0,"",IF(AW31=0,"",(AW31/Q31)))</f>
        <v>0.33333333333333</v>
      </c>
      <c r="AY31" s="103">
        <v>1</v>
      </c>
      <c r="AZ31" s="105">
        <f>IFERROR(AY31/AW31,"-")</f>
        <v>0.5</v>
      </c>
      <c r="BA31" s="106">
        <v>90000</v>
      </c>
      <c r="BB31" s="107">
        <f>IFERROR(BA31/AW31,"-")</f>
        <v>45000</v>
      </c>
      <c r="BC31" s="108"/>
      <c r="BD31" s="108"/>
      <c r="BE31" s="108">
        <v>1</v>
      </c>
      <c r="BF31" s="109">
        <v>1</v>
      </c>
      <c r="BG31" s="110">
        <f>IF(Q31=0,"",IF(BF31=0,"",(BF31/Q31)))</f>
        <v>0.16666666666667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0.33333333333333</v>
      </c>
      <c r="BQ31" s="118">
        <v>1</v>
      </c>
      <c r="BR31" s="119">
        <f>IFERROR(BQ31/BO31,"-")</f>
        <v>0.5</v>
      </c>
      <c r="BS31" s="120">
        <v>3000</v>
      </c>
      <c r="BT31" s="121">
        <f>IFERROR(BS31/BO31,"-")</f>
        <v>1500</v>
      </c>
      <c r="BU31" s="122">
        <v>1</v>
      </c>
      <c r="BV31" s="122"/>
      <c r="BW31" s="122"/>
      <c r="BX31" s="123">
        <v>1</v>
      </c>
      <c r="BY31" s="124">
        <f>IF(Q31=0,"",IF(BX31=0,"",(BX31/Q31)))</f>
        <v>0.16666666666667</v>
      </c>
      <c r="BZ31" s="125">
        <v>1</v>
      </c>
      <c r="CA31" s="126">
        <f>IFERROR(BZ31/BX31,"-")</f>
        <v>1</v>
      </c>
      <c r="CB31" s="127">
        <v>3000</v>
      </c>
      <c r="CC31" s="128">
        <f>IFERROR(CB31/BX31,"-")</f>
        <v>3000</v>
      </c>
      <c r="CD31" s="129">
        <v>1</v>
      </c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3</v>
      </c>
      <c r="CQ31" s="138">
        <v>96000</v>
      </c>
      <c r="CR31" s="138">
        <v>90000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133</v>
      </c>
      <c r="C32" s="184" t="s">
        <v>58</v>
      </c>
      <c r="D32" s="184"/>
      <c r="E32" s="184" t="s">
        <v>85</v>
      </c>
      <c r="F32" s="184" t="s">
        <v>86</v>
      </c>
      <c r="G32" s="184" t="s">
        <v>76</v>
      </c>
      <c r="H32" s="87"/>
      <c r="I32" s="87"/>
      <c r="J32" s="87"/>
      <c r="K32" s="176"/>
      <c r="L32" s="79">
        <v>32</v>
      </c>
      <c r="M32" s="79">
        <v>21</v>
      </c>
      <c r="N32" s="79">
        <v>6</v>
      </c>
      <c r="O32" s="88">
        <v>4</v>
      </c>
      <c r="P32" s="89">
        <v>0</v>
      </c>
      <c r="Q32" s="90">
        <f>O32+P32</f>
        <v>4</v>
      </c>
      <c r="R32" s="80">
        <f>IFERROR(Q32/N32,"-")</f>
        <v>0.66666666666667</v>
      </c>
      <c r="S32" s="79">
        <v>2</v>
      </c>
      <c r="T32" s="79">
        <v>1</v>
      </c>
      <c r="U32" s="80">
        <f>IFERROR(T32/(Q32),"-")</f>
        <v>0.25</v>
      </c>
      <c r="V32" s="81"/>
      <c r="W32" s="82">
        <v>2</v>
      </c>
      <c r="X32" s="80">
        <f>IF(Q32=0,"-",W32/Q32)</f>
        <v>0.5</v>
      </c>
      <c r="Y32" s="181">
        <v>542000</v>
      </c>
      <c r="Z32" s="182">
        <f>IFERROR(Y32/Q32,"-")</f>
        <v>135500</v>
      </c>
      <c r="AA32" s="182">
        <f>IFERROR(Y32/W32,"-")</f>
        <v>271000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0.5</v>
      </c>
      <c r="BH32" s="109">
        <v>2</v>
      </c>
      <c r="BI32" s="111">
        <f>IFERROR(BH32/BF32,"-")</f>
        <v>1</v>
      </c>
      <c r="BJ32" s="112">
        <v>542000</v>
      </c>
      <c r="BK32" s="113">
        <f>IFERROR(BJ32/BF32,"-")</f>
        <v>271000</v>
      </c>
      <c r="BL32" s="114"/>
      <c r="BM32" s="114">
        <v>1</v>
      </c>
      <c r="BN32" s="114">
        <v>1</v>
      </c>
      <c r="BO32" s="116">
        <v>2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542000</v>
      </c>
      <c r="CR32" s="138">
        <v>536000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3.6555888888889</v>
      </c>
      <c r="B33" s="184" t="s">
        <v>134</v>
      </c>
      <c r="C33" s="184" t="s">
        <v>58</v>
      </c>
      <c r="D33" s="184"/>
      <c r="E33" s="184" t="s">
        <v>59</v>
      </c>
      <c r="F33" s="184" t="s">
        <v>60</v>
      </c>
      <c r="G33" s="184" t="s">
        <v>61</v>
      </c>
      <c r="H33" s="87" t="s">
        <v>135</v>
      </c>
      <c r="I33" s="87" t="s">
        <v>88</v>
      </c>
      <c r="J33" s="87" t="s">
        <v>129</v>
      </c>
      <c r="K33" s="176">
        <v>90000</v>
      </c>
      <c r="L33" s="79">
        <v>11</v>
      </c>
      <c r="M33" s="79">
        <v>0</v>
      </c>
      <c r="N33" s="79">
        <v>46</v>
      </c>
      <c r="O33" s="88">
        <v>6</v>
      </c>
      <c r="P33" s="89">
        <v>0</v>
      </c>
      <c r="Q33" s="90">
        <f>O33+P33</f>
        <v>6</v>
      </c>
      <c r="R33" s="80">
        <f>IFERROR(Q33/N33,"-")</f>
        <v>0.1304347826087</v>
      </c>
      <c r="S33" s="79">
        <v>0</v>
      </c>
      <c r="T33" s="79">
        <v>5</v>
      </c>
      <c r="U33" s="80">
        <f>IFERROR(T33/(Q33),"-")</f>
        <v>0.83333333333333</v>
      </c>
      <c r="V33" s="81">
        <f>IFERROR(K33/SUM(Q33:Q34),"-")</f>
        <v>6428.5714285714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239003</v>
      </c>
      <c r="AC33" s="83">
        <f>SUM(Y33:Y34)/SUM(K33:K34)</f>
        <v>3.6555888888889</v>
      </c>
      <c r="AD33" s="77"/>
      <c r="AE33" s="91">
        <v>1</v>
      </c>
      <c r="AF33" s="92">
        <f>IF(Q33=0,"",IF(AE33=0,"",(AE33/Q33)))</f>
        <v>0.16666666666667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>
        <v>1</v>
      </c>
      <c r="AO33" s="98">
        <f>IF(Q33=0,"",IF(AN33=0,"",(AN33/Q33)))</f>
        <v>0.16666666666667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1</v>
      </c>
      <c r="AX33" s="104">
        <f>IF(Q33=0,"",IF(AW33=0,"",(AW33/Q33)))</f>
        <v>0.16666666666667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1</v>
      </c>
      <c r="BG33" s="110">
        <f>IF(Q33=0,"",IF(BF33=0,"",(BF33/Q33)))</f>
        <v>0.16666666666667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</v>
      </c>
      <c r="BP33" s="117">
        <f>IF(Q33=0,"",IF(BO33=0,"",(BO33/Q33)))</f>
        <v>0.16666666666667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0.16666666666667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136</v>
      </c>
      <c r="C34" s="184" t="s">
        <v>58</v>
      </c>
      <c r="D34" s="184"/>
      <c r="E34" s="184" t="s">
        <v>59</v>
      </c>
      <c r="F34" s="184" t="s">
        <v>60</v>
      </c>
      <c r="G34" s="184" t="s">
        <v>76</v>
      </c>
      <c r="H34" s="87"/>
      <c r="I34" s="87"/>
      <c r="J34" s="87"/>
      <c r="K34" s="176"/>
      <c r="L34" s="79">
        <v>108</v>
      </c>
      <c r="M34" s="79">
        <v>20</v>
      </c>
      <c r="N34" s="79">
        <v>20</v>
      </c>
      <c r="O34" s="88">
        <v>8</v>
      </c>
      <c r="P34" s="89">
        <v>0</v>
      </c>
      <c r="Q34" s="90">
        <f>O34+P34</f>
        <v>8</v>
      </c>
      <c r="R34" s="80">
        <f>IFERROR(Q34/N34,"-")</f>
        <v>0.4</v>
      </c>
      <c r="S34" s="79">
        <v>4</v>
      </c>
      <c r="T34" s="79">
        <v>1</v>
      </c>
      <c r="U34" s="80">
        <f>IFERROR(T34/(Q34),"-")</f>
        <v>0.125</v>
      </c>
      <c r="V34" s="81"/>
      <c r="W34" s="82">
        <v>4</v>
      </c>
      <c r="X34" s="80">
        <f>IF(Q34=0,"-",W34/Q34)</f>
        <v>0.5</v>
      </c>
      <c r="Y34" s="181">
        <v>329003</v>
      </c>
      <c r="Z34" s="182">
        <f>IFERROR(Y34/Q34,"-")</f>
        <v>41125.375</v>
      </c>
      <c r="AA34" s="182">
        <f>IFERROR(Y34/W34,"-")</f>
        <v>82250.75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0.5</v>
      </c>
      <c r="BQ34" s="118">
        <v>2</v>
      </c>
      <c r="BR34" s="119">
        <f>IFERROR(BQ34/BO34,"-")</f>
        <v>0.5</v>
      </c>
      <c r="BS34" s="120">
        <v>67000</v>
      </c>
      <c r="BT34" s="121">
        <f>IFERROR(BS34/BO34,"-")</f>
        <v>16750</v>
      </c>
      <c r="BU34" s="122"/>
      <c r="BV34" s="122"/>
      <c r="BW34" s="122">
        <v>2</v>
      </c>
      <c r="BX34" s="123">
        <v>2</v>
      </c>
      <c r="BY34" s="124">
        <f>IF(Q34=0,"",IF(BX34=0,"",(BX34/Q34)))</f>
        <v>0.25</v>
      </c>
      <c r="BZ34" s="125">
        <v>2</v>
      </c>
      <c r="CA34" s="126">
        <f>IFERROR(BZ34/BX34,"-")</f>
        <v>1</v>
      </c>
      <c r="CB34" s="127">
        <v>262003</v>
      </c>
      <c r="CC34" s="128">
        <f>IFERROR(CB34/BX34,"-")</f>
        <v>131001.5</v>
      </c>
      <c r="CD34" s="129"/>
      <c r="CE34" s="129"/>
      <c r="CF34" s="129">
        <v>2</v>
      </c>
      <c r="CG34" s="130">
        <v>1</v>
      </c>
      <c r="CH34" s="131">
        <f>IF(Q34=0,"",IF(CG34=0,"",(CG34/Q34)))</f>
        <v>0.125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4</v>
      </c>
      <c r="CQ34" s="138">
        <v>329003</v>
      </c>
      <c r="CR34" s="138">
        <v>213000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0.033333333333333</v>
      </c>
      <c r="B35" s="184" t="s">
        <v>137</v>
      </c>
      <c r="C35" s="184" t="s">
        <v>58</v>
      </c>
      <c r="D35" s="184"/>
      <c r="E35" s="184" t="s">
        <v>85</v>
      </c>
      <c r="F35" s="184" t="s">
        <v>86</v>
      </c>
      <c r="G35" s="184" t="s">
        <v>61</v>
      </c>
      <c r="H35" s="87" t="s">
        <v>135</v>
      </c>
      <c r="I35" s="87" t="s">
        <v>88</v>
      </c>
      <c r="J35" s="87" t="s">
        <v>138</v>
      </c>
      <c r="K35" s="176">
        <v>90000</v>
      </c>
      <c r="L35" s="79">
        <v>9</v>
      </c>
      <c r="M35" s="79">
        <v>0</v>
      </c>
      <c r="N35" s="79">
        <v>38</v>
      </c>
      <c r="O35" s="88">
        <v>2</v>
      </c>
      <c r="P35" s="89">
        <v>0</v>
      </c>
      <c r="Q35" s="90">
        <f>O35+P35</f>
        <v>2</v>
      </c>
      <c r="R35" s="80">
        <f>IFERROR(Q35/N35,"-")</f>
        <v>0.052631578947368</v>
      </c>
      <c r="S35" s="79">
        <v>0</v>
      </c>
      <c r="T35" s="79">
        <v>1</v>
      </c>
      <c r="U35" s="80">
        <f>IFERROR(T35/(Q35),"-")</f>
        <v>0.5</v>
      </c>
      <c r="V35" s="81">
        <f>IFERROR(K35/SUM(Q35:Q36),"-")</f>
        <v>12857.142857143</v>
      </c>
      <c r="W35" s="82">
        <v>1</v>
      </c>
      <c r="X35" s="80">
        <f>IF(Q35=0,"-",W35/Q35)</f>
        <v>0.5</v>
      </c>
      <c r="Y35" s="181">
        <v>3000</v>
      </c>
      <c r="Z35" s="182">
        <f>IFERROR(Y35/Q35,"-")</f>
        <v>1500</v>
      </c>
      <c r="AA35" s="182">
        <f>IFERROR(Y35/W35,"-")</f>
        <v>3000</v>
      </c>
      <c r="AB35" s="176">
        <f>SUM(Y35:Y36)-SUM(K35:K36)</f>
        <v>-87000</v>
      </c>
      <c r="AC35" s="83">
        <f>SUM(Y35:Y36)/SUM(K35:K36)</f>
        <v>0.033333333333333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0.5</v>
      </c>
      <c r="BH35" s="109">
        <v>1</v>
      </c>
      <c r="BI35" s="111">
        <f>IFERROR(BH35/BF35,"-")</f>
        <v>1</v>
      </c>
      <c r="BJ35" s="112">
        <v>3000</v>
      </c>
      <c r="BK35" s="113">
        <f>IFERROR(BJ35/BF35,"-")</f>
        <v>3000</v>
      </c>
      <c r="BL35" s="114">
        <v>1</v>
      </c>
      <c r="BM35" s="114"/>
      <c r="BN35" s="114"/>
      <c r="BO35" s="116">
        <v>1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139</v>
      </c>
      <c r="C36" s="184" t="s">
        <v>58</v>
      </c>
      <c r="D36" s="184"/>
      <c r="E36" s="184" t="s">
        <v>85</v>
      </c>
      <c r="F36" s="184" t="s">
        <v>86</v>
      </c>
      <c r="G36" s="184" t="s">
        <v>76</v>
      </c>
      <c r="H36" s="87"/>
      <c r="I36" s="87"/>
      <c r="J36" s="87"/>
      <c r="K36" s="176"/>
      <c r="L36" s="79">
        <v>29</v>
      </c>
      <c r="M36" s="79">
        <v>20</v>
      </c>
      <c r="N36" s="79">
        <v>7</v>
      </c>
      <c r="O36" s="88">
        <v>5</v>
      </c>
      <c r="P36" s="89">
        <v>0</v>
      </c>
      <c r="Q36" s="90">
        <f>O36+P36</f>
        <v>5</v>
      </c>
      <c r="R36" s="80">
        <f>IFERROR(Q36/N36,"-")</f>
        <v>0.71428571428571</v>
      </c>
      <c r="S36" s="79">
        <v>1</v>
      </c>
      <c r="T36" s="79">
        <v>1</v>
      </c>
      <c r="U36" s="80">
        <f>IFERROR(T36/(Q36),"-")</f>
        <v>0.2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0.4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0.2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7.625</v>
      </c>
      <c r="B37" s="184" t="s">
        <v>140</v>
      </c>
      <c r="C37" s="184" t="s">
        <v>58</v>
      </c>
      <c r="D37" s="184"/>
      <c r="E37" s="184" t="s">
        <v>66</v>
      </c>
      <c r="F37" s="184" t="s">
        <v>67</v>
      </c>
      <c r="G37" s="184" t="s">
        <v>61</v>
      </c>
      <c r="H37" s="87" t="s">
        <v>141</v>
      </c>
      <c r="I37" s="87" t="s">
        <v>88</v>
      </c>
      <c r="J37" s="185" t="s">
        <v>142</v>
      </c>
      <c r="K37" s="176">
        <v>100000</v>
      </c>
      <c r="L37" s="79">
        <v>19</v>
      </c>
      <c r="M37" s="79">
        <v>0</v>
      </c>
      <c r="N37" s="79">
        <v>50</v>
      </c>
      <c r="O37" s="88">
        <v>4</v>
      </c>
      <c r="P37" s="89">
        <v>0</v>
      </c>
      <c r="Q37" s="90">
        <f>O37+P37</f>
        <v>4</v>
      </c>
      <c r="R37" s="80">
        <f>IFERROR(Q37/N37,"-")</f>
        <v>0.08</v>
      </c>
      <c r="S37" s="79">
        <v>1</v>
      </c>
      <c r="T37" s="79">
        <v>1</v>
      </c>
      <c r="U37" s="80">
        <f>IFERROR(T37/(Q37),"-")</f>
        <v>0.25</v>
      </c>
      <c r="V37" s="81">
        <f>IFERROR(K37/SUM(Q37:Q38),"-")</f>
        <v>9090.9090909091</v>
      </c>
      <c r="W37" s="82">
        <v>1</v>
      </c>
      <c r="X37" s="80">
        <f>IF(Q37=0,"-",W37/Q37)</f>
        <v>0.25</v>
      </c>
      <c r="Y37" s="181">
        <v>3000</v>
      </c>
      <c r="Z37" s="182">
        <f>IFERROR(Y37/Q37,"-")</f>
        <v>750</v>
      </c>
      <c r="AA37" s="182">
        <f>IFERROR(Y37/W37,"-")</f>
        <v>3000</v>
      </c>
      <c r="AB37" s="176">
        <f>SUM(Y37:Y38)-SUM(K37:K38)</f>
        <v>662500</v>
      </c>
      <c r="AC37" s="83">
        <f>SUM(Y37:Y38)/SUM(K37:K38)</f>
        <v>7.625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2</v>
      </c>
      <c r="BP37" s="117">
        <f>IF(Q37=0,"",IF(BO37=0,"",(BO37/Q37)))</f>
        <v>0.5</v>
      </c>
      <c r="BQ37" s="118">
        <v>1</v>
      </c>
      <c r="BR37" s="119">
        <f>IFERROR(BQ37/BO37,"-")</f>
        <v>0.5</v>
      </c>
      <c r="BS37" s="120">
        <v>3000</v>
      </c>
      <c r="BT37" s="121">
        <f>IFERROR(BS37/BO37,"-")</f>
        <v>1500</v>
      </c>
      <c r="BU37" s="122">
        <v>1</v>
      </c>
      <c r="BV37" s="122"/>
      <c r="BW37" s="122"/>
      <c r="BX37" s="123">
        <v>1</v>
      </c>
      <c r="BY37" s="124">
        <f>IF(Q37=0,"",IF(BX37=0,"",(BX37/Q37)))</f>
        <v>0.25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143</v>
      </c>
      <c r="C38" s="184" t="s">
        <v>58</v>
      </c>
      <c r="D38" s="184"/>
      <c r="E38" s="184" t="s">
        <v>66</v>
      </c>
      <c r="F38" s="184" t="s">
        <v>67</v>
      </c>
      <c r="G38" s="184" t="s">
        <v>76</v>
      </c>
      <c r="H38" s="87"/>
      <c r="I38" s="87"/>
      <c r="J38" s="87"/>
      <c r="K38" s="176"/>
      <c r="L38" s="79">
        <v>28</v>
      </c>
      <c r="M38" s="79">
        <v>23</v>
      </c>
      <c r="N38" s="79">
        <v>24</v>
      </c>
      <c r="O38" s="88">
        <v>7</v>
      </c>
      <c r="P38" s="89">
        <v>0</v>
      </c>
      <c r="Q38" s="90">
        <f>O38+P38</f>
        <v>7</v>
      </c>
      <c r="R38" s="80">
        <f>IFERROR(Q38/N38,"-")</f>
        <v>0.29166666666667</v>
      </c>
      <c r="S38" s="79">
        <v>1</v>
      </c>
      <c r="T38" s="79">
        <v>1</v>
      </c>
      <c r="U38" s="80">
        <f>IFERROR(T38/(Q38),"-")</f>
        <v>0.14285714285714</v>
      </c>
      <c r="V38" s="81"/>
      <c r="W38" s="82">
        <v>3</v>
      </c>
      <c r="X38" s="80">
        <f>IF(Q38=0,"-",W38/Q38)</f>
        <v>0.42857142857143</v>
      </c>
      <c r="Y38" s="181">
        <v>759500</v>
      </c>
      <c r="Z38" s="182">
        <f>IFERROR(Y38/Q38,"-")</f>
        <v>108500</v>
      </c>
      <c r="AA38" s="182">
        <f>IFERROR(Y38/W38,"-")</f>
        <v>253166.66666667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3</v>
      </c>
      <c r="BP38" s="117">
        <f>IF(Q38=0,"",IF(BO38=0,"",(BO38/Q38)))</f>
        <v>0.42857142857143</v>
      </c>
      <c r="BQ38" s="118">
        <v>2</v>
      </c>
      <c r="BR38" s="119">
        <f>IFERROR(BQ38/BO38,"-")</f>
        <v>0.66666666666667</v>
      </c>
      <c r="BS38" s="120">
        <v>424500</v>
      </c>
      <c r="BT38" s="121">
        <f>IFERROR(BS38/BO38,"-")</f>
        <v>141500</v>
      </c>
      <c r="BU38" s="122">
        <v>1</v>
      </c>
      <c r="BV38" s="122"/>
      <c r="BW38" s="122">
        <v>1</v>
      </c>
      <c r="BX38" s="123">
        <v>3</v>
      </c>
      <c r="BY38" s="124">
        <f>IF(Q38=0,"",IF(BX38=0,"",(BX38/Q38)))</f>
        <v>0.42857142857143</v>
      </c>
      <c r="BZ38" s="125">
        <v>1</v>
      </c>
      <c r="CA38" s="126">
        <f>IFERROR(BZ38/BX38,"-")</f>
        <v>0.33333333333333</v>
      </c>
      <c r="CB38" s="127">
        <v>335000</v>
      </c>
      <c r="CC38" s="128">
        <f>IFERROR(CB38/BX38,"-")</f>
        <v>111666.66666667</v>
      </c>
      <c r="CD38" s="129"/>
      <c r="CE38" s="129"/>
      <c r="CF38" s="129">
        <v>1</v>
      </c>
      <c r="CG38" s="130">
        <v>1</v>
      </c>
      <c r="CH38" s="131">
        <f>IF(Q38=0,"",IF(CG38=0,"",(CG38/Q38)))</f>
        <v>0.14285714285714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3</v>
      </c>
      <c r="CQ38" s="138">
        <v>759500</v>
      </c>
      <c r="CR38" s="138">
        <v>423000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14.56</v>
      </c>
      <c r="B39" s="184" t="s">
        <v>144</v>
      </c>
      <c r="C39" s="184" t="s">
        <v>58</v>
      </c>
      <c r="D39" s="184"/>
      <c r="E39" s="184" t="s">
        <v>66</v>
      </c>
      <c r="F39" s="184" t="s">
        <v>145</v>
      </c>
      <c r="G39" s="184" t="s">
        <v>61</v>
      </c>
      <c r="H39" s="87" t="s">
        <v>141</v>
      </c>
      <c r="I39" s="87" t="s">
        <v>88</v>
      </c>
      <c r="J39" s="87" t="s">
        <v>146</v>
      </c>
      <c r="K39" s="176">
        <v>100000</v>
      </c>
      <c r="L39" s="79">
        <v>5</v>
      </c>
      <c r="M39" s="79">
        <v>0</v>
      </c>
      <c r="N39" s="79">
        <v>26</v>
      </c>
      <c r="O39" s="88">
        <v>3</v>
      </c>
      <c r="P39" s="89">
        <v>0</v>
      </c>
      <c r="Q39" s="90">
        <f>O39+P39</f>
        <v>3</v>
      </c>
      <c r="R39" s="80">
        <f>IFERROR(Q39/N39,"-")</f>
        <v>0.11538461538462</v>
      </c>
      <c r="S39" s="79">
        <v>0</v>
      </c>
      <c r="T39" s="79">
        <v>1</v>
      </c>
      <c r="U39" s="80">
        <f>IFERROR(T39/(Q39),"-")</f>
        <v>0.33333333333333</v>
      </c>
      <c r="V39" s="81">
        <f>IFERROR(K39/SUM(Q39:Q40),"-")</f>
        <v>11111.111111111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1356000</v>
      </c>
      <c r="AC39" s="83">
        <f>SUM(Y39:Y40)/SUM(K39:K40)</f>
        <v>14.56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>
        <v>1</v>
      </c>
      <c r="AX39" s="104">
        <f>IF(Q39=0,"",IF(AW39=0,"",(AW39/Q39)))</f>
        <v>0.33333333333333</v>
      </c>
      <c r="AY39" s="103"/>
      <c r="AZ39" s="105">
        <f>IFERROR(AY39/AW39,"-")</f>
        <v>0</v>
      </c>
      <c r="BA39" s="106"/>
      <c r="BB39" s="107">
        <f>IFERROR(BA39/AW39,"-")</f>
        <v>0</v>
      </c>
      <c r="BC39" s="108"/>
      <c r="BD39" s="108"/>
      <c r="BE39" s="108"/>
      <c r="BF39" s="109">
        <v>2</v>
      </c>
      <c r="BG39" s="110">
        <f>IF(Q39=0,"",IF(BF39=0,"",(BF39/Q39)))</f>
        <v>0.66666666666667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147</v>
      </c>
      <c r="C40" s="184" t="s">
        <v>58</v>
      </c>
      <c r="D40" s="184"/>
      <c r="E40" s="184" t="s">
        <v>66</v>
      </c>
      <c r="F40" s="184" t="s">
        <v>145</v>
      </c>
      <c r="G40" s="184" t="s">
        <v>76</v>
      </c>
      <c r="H40" s="87"/>
      <c r="I40" s="87"/>
      <c r="J40" s="87"/>
      <c r="K40" s="176"/>
      <c r="L40" s="79">
        <v>27</v>
      </c>
      <c r="M40" s="79">
        <v>19</v>
      </c>
      <c r="N40" s="79">
        <v>10</v>
      </c>
      <c r="O40" s="88">
        <v>6</v>
      </c>
      <c r="P40" s="89">
        <v>0</v>
      </c>
      <c r="Q40" s="90">
        <f>O40+P40</f>
        <v>6</v>
      </c>
      <c r="R40" s="80">
        <f>IFERROR(Q40/N40,"-")</f>
        <v>0.6</v>
      </c>
      <c r="S40" s="79">
        <v>0</v>
      </c>
      <c r="T40" s="79">
        <v>0</v>
      </c>
      <c r="U40" s="80">
        <f>IFERROR(T40/(Q40),"-")</f>
        <v>0</v>
      </c>
      <c r="V40" s="81"/>
      <c r="W40" s="82">
        <v>4</v>
      </c>
      <c r="X40" s="80">
        <f>IF(Q40=0,"-",W40/Q40)</f>
        <v>0.66666666666667</v>
      </c>
      <c r="Y40" s="181">
        <v>1456000</v>
      </c>
      <c r="Z40" s="182">
        <f>IFERROR(Y40/Q40,"-")</f>
        <v>242666.66666667</v>
      </c>
      <c r="AA40" s="182">
        <f>IFERROR(Y40/W40,"-")</f>
        <v>364000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0.33333333333333</v>
      </c>
      <c r="BH40" s="109">
        <v>1</v>
      </c>
      <c r="BI40" s="111">
        <f>IFERROR(BH40/BF40,"-")</f>
        <v>0.5</v>
      </c>
      <c r="BJ40" s="112">
        <v>3000</v>
      </c>
      <c r="BK40" s="113">
        <f>IFERROR(BJ40/BF40,"-")</f>
        <v>1500</v>
      </c>
      <c r="BL40" s="114">
        <v>1</v>
      </c>
      <c r="BM40" s="114"/>
      <c r="BN40" s="114"/>
      <c r="BO40" s="116">
        <v>2</v>
      </c>
      <c r="BP40" s="117">
        <f>IF(Q40=0,"",IF(BO40=0,"",(BO40/Q40)))</f>
        <v>0.33333333333333</v>
      </c>
      <c r="BQ40" s="118">
        <v>1</v>
      </c>
      <c r="BR40" s="119">
        <f>IFERROR(BQ40/BO40,"-")</f>
        <v>0.5</v>
      </c>
      <c r="BS40" s="120">
        <v>3000</v>
      </c>
      <c r="BT40" s="121">
        <f>IFERROR(BS40/BO40,"-")</f>
        <v>1500</v>
      </c>
      <c r="BU40" s="122">
        <v>1</v>
      </c>
      <c r="BV40" s="122"/>
      <c r="BW40" s="122"/>
      <c r="BX40" s="123">
        <v>2</v>
      </c>
      <c r="BY40" s="124">
        <f>IF(Q40=0,"",IF(BX40=0,"",(BX40/Q40)))</f>
        <v>0.33333333333333</v>
      </c>
      <c r="BZ40" s="125">
        <v>2</v>
      </c>
      <c r="CA40" s="126">
        <f>IFERROR(BZ40/BX40,"-")</f>
        <v>1</v>
      </c>
      <c r="CB40" s="127">
        <v>1450000</v>
      </c>
      <c r="CC40" s="128">
        <f>IFERROR(CB40/BX40,"-")</f>
        <v>725000</v>
      </c>
      <c r="CD40" s="129">
        <v>1</v>
      </c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4</v>
      </c>
      <c r="CQ40" s="138">
        <v>1456000</v>
      </c>
      <c r="CR40" s="138">
        <v>1445000</v>
      </c>
      <c r="CS40" s="138"/>
      <c r="CT40" s="139" t="str">
        <f>IF(AND(CR40=0,CS40=0),"",IF(AND(CR40&lt;=100000,CS40&lt;=100000),"",IF(CR40/CQ40&gt;0.7,"男高",IF(CS40/CQ40&gt;0.7,"女高",""))))</f>
        <v>男高</v>
      </c>
    </row>
    <row r="41" spans="1:99">
      <c r="A41" s="78">
        <f>AC41</f>
        <v>0.95</v>
      </c>
      <c r="B41" s="184" t="s">
        <v>148</v>
      </c>
      <c r="C41" s="184" t="s">
        <v>58</v>
      </c>
      <c r="D41" s="184"/>
      <c r="E41" s="184" t="s">
        <v>59</v>
      </c>
      <c r="F41" s="184" t="s">
        <v>60</v>
      </c>
      <c r="G41" s="184" t="s">
        <v>61</v>
      </c>
      <c r="H41" s="87" t="s">
        <v>141</v>
      </c>
      <c r="I41" s="87" t="s">
        <v>88</v>
      </c>
      <c r="J41" s="87" t="s">
        <v>149</v>
      </c>
      <c r="K41" s="176">
        <v>100000</v>
      </c>
      <c r="L41" s="79">
        <v>26</v>
      </c>
      <c r="M41" s="79">
        <v>0</v>
      </c>
      <c r="N41" s="79">
        <v>55</v>
      </c>
      <c r="O41" s="88">
        <v>8</v>
      </c>
      <c r="P41" s="89">
        <v>0</v>
      </c>
      <c r="Q41" s="90">
        <f>O41+P41</f>
        <v>8</v>
      </c>
      <c r="R41" s="80">
        <f>IFERROR(Q41/N41,"-")</f>
        <v>0.14545454545455</v>
      </c>
      <c r="S41" s="79">
        <v>0</v>
      </c>
      <c r="T41" s="79">
        <v>1</v>
      </c>
      <c r="U41" s="80">
        <f>IFERROR(T41/(Q41),"-")</f>
        <v>0.125</v>
      </c>
      <c r="V41" s="81">
        <f>IFERROR(K41/SUM(Q41:Q42),"-")</f>
        <v>6250</v>
      </c>
      <c r="W41" s="82">
        <v>2</v>
      </c>
      <c r="X41" s="80">
        <f>IF(Q41=0,"-",W41/Q41)</f>
        <v>0.25</v>
      </c>
      <c r="Y41" s="181">
        <v>74000</v>
      </c>
      <c r="Z41" s="182">
        <f>IFERROR(Y41/Q41,"-")</f>
        <v>9250</v>
      </c>
      <c r="AA41" s="182">
        <f>IFERROR(Y41/W41,"-")</f>
        <v>37000</v>
      </c>
      <c r="AB41" s="176">
        <f>SUM(Y41:Y42)-SUM(K41:K42)</f>
        <v>-5000</v>
      </c>
      <c r="AC41" s="83">
        <f>SUM(Y41:Y42)/SUM(K41:K42)</f>
        <v>0.95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0.125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3</v>
      </c>
      <c r="BG41" s="110">
        <f>IF(Q41=0,"",IF(BF41=0,"",(BF41/Q41)))</f>
        <v>0.375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3</v>
      </c>
      <c r="BP41" s="117">
        <f>IF(Q41=0,"",IF(BO41=0,"",(BO41/Q41)))</f>
        <v>0.375</v>
      </c>
      <c r="BQ41" s="118">
        <v>2</v>
      </c>
      <c r="BR41" s="119">
        <f>IFERROR(BQ41/BO41,"-")</f>
        <v>0.66666666666667</v>
      </c>
      <c r="BS41" s="120">
        <v>74000</v>
      </c>
      <c r="BT41" s="121">
        <f>IFERROR(BS41/BO41,"-")</f>
        <v>24666.666666667</v>
      </c>
      <c r="BU41" s="122"/>
      <c r="BV41" s="122"/>
      <c r="BW41" s="122">
        <v>2</v>
      </c>
      <c r="BX41" s="123">
        <v>1</v>
      </c>
      <c r="BY41" s="124">
        <f>IF(Q41=0,"",IF(BX41=0,"",(BX41/Q41)))</f>
        <v>0.125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74000</v>
      </c>
      <c r="CR41" s="138">
        <v>46000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150</v>
      </c>
      <c r="C42" s="184" t="s">
        <v>58</v>
      </c>
      <c r="D42" s="184"/>
      <c r="E42" s="184" t="s">
        <v>59</v>
      </c>
      <c r="F42" s="184" t="s">
        <v>60</v>
      </c>
      <c r="G42" s="184" t="s">
        <v>76</v>
      </c>
      <c r="H42" s="87"/>
      <c r="I42" s="87"/>
      <c r="J42" s="87"/>
      <c r="K42" s="176"/>
      <c r="L42" s="79">
        <v>36</v>
      </c>
      <c r="M42" s="79">
        <v>25</v>
      </c>
      <c r="N42" s="79">
        <v>19</v>
      </c>
      <c r="O42" s="88">
        <v>8</v>
      </c>
      <c r="P42" s="89">
        <v>0</v>
      </c>
      <c r="Q42" s="90">
        <f>O42+P42</f>
        <v>8</v>
      </c>
      <c r="R42" s="80">
        <f>IFERROR(Q42/N42,"-")</f>
        <v>0.42105263157895</v>
      </c>
      <c r="S42" s="79">
        <v>2</v>
      </c>
      <c r="T42" s="79">
        <v>1</v>
      </c>
      <c r="U42" s="80">
        <f>IFERROR(T42/(Q42),"-")</f>
        <v>0.125</v>
      </c>
      <c r="V42" s="81"/>
      <c r="W42" s="82">
        <v>3</v>
      </c>
      <c r="X42" s="80">
        <f>IF(Q42=0,"-",W42/Q42)</f>
        <v>0.375</v>
      </c>
      <c r="Y42" s="181">
        <v>21000</v>
      </c>
      <c r="Z42" s="182">
        <f>IFERROR(Y42/Q42,"-")</f>
        <v>2625</v>
      </c>
      <c r="AA42" s="182">
        <f>IFERROR(Y42/W42,"-")</f>
        <v>7000</v>
      </c>
      <c r="AB42" s="176"/>
      <c r="AC42" s="83"/>
      <c r="AD42" s="77"/>
      <c r="AE42" s="91">
        <v>1</v>
      </c>
      <c r="AF42" s="92">
        <f>IF(Q42=0,"",IF(AE42=0,"",(AE42/Q42)))</f>
        <v>0.125</v>
      </c>
      <c r="AG42" s="91">
        <v>1</v>
      </c>
      <c r="AH42" s="93">
        <f>IFERROR(AG42/AE42,"-")</f>
        <v>1</v>
      </c>
      <c r="AI42" s="94">
        <v>3000</v>
      </c>
      <c r="AJ42" s="95">
        <f>IFERROR(AI42/AE42,"-")</f>
        <v>3000</v>
      </c>
      <c r="AK42" s="96">
        <v>1</v>
      </c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0.25</v>
      </c>
      <c r="BH42" s="109">
        <v>2</v>
      </c>
      <c r="BI42" s="111">
        <f>IFERROR(BH42/BF42,"-")</f>
        <v>1</v>
      </c>
      <c r="BJ42" s="112">
        <v>18000</v>
      </c>
      <c r="BK42" s="113">
        <f>IFERROR(BJ42/BF42,"-")</f>
        <v>9000</v>
      </c>
      <c r="BL42" s="114">
        <v>1</v>
      </c>
      <c r="BM42" s="114">
        <v>1</v>
      </c>
      <c r="BN42" s="114"/>
      <c r="BO42" s="116">
        <v>3</v>
      </c>
      <c r="BP42" s="117">
        <f>IF(Q42=0,"",IF(BO42=0,"",(BO42/Q42)))</f>
        <v>0.375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0.25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3</v>
      </c>
      <c r="CQ42" s="138">
        <v>21000</v>
      </c>
      <c r="CR42" s="138">
        <v>15000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0.73</v>
      </c>
      <c r="B43" s="184" t="s">
        <v>151</v>
      </c>
      <c r="C43" s="184" t="s">
        <v>58</v>
      </c>
      <c r="D43" s="184"/>
      <c r="E43" s="184" t="s">
        <v>79</v>
      </c>
      <c r="F43" s="184" t="s">
        <v>80</v>
      </c>
      <c r="G43" s="184" t="s">
        <v>61</v>
      </c>
      <c r="H43" s="87" t="s">
        <v>141</v>
      </c>
      <c r="I43" s="87" t="s">
        <v>88</v>
      </c>
      <c r="J43" s="186" t="s">
        <v>89</v>
      </c>
      <c r="K43" s="176">
        <v>100000</v>
      </c>
      <c r="L43" s="79">
        <v>12</v>
      </c>
      <c r="M43" s="79">
        <v>0</v>
      </c>
      <c r="N43" s="79">
        <v>37</v>
      </c>
      <c r="O43" s="88">
        <v>3</v>
      </c>
      <c r="P43" s="89">
        <v>0</v>
      </c>
      <c r="Q43" s="90">
        <f>O43+P43</f>
        <v>3</v>
      </c>
      <c r="R43" s="80">
        <f>IFERROR(Q43/N43,"-")</f>
        <v>0.081081081081081</v>
      </c>
      <c r="S43" s="79">
        <v>0</v>
      </c>
      <c r="T43" s="79">
        <v>0</v>
      </c>
      <c r="U43" s="80">
        <f>IFERROR(T43/(Q43),"-")</f>
        <v>0</v>
      </c>
      <c r="V43" s="81">
        <f>IFERROR(K43/SUM(Q43:Q44),"-")</f>
        <v>11111.111111111</v>
      </c>
      <c r="W43" s="82">
        <v>1</v>
      </c>
      <c r="X43" s="80">
        <f>IF(Q43=0,"-",W43/Q43)</f>
        <v>0.33333333333333</v>
      </c>
      <c r="Y43" s="181">
        <v>3000</v>
      </c>
      <c r="Z43" s="182">
        <f>IFERROR(Y43/Q43,"-")</f>
        <v>1000</v>
      </c>
      <c r="AA43" s="182">
        <f>IFERROR(Y43/W43,"-")</f>
        <v>3000</v>
      </c>
      <c r="AB43" s="176">
        <f>SUM(Y43:Y44)-SUM(K43:K44)</f>
        <v>-27000</v>
      </c>
      <c r="AC43" s="83">
        <f>SUM(Y43:Y44)/SUM(K43:K44)</f>
        <v>0.73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0.33333333333333</v>
      </c>
      <c r="BQ43" s="118">
        <v>1</v>
      </c>
      <c r="BR43" s="119">
        <f>IFERROR(BQ43/BO43,"-")</f>
        <v>1</v>
      </c>
      <c r="BS43" s="120">
        <v>3000</v>
      </c>
      <c r="BT43" s="121">
        <f>IFERROR(BS43/BO43,"-")</f>
        <v>3000</v>
      </c>
      <c r="BU43" s="122">
        <v>1</v>
      </c>
      <c r="BV43" s="122"/>
      <c r="BW43" s="122"/>
      <c r="BX43" s="123">
        <v>1</v>
      </c>
      <c r="BY43" s="124">
        <f>IF(Q43=0,"",IF(BX43=0,"",(BX43/Q43)))</f>
        <v>0.33333333333333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3000</v>
      </c>
      <c r="CR43" s="138">
        <v>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152</v>
      </c>
      <c r="C44" s="184" t="s">
        <v>58</v>
      </c>
      <c r="D44" s="184"/>
      <c r="E44" s="184" t="s">
        <v>79</v>
      </c>
      <c r="F44" s="184" t="s">
        <v>80</v>
      </c>
      <c r="G44" s="184" t="s">
        <v>76</v>
      </c>
      <c r="H44" s="87"/>
      <c r="I44" s="87"/>
      <c r="J44" s="87"/>
      <c r="K44" s="176"/>
      <c r="L44" s="79">
        <v>106</v>
      </c>
      <c r="M44" s="79">
        <v>13</v>
      </c>
      <c r="N44" s="79">
        <v>8</v>
      </c>
      <c r="O44" s="88">
        <v>6</v>
      </c>
      <c r="P44" s="89">
        <v>0</v>
      </c>
      <c r="Q44" s="90">
        <f>O44+P44</f>
        <v>6</v>
      </c>
      <c r="R44" s="80">
        <f>IFERROR(Q44/N44,"-")</f>
        <v>0.75</v>
      </c>
      <c r="S44" s="79">
        <v>1</v>
      </c>
      <c r="T44" s="79">
        <v>1</v>
      </c>
      <c r="U44" s="80">
        <f>IFERROR(T44/(Q44),"-")</f>
        <v>0.16666666666667</v>
      </c>
      <c r="V44" s="81"/>
      <c r="W44" s="82">
        <v>2</v>
      </c>
      <c r="X44" s="80">
        <f>IF(Q44=0,"-",W44/Q44)</f>
        <v>0.33333333333333</v>
      </c>
      <c r="Y44" s="181">
        <v>70000</v>
      </c>
      <c r="Z44" s="182">
        <f>IFERROR(Y44/Q44,"-")</f>
        <v>11666.666666667</v>
      </c>
      <c r="AA44" s="182">
        <f>IFERROR(Y44/W44,"-")</f>
        <v>35000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0.16666666666667</v>
      </c>
      <c r="BH44" s="109">
        <v>1</v>
      </c>
      <c r="BI44" s="111">
        <f>IFERROR(BH44/BF44,"-")</f>
        <v>1</v>
      </c>
      <c r="BJ44" s="112">
        <v>60000</v>
      </c>
      <c r="BK44" s="113">
        <f>IFERROR(BJ44/BF44,"-")</f>
        <v>60000</v>
      </c>
      <c r="BL44" s="114"/>
      <c r="BM44" s="114"/>
      <c r="BN44" s="114">
        <v>1</v>
      </c>
      <c r="BO44" s="116">
        <v>2</v>
      </c>
      <c r="BP44" s="117">
        <f>IF(Q44=0,"",IF(BO44=0,"",(BO44/Q44)))</f>
        <v>0.33333333333333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3</v>
      </c>
      <c r="BY44" s="124">
        <f>IF(Q44=0,"",IF(BX44=0,"",(BX44/Q44)))</f>
        <v>0.5</v>
      </c>
      <c r="BZ44" s="125">
        <v>1</v>
      </c>
      <c r="CA44" s="126">
        <f>IFERROR(BZ44/BX44,"-")</f>
        <v>0.33333333333333</v>
      </c>
      <c r="CB44" s="127">
        <v>10000</v>
      </c>
      <c r="CC44" s="128">
        <f>IFERROR(CB44/BX44,"-")</f>
        <v>3333.3333333333</v>
      </c>
      <c r="CD44" s="129"/>
      <c r="CE44" s="129">
        <v>1</v>
      </c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70000</v>
      </c>
      <c r="CR44" s="138">
        <v>60000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0.12307692307692</v>
      </c>
      <c r="B45" s="184" t="s">
        <v>153</v>
      </c>
      <c r="C45" s="184" t="s">
        <v>58</v>
      </c>
      <c r="D45" s="184"/>
      <c r="E45" s="184" t="s">
        <v>92</v>
      </c>
      <c r="F45" s="184" t="s">
        <v>93</v>
      </c>
      <c r="G45" s="184" t="s">
        <v>61</v>
      </c>
      <c r="H45" s="87" t="s">
        <v>81</v>
      </c>
      <c r="I45" s="87" t="s">
        <v>88</v>
      </c>
      <c r="J45" s="87" t="s">
        <v>154</v>
      </c>
      <c r="K45" s="176">
        <v>130000</v>
      </c>
      <c r="L45" s="79">
        <v>12</v>
      </c>
      <c r="M45" s="79">
        <v>0</v>
      </c>
      <c r="N45" s="79">
        <v>40</v>
      </c>
      <c r="O45" s="88">
        <v>7</v>
      </c>
      <c r="P45" s="89">
        <v>0</v>
      </c>
      <c r="Q45" s="90">
        <f>O45+P45</f>
        <v>7</v>
      </c>
      <c r="R45" s="80">
        <f>IFERROR(Q45/N45,"-")</f>
        <v>0.175</v>
      </c>
      <c r="S45" s="79">
        <v>0</v>
      </c>
      <c r="T45" s="79">
        <v>2</v>
      </c>
      <c r="U45" s="80">
        <f>IFERROR(T45/(Q45),"-")</f>
        <v>0.28571428571429</v>
      </c>
      <c r="V45" s="81">
        <f>IFERROR(K45/SUM(Q45:Q46),"-")</f>
        <v>10833.333333333</v>
      </c>
      <c r="W45" s="82">
        <v>1</v>
      </c>
      <c r="X45" s="80">
        <f>IF(Q45=0,"-",W45/Q45)</f>
        <v>0.14285714285714</v>
      </c>
      <c r="Y45" s="181">
        <v>6000</v>
      </c>
      <c r="Z45" s="182">
        <f>IFERROR(Y45/Q45,"-")</f>
        <v>857.14285714286</v>
      </c>
      <c r="AA45" s="182">
        <f>IFERROR(Y45/W45,"-")</f>
        <v>6000</v>
      </c>
      <c r="AB45" s="176">
        <f>SUM(Y45:Y46)-SUM(K45:K46)</f>
        <v>-114000</v>
      </c>
      <c r="AC45" s="83">
        <f>SUM(Y45:Y46)/SUM(K45:K46)</f>
        <v>0.12307692307692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0.28571428571429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4</v>
      </c>
      <c r="BP45" s="117">
        <f>IF(Q45=0,"",IF(BO45=0,"",(BO45/Q45)))</f>
        <v>0.57142857142857</v>
      </c>
      <c r="BQ45" s="118">
        <v>1</v>
      </c>
      <c r="BR45" s="119">
        <f>IFERROR(BQ45/BO45,"-")</f>
        <v>0.25</v>
      </c>
      <c r="BS45" s="120">
        <v>6000</v>
      </c>
      <c r="BT45" s="121">
        <f>IFERROR(BS45/BO45,"-")</f>
        <v>1500</v>
      </c>
      <c r="BU45" s="122"/>
      <c r="BV45" s="122">
        <v>1</v>
      </c>
      <c r="BW45" s="122"/>
      <c r="BX45" s="123">
        <v>1</v>
      </c>
      <c r="BY45" s="124">
        <f>IF(Q45=0,"",IF(BX45=0,"",(BX45/Q45)))</f>
        <v>0.14285714285714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6000</v>
      </c>
      <c r="CR45" s="138">
        <v>6000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155</v>
      </c>
      <c r="C46" s="184" t="s">
        <v>58</v>
      </c>
      <c r="D46" s="184"/>
      <c r="E46" s="184" t="s">
        <v>92</v>
      </c>
      <c r="F46" s="184" t="s">
        <v>93</v>
      </c>
      <c r="G46" s="184" t="s">
        <v>76</v>
      </c>
      <c r="H46" s="87"/>
      <c r="I46" s="87"/>
      <c r="J46" s="87"/>
      <c r="K46" s="176"/>
      <c r="L46" s="79">
        <v>51</v>
      </c>
      <c r="M46" s="79">
        <v>31</v>
      </c>
      <c r="N46" s="79">
        <v>16</v>
      </c>
      <c r="O46" s="88">
        <v>5</v>
      </c>
      <c r="P46" s="89">
        <v>0</v>
      </c>
      <c r="Q46" s="90">
        <f>O46+P46</f>
        <v>5</v>
      </c>
      <c r="R46" s="80">
        <f>IFERROR(Q46/N46,"-")</f>
        <v>0.3125</v>
      </c>
      <c r="S46" s="79">
        <v>3</v>
      </c>
      <c r="T46" s="79">
        <v>2</v>
      </c>
      <c r="U46" s="80">
        <f>IFERROR(T46/(Q46),"-")</f>
        <v>0.4</v>
      </c>
      <c r="V46" s="81"/>
      <c r="W46" s="82">
        <v>1</v>
      </c>
      <c r="X46" s="80">
        <f>IF(Q46=0,"-",W46/Q46)</f>
        <v>0.2</v>
      </c>
      <c r="Y46" s="181">
        <v>10000</v>
      </c>
      <c r="Z46" s="182">
        <f>IFERROR(Y46/Q46,"-")</f>
        <v>2000</v>
      </c>
      <c r="AA46" s="182">
        <f>IFERROR(Y46/W46,"-")</f>
        <v>10000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0.2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1</v>
      </c>
      <c r="BP46" s="117">
        <f>IF(Q46=0,"",IF(BO46=0,"",(BO46/Q46)))</f>
        <v>0.2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3</v>
      </c>
      <c r="BY46" s="124">
        <f>IF(Q46=0,"",IF(BX46=0,"",(BX46/Q46)))</f>
        <v>0.6</v>
      </c>
      <c r="BZ46" s="125">
        <v>1</v>
      </c>
      <c r="CA46" s="126">
        <f>IFERROR(BZ46/BX46,"-")</f>
        <v>0.33333333333333</v>
      </c>
      <c r="CB46" s="127">
        <v>10000</v>
      </c>
      <c r="CC46" s="128">
        <f>IFERROR(CB46/BX46,"-")</f>
        <v>3333.3333333333</v>
      </c>
      <c r="CD46" s="129"/>
      <c r="CE46" s="129">
        <v>1</v>
      </c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10000</v>
      </c>
      <c r="CR46" s="138">
        <v>10000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1.9166666666667</v>
      </c>
      <c r="B47" s="184" t="s">
        <v>156</v>
      </c>
      <c r="C47" s="184" t="s">
        <v>58</v>
      </c>
      <c r="D47" s="184"/>
      <c r="E47" s="184" t="s">
        <v>66</v>
      </c>
      <c r="F47" s="184" t="s">
        <v>145</v>
      </c>
      <c r="G47" s="184" t="s">
        <v>61</v>
      </c>
      <c r="H47" s="87" t="s">
        <v>157</v>
      </c>
      <c r="I47" s="87" t="s">
        <v>63</v>
      </c>
      <c r="J47" s="186" t="s">
        <v>158</v>
      </c>
      <c r="K47" s="176">
        <v>120000</v>
      </c>
      <c r="L47" s="79">
        <v>11</v>
      </c>
      <c r="M47" s="79">
        <v>0</v>
      </c>
      <c r="N47" s="79">
        <v>61</v>
      </c>
      <c r="O47" s="88">
        <v>5</v>
      </c>
      <c r="P47" s="89">
        <v>0</v>
      </c>
      <c r="Q47" s="90">
        <f>O47+P47</f>
        <v>5</v>
      </c>
      <c r="R47" s="80">
        <f>IFERROR(Q47/N47,"-")</f>
        <v>0.081967213114754</v>
      </c>
      <c r="S47" s="79">
        <v>0</v>
      </c>
      <c r="T47" s="79">
        <v>1</v>
      </c>
      <c r="U47" s="80">
        <f>IFERROR(T47/(Q47),"-")</f>
        <v>0.2</v>
      </c>
      <c r="V47" s="81">
        <f>IFERROR(K47/SUM(Q47:Q48),"-")</f>
        <v>9230.7692307692</v>
      </c>
      <c r="W47" s="82">
        <v>1</v>
      </c>
      <c r="X47" s="80">
        <f>IF(Q47=0,"-",W47/Q47)</f>
        <v>0.2</v>
      </c>
      <c r="Y47" s="181">
        <v>210000</v>
      </c>
      <c r="Z47" s="182">
        <f>IFERROR(Y47/Q47,"-")</f>
        <v>42000</v>
      </c>
      <c r="AA47" s="182">
        <f>IFERROR(Y47/W47,"-")</f>
        <v>210000</v>
      </c>
      <c r="AB47" s="176">
        <f>SUM(Y47:Y48)-SUM(K47:K48)</f>
        <v>110000</v>
      </c>
      <c r="AC47" s="83">
        <f>SUM(Y47:Y48)/SUM(K47:K48)</f>
        <v>1.9166666666667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3</v>
      </c>
      <c r="BG47" s="110">
        <f>IF(Q47=0,"",IF(BF47=0,"",(BF47/Q47)))</f>
        <v>0.6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0.4</v>
      </c>
      <c r="BQ47" s="118">
        <v>1</v>
      </c>
      <c r="BR47" s="119">
        <f>IFERROR(BQ47/BO47,"-")</f>
        <v>0.5</v>
      </c>
      <c r="BS47" s="120">
        <v>210000</v>
      </c>
      <c r="BT47" s="121">
        <f>IFERROR(BS47/BO47,"-")</f>
        <v>105000</v>
      </c>
      <c r="BU47" s="122"/>
      <c r="BV47" s="122"/>
      <c r="BW47" s="122">
        <v>1</v>
      </c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210000</v>
      </c>
      <c r="CR47" s="138">
        <v>210000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/>
      <c r="B48" s="184" t="s">
        <v>159</v>
      </c>
      <c r="C48" s="184" t="s">
        <v>58</v>
      </c>
      <c r="D48" s="184"/>
      <c r="E48" s="184" t="s">
        <v>66</v>
      </c>
      <c r="F48" s="184" t="s">
        <v>145</v>
      </c>
      <c r="G48" s="184" t="s">
        <v>76</v>
      </c>
      <c r="H48" s="87"/>
      <c r="I48" s="87"/>
      <c r="J48" s="87"/>
      <c r="K48" s="176"/>
      <c r="L48" s="79">
        <v>27</v>
      </c>
      <c r="M48" s="79">
        <v>22</v>
      </c>
      <c r="N48" s="79">
        <v>8</v>
      </c>
      <c r="O48" s="88">
        <v>8</v>
      </c>
      <c r="P48" s="89">
        <v>0</v>
      </c>
      <c r="Q48" s="90">
        <f>O48+P48</f>
        <v>8</v>
      </c>
      <c r="R48" s="80">
        <f>IFERROR(Q48/N48,"-")</f>
        <v>1</v>
      </c>
      <c r="S48" s="79">
        <v>0</v>
      </c>
      <c r="T48" s="79">
        <v>4</v>
      </c>
      <c r="U48" s="80">
        <f>IFERROR(T48/(Q48),"-")</f>
        <v>0.5</v>
      </c>
      <c r="V48" s="81"/>
      <c r="W48" s="82">
        <v>1</v>
      </c>
      <c r="X48" s="80">
        <f>IF(Q48=0,"-",W48/Q48)</f>
        <v>0.125</v>
      </c>
      <c r="Y48" s="181">
        <v>20000</v>
      </c>
      <c r="Z48" s="182">
        <f>IFERROR(Y48/Q48,"-")</f>
        <v>2500</v>
      </c>
      <c r="AA48" s="182">
        <f>IFERROR(Y48/W48,"-")</f>
        <v>20000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0.125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>
        <v>1</v>
      </c>
      <c r="AX48" s="104">
        <f>IF(Q48=0,"",IF(AW48=0,"",(AW48/Q48)))</f>
        <v>0.125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2</v>
      </c>
      <c r="BG48" s="110">
        <f>IF(Q48=0,"",IF(BF48=0,"",(BF48/Q48)))</f>
        <v>0.25</v>
      </c>
      <c r="BH48" s="109">
        <v>1</v>
      </c>
      <c r="BI48" s="111">
        <f>IFERROR(BH48/BF48,"-")</f>
        <v>0.5</v>
      </c>
      <c r="BJ48" s="112">
        <v>20000</v>
      </c>
      <c r="BK48" s="113">
        <f>IFERROR(BJ48/BF48,"-")</f>
        <v>10000</v>
      </c>
      <c r="BL48" s="114"/>
      <c r="BM48" s="114"/>
      <c r="BN48" s="114">
        <v>1</v>
      </c>
      <c r="BO48" s="116">
        <v>2</v>
      </c>
      <c r="BP48" s="117">
        <f>IF(Q48=0,"",IF(BO48=0,"",(BO48/Q48)))</f>
        <v>0.25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2</v>
      </c>
      <c r="BY48" s="124">
        <f>IF(Q48=0,"",IF(BX48=0,"",(BX48/Q48)))</f>
        <v>0.25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20000</v>
      </c>
      <c r="CR48" s="138">
        <v>20000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1.6961538461538</v>
      </c>
      <c r="B49" s="184" t="s">
        <v>160</v>
      </c>
      <c r="C49" s="184" t="s">
        <v>58</v>
      </c>
      <c r="D49" s="184"/>
      <c r="E49" s="184" t="s">
        <v>66</v>
      </c>
      <c r="F49" s="184" t="s">
        <v>102</v>
      </c>
      <c r="G49" s="184" t="s">
        <v>61</v>
      </c>
      <c r="H49" s="87" t="s">
        <v>161</v>
      </c>
      <c r="I49" s="87" t="s">
        <v>88</v>
      </c>
      <c r="J49" s="87"/>
      <c r="K49" s="176">
        <v>260000</v>
      </c>
      <c r="L49" s="79">
        <v>60</v>
      </c>
      <c r="M49" s="79">
        <v>0</v>
      </c>
      <c r="N49" s="79">
        <v>105</v>
      </c>
      <c r="O49" s="88">
        <v>7</v>
      </c>
      <c r="P49" s="89">
        <v>0</v>
      </c>
      <c r="Q49" s="90">
        <f>O49+P49</f>
        <v>7</v>
      </c>
      <c r="R49" s="80">
        <f>IFERROR(Q49/N49,"-")</f>
        <v>0.066666666666667</v>
      </c>
      <c r="S49" s="79">
        <v>2</v>
      </c>
      <c r="T49" s="79">
        <v>1</v>
      </c>
      <c r="U49" s="80">
        <f>IFERROR(T49/(Q49),"-")</f>
        <v>0.14285714285714</v>
      </c>
      <c r="V49" s="81">
        <f>IFERROR(K49/SUM(Q49:Q50),"-")</f>
        <v>17333.333333333</v>
      </c>
      <c r="W49" s="82">
        <v>3</v>
      </c>
      <c r="X49" s="80">
        <f>IF(Q49=0,"-",W49/Q49)</f>
        <v>0.42857142857143</v>
      </c>
      <c r="Y49" s="181">
        <v>48000</v>
      </c>
      <c r="Z49" s="182">
        <f>IFERROR(Y49/Q49,"-")</f>
        <v>6857.1428571429</v>
      </c>
      <c r="AA49" s="182">
        <f>IFERROR(Y49/W49,"-")</f>
        <v>16000</v>
      </c>
      <c r="AB49" s="176">
        <f>SUM(Y49:Y50)-SUM(K49:K50)</f>
        <v>181000</v>
      </c>
      <c r="AC49" s="83">
        <f>SUM(Y49:Y50)/SUM(K49:K50)</f>
        <v>1.6961538461538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4</v>
      </c>
      <c r="BG49" s="110">
        <f>IF(Q49=0,"",IF(BF49=0,"",(BF49/Q49)))</f>
        <v>0.57142857142857</v>
      </c>
      <c r="BH49" s="109">
        <v>3</v>
      </c>
      <c r="BI49" s="111">
        <f>IFERROR(BH49/BF49,"-")</f>
        <v>0.75</v>
      </c>
      <c r="BJ49" s="112">
        <v>48000</v>
      </c>
      <c r="BK49" s="113">
        <f>IFERROR(BJ49/BF49,"-")</f>
        <v>12000</v>
      </c>
      <c r="BL49" s="114">
        <v>1</v>
      </c>
      <c r="BM49" s="114"/>
      <c r="BN49" s="114">
        <v>2</v>
      </c>
      <c r="BO49" s="116">
        <v>3</v>
      </c>
      <c r="BP49" s="117">
        <f>IF(Q49=0,"",IF(BO49=0,"",(BO49/Q49)))</f>
        <v>0.42857142857143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3</v>
      </c>
      <c r="CQ49" s="138">
        <v>48000</v>
      </c>
      <c r="CR49" s="138">
        <v>21000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162</v>
      </c>
      <c r="C50" s="184" t="s">
        <v>58</v>
      </c>
      <c r="D50" s="184"/>
      <c r="E50" s="184" t="s">
        <v>66</v>
      </c>
      <c r="F50" s="184" t="s">
        <v>102</v>
      </c>
      <c r="G50" s="184" t="s">
        <v>76</v>
      </c>
      <c r="H50" s="87"/>
      <c r="I50" s="87"/>
      <c r="J50" s="87"/>
      <c r="K50" s="176"/>
      <c r="L50" s="79">
        <v>45</v>
      </c>
      <c r="M50" s="79">
        <v>27</v>
      </c>
      <c r="N50" s="79">
        <v>9</v>
      </c>
      <c r="O50" s="88">
        <v>8</v>
      </c>
      <c r="P50" s="89">
        <v>0</v>
      </c>
      <c r="Q50" s="90">
        <f>O50+P50</f>
        <v>8</v>
      </c>
      <c r="R50" s="80">
        <f>IFERROR(Q50/N50,"-")</f>
        <v>0.88888888888889</v>
      </c>
      <c r="S50" s="79">
        <v>1</v>
      </c>
      <c r="T50" s="79">
        <v>1</v>
      </c>
      <c r="U50" s="80">
        <f>IFERROR(T50/(Q50),"-")</f>
        <v>0.125</v>
      </c>
      <c r="V50" s="81"/>
      <c r="W50" s="82">
        <v>3</v>
      </c>
      <c r="X50" s="80">
        <f>IF(Q50=0,"-",W50/Q50)</f>
        <v>0.375</v>
      </c>
      <c r="Y50" s="181">
        <v>393000</v>
      </c>
      <c r="Z50" s="182">
        <f>IFERROR(Y50/Q50,"-")</f>
        <v>49125</v>
      </c>
      <c r="AA50" s="182">
        <f>IFERROR(Y50/W50,"-")</f>
        <v>131000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5</v>
      </c>
      <c r="BG50" s="110">
        <f>IF(Q50=0,"",IF(BF50=0,"",(BF50/Q50)))</f>
        <v>0.625</v>
      </c>
      <c r="BH50" s="109">
        <v>1</v>
      </c>
      <c r="BI50" s="111">
        <f>IFERROR(BH50/BF50,"-")</f>
        <v>0.2</v>
      </c>
      <c r="BJ50" s="112">
        <v>3000</v>
      </c>
      <c r="BK50" s="113">
        <f>IFERROR(BJ50/BF50,"-")</f>
        <v>600</v>
      </c>
      <c r="BL50" s="114">
        <v>1</v>
      </c>
      <c r="BM50" s="114"/>
      <c r="BN50" s="114"/>
      <c r="BO50" s="116">
        <v>1</v>
      </c>
      <c r="BP50" s="117">
        <f>IF(Q50=0,"",IF(BO50=0,"",(BO50/Q50)))</f>
        <v>0.125</v>
      </c>
      <c r="BQ50" s="118">
        <v>1</v>
      </c>
      <c r="BR50" s="119">
        <f>IFERROR(BQ50/BO50,"-")</f>
        <v>1</v>
      </c>
      <c r="BS50" s="120">
        <v>5000</v>
      </c>
      <c r="BT50" s="121">
        <f>IFERROR(BS50/BO50,"-")</f>
        <v>5000</v>
      </c>
      <c r="BU50" s="122"/>
      <c r="BV50" s="122">
        <v>1</v>
      </c>
      <c r="BW50" s="122"/>
      <c r="BX50" s="123">
        <v>2</v>
      </c>
      <c r="BY50" s="124">
        <f>IF(Q50=0,"",IF(BX50=0,"",(BX50/Q50)))</f>
        <v>0.25</v>
      </c>
      <c r="BZ50" s="125">
        <v>1</v>
      </c>
      <c r="CA50" s="126">
        <f>IFERROR(BZ50/BX50,"-")</f>
        <v>0.5</v>
      </c>
      <c r="CB50" s="127">
        <v>385000</v>
      </c>
      <c r="CC50" s="128">
        <f>IFERROR(CB50/BX50,"-")</f>
        <v>192500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3</v>
      </c>
      <c r="CQ50" s="138">
        <v>393000</v>
      </c>
      <c r="CR50" s="138">
        <v>385000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>
        <f>AC51</f>
        <v>3.1076923076923</v>
      </c>
      <c r="B51" s="184" t="s">
        <v>163</v>
      </c>
      <c r="C51" s="184" t="s">
        <v>58</v>
      </c>
      <c r="D51" s="184"/>
      <c r="E51" s="184" t="s">
        <v>66</v>
      </c>
      <c r="F51" s="184" t="s">
        <v>67</v>
      </c>
      <c r="G51" s="184" t="s">
        <v>61</v>
      </c>
      <c r="H51" s="87" t="s">
        <v>164</v>
      </c>
      <c r="I51" s="87" t="s">
        <v>88</v>
      </c>
      <c r="J51" s="185" t="s">
        <v>142</v>
      </c>
      <c r="K51" s="176">
        <v>390000</v>
      </c>
      <c r="L51" s="79">
        <v>21</v>
      </c>
      <c r="M51" s="79">
        <v>0</v>
      </c>
      <c r="N51" s="79">
        <v>56</v>
      </c>
      <c r="O51" s="88">
        <v>4</v>
      </c>
      <c r="P51" s="89">
        <v>1</v>
      </c>
      <c r="Q51" s="90">
        <f>O51+P51</f>
        <v>5</v>
      </c>
      <c r="R51" s="80">
        <f>IFERROR(Q51/N51,"-")</f>
        <v>0.089285714285714</v>
      </c>
      <c r="S51" s="79">
        <v>1</v>
      </c>
      <c r="T51" s="79">
        <v>2</v>
      </c>
      <c r="U51" s="80">
        <f>IFERROR(T51/(Q51),"-")</f>
        <v>0.4</v>
      </c>
      <c r="V51" s="81">
        <f>IFERROR(K51/SUM(Q51:Q58),"-")</f>
        <v>11470.588235294</v>
      </c>
      <c r="W51" s="82">
        <v>1</v>
      </c>
      <c r="X51" s="80">
        <f>IF(Q51=0,"-",W51/Q51)</f>
        <v>0.2</v>
      </c>
      <c r="Y51" s="181">
        <v>342000</v>
      </c>
      <c r="Z51" s="182">
        <f>IFERROR(Y51/Q51,"-")</f>
        <v>68400</v>
      </c>
      <c r="AA51" s="182">
        <f>IFERROR(Y51/W51,"-")</f>
        <v>342000</v>
      </c>
      <c r="AB51" s="176">
        <f>SUM(Y51:Y58)-SUM(K51:K58)</f>
        <v>822000</v>
      </c>
      <c r="AC51" s="83">
        <f>SUM(Y51:Y58)/SUM(K51:K58)</f>
        <v>3.1076923076923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>
        <v>1</v>
      </c>
      <c r="AX51" s="104">
        <f>IF(Q51=0,"",IF(AW51=0,"",(AW51/Q51)))</f>
        <v>0.2</v>
      </c>
      <c r="AY51" s="103"/>
      <c r="AZ51" s="105">
        <f>IFERROR(AY51/AW51,"-")</f>
        <v>0</v>
      </c>
      <c r="BA51" s="106"/>
      <c r="BB51" s="107">
        <f>IFERROR(BA51/AW51,"-")</f>
        <v>0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0.4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1</v>
      </c>
      <c r="CH51" s="131">
        <f>IF(Q51=0,"",IF(CG51=0,"",(CG51/Q51)))</f>
        <v>0.2</v>
      </c>
      <c r="CI51" s="132">
        <v>1</v>
      </c>
      <c r="CJ51" s="133">
        <f>IFERROR(CI51/CG51,"-")</f>
        <v>1</v>
      </c>
      <c r="CK51" s="134">
        <v>342000</v>
      </c>
      <c r="CL51" s="135">
        <f>IFERROR(CK51/CG51,"-")</f>
        <v>342000</v>
      </c>
      <c r="CM51" s="136"/>
      <c r="CN51" s="136"/>
      <c r="CO51" s="136">
        <v>1</v>
      </c>
      <c r="CP51" s="137">
        <v>1</v>
      </c>
      <c r="CQ51" s="138">
        <v>342000</v>
      </c>
      <c r="CR51" s="138">
        <v>342000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/>
      <c r="B52" s="184" t="s">
        <v>165</v>
      </c>
      <c r="C52" s="184" t="s">
        <v>58</v>
      </c>
      <c r="D52" s="184"/>
      <c r="E52" s="184" t="s">
        <v>66</v>
      </c>
      <c r="F52" s="184" t="s">
        <v>67</v>
      </c>
      <c r="G52" s="184" t="s">
        <v>76</v>
      </c>
      <c r="H52" s="87"/>
      <c r="I52" s="87"/>
      <c r="J52" s="87"/>
      <c r="K52" s="176"/>
      <c r="L52" s="79">
        <v>66</v>
      </c>
      <c r="M52" s="79">
        <v>32</v>
      </c>
      <c r="N52" s="79">
        <v>5</v>
      </c>
      <c r="O52" s="88">
        <v>3</v>
      </c>
      <c r="P52" s="89">
        <v>0</v>
      </c>
      <c r="Q52" s="90">
        <f>O52+P52</f>
        <v>3</v>
      </c>
      <c r="R52" s="80">
        <f>IFERROR(Q52/N52,"-")</f>
        <v>0.6</v>
      </c>
      <c r="S52" s="79">
        <v>1</v>
      </c>
      <c r="T52" s="79">
        <v>0</v>
      </c>
      <c r="U52" s="80">
        <f>IFERROR(T52/(Q52),"-")</f>
        <v>0</v>
      </c>
      <c r="V52" s="81"/>
      <c r="W52" s="82">
        <v>2</v>
      </c>
      <c r="X52" s="80">
        <f>IF(Q52=0,"-",W52/Q52)</f>
        <v>0.66666666666667</v>
      </c>
      <c r="Y52" s="181">
        <v>158000</v>
      </c>
      <c r="Z52" s="182">
        <f>IFERROR(Y52/Q52,"-")</f>
        <v>52666.666666667</v>
      </c>
      <c r="AA52" s="182">
        <f>IFERROR(Y52/W52,"-")</f>
        <v>79000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2</v>
      </c>
      <c r="BP52" s="117">
        <f>IF(Q52=0,"",IF(BO52=0,"",(BO52/Q52)))</f>
        <v>0.66666666666667</v>
      </c>
      <c r="BQ52" s="118">
        <v>2</v>
      </c>
      <c r="BR52" s="119">
        <f>IFERROR(BQ52/BO52,"-")</f>
        <v>1</v>
      </c>
      <c r="BS52" s="120">
        <v>158000</v>
      </c>
      <c r="BT52" s="121">
        <f>IFERROR(BS52/BO52,"-")</f>
        <v>79000</v>
      </c>
      <c r="BU52" s="122">
        <v>1</v>
      </c>
      <c r="BV52" s="122"/>
      <c r="BW52" s="122">
        <v>1</v>
      </c>
      <c r="BX52" s="123">
        <v>1</v>
      </c>
      <c r="BY52" s="124">
        <f>IF(Q52=0,"",IF(BX52=0,"",(BX52/Q52)))</f>
        <v>0.33333333333333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2</v>
      </c>
      <c r="CQ52" s="138">
        <v>158000</v>
      </c>
      <c r="CR52" s="138">
        <v>155000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/>
      <c r="B53" s="184" t="s">
        <v>166</v>
      </c>
      <c r="C53" s="184" t="s">
        <v>58</v>
      </c>
      <c r="D53" s="184"/>
      <c r="E53" s="184" t="s">
        <v>59</v>
      </c>
      <c r="F53" s="184" t="s">
        <v>60</v>
      </c>
      <c r="G53" s="184" t="s">
        <v>61</v>
      </c>
      <c r="H53" s="87" t="s">
        <v>164</v>
      </c>
      <c r="I53" s="87" t="s">
        <v>88</v>
      </c>
      <c r="J53" s="87" t="s">
        <v>146</v>
      </c>
      <c r="K53" s="176"/>
      <c r="L53" s="79">
        <v>12</v>
      </c>
      <c r="M53" s="79">
        <v>0</v>
      </c>
      <c r="N53" s="79">
        <v>55</v>
      </c>
      <c r="O53" s="88">
        <v>5</v>
      </c>
      <c r="P53" s="89">
        <v>0</v>
      </c>
      <c r="Q53" s="90">
        <f>O53+P53</f>
        <v>5</v>
      </c>
      <c r="R53" s="80">
        <f>IFERROR(Q53/N53,"-")</f>
        <v>0.090909090909091</v>
      </c>
      <c r="S53" s="79">
        <v>0</v>
      </c>
      <c r="T53" s="79">
        <v>2</v>
      </c>
      <c r="U53" s="80">
        <f>IFERROR(T53/(Q53),"-")</f>
        <v>0.4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>
        <v>1</v>
      </c>
      <c r="AF53" s="92">
        <f>IF(Q53=0,"",IF(AE53=0,"",(AE53/Q53)))</f>
        <v>0.2</v>
      </c>
      <c r="AG53" s="91"/>
      <c r="AH53" s="93">
        <f>IFERROR(AG53/AE53,"-")</f>
        <v>0</v>
      </c>
      <c r="AI53" s="94"/>
      <c r="AJ53" s="95">
        <f>IFERROR(AI53/AE53,"-")</f>
        <v>0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0.2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>
        <v>2</v>
      </c>
      <c r="BG53" s="110">
        <f>IF(Q53=0,"",IF(BF53=0,"",(BF53/Q53)))</f>
        <v>0.4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1</v>
      </c>
      <c r="BP53" s="117">
        <f>IF(Q53=0,"",IF(BO53=0,"",(BO53/Q53)))</f>
        <v>0.2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167</v>
      </c>
      <c r="C54" s="184" t="s">
        <v>58</v>
      </c>
      <c r="D54" s="184"/>
      <c r="E54" s="184" t="s">
        <v>59</v>
      </c>
      <c r="F54" s="184" t="s">
        <v>60</v>
      </c>
      <c r="G54" s="184" t="s">
        <v>76</v>
      </c>
      <c r="H54" s="87"/>
      <c r="I54" s="87"/>
      <c r="J54" s="87"/>
      <c r="K54" s="176"/>
      <c r="L54" s="79">
        <v>32</v>
      </c>
      <c r="M54" s="79">
        <v>25</v>
      </c>
      <c r="N54" s="79">
        <v>10</v>
      </c>
      <c r="O54" s="88">
        <v>4</v>
      </c>
      <c r="P54" s="89">
        <v>0</v>
      </c>
      <c r="Q54" s="90">
        <f>O54+P54</f>
        <v>4</v>
      </c>
      <c r="R54" s="80">
        <f>IFERROR(Q54/N54,"-")</f>
        <v>0.4</v>
      </c>
      <c r="S54" s="79">
        <v>0</v>
      </c>
      <c r="T54" s="79">
        <v>0</v>
      </c>
      <c r="U54" s="80">
        <f>IFERROR(T54/(Q54),"-")</f>
        <v>0</v>
      </c>
      <c r="V54" s="81"/>
      <c r="W54" s="82">
        <v>3</v>
      </c>
      <c r="X54" s="80">
        <f>IF(Q54=0,"-",W54/Q54)</f>
        <v>0.75</v>
      </c>
      <c r="Y54" s="181">
        <v>459000</v>
      </c>
      <c r="Z54" s="182">
        <f>IFERROR(Y54/Q54,"-")</f>
        <v>114750</v>
      </c>
      <c r="AA54" s="182">
        <f>IFERROR(Y54/W54,"-")</f>
        <v>153000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0.25</v>
      </c>
      <c r="BH54" s="109">
        <v>1</v>
      </c>
      <c r="BI54" s="111">
        <f>IFERROR(BH54/BF54,"-")</f>
        <v>1</v>
      </c>
      <c r="BJ54" s="112">
        <v>3000</v>
      </c>
      <c r="BK54" s="113">
        <f>IFERROR(BJ54/BF54,"-")</f>
        <v>3000</v>
      </c>
      <c r="BL54" s="114">
        <v>1</v>
      </c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2</v>
      </c>
      <c r="BY54" s="124">
        <f>IF(Q54=0,"",IF(BX54=0,"",(BX54/Q54)))</f>
        <v>0.5</v>
      </c>
      <c r="BZ54" s="125">
        <v>2</v>
      </c>
      <c r="CA54" s="126">
        <f>IFERROR(BZ54/BX54,"-")</f>
        <v>1</v>
      </c>
      <c r="CB54" s="127">
        <v>456000</v>
      </c>
      <c r="CC54" s="128">
        <f>IFERROR(CB54/BX54,"-")</f>
        <v>228000</v>
      </c>
      <c r="CD54" s="129"/>
      <c r="CE54" s="129"/>
      <c r="CF54" s="129">
        <v>2</v>
      </c>
      <c r="CG54" s="130">
        <v>1</v>
      </c>
      <c r="CH54" s="131">
        <f>IF(Q54=0,"",IF(CG54=0,"",(CG54/Q54)))</f>
        <v>0.25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3</v>
      </c>
      <c r="CQ54" s="138">
        <v>459000</v>
      </c>
      <c r="CR54" s="138">
        <v>443000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78"/>
      <c r="B55" s="184" t="s">
        <v>168</v>
      </c>
      <c r="C55" s="184" t="s">
        <v>58</v>
      </c>
      <c r="D55" s="184"/>
      <c r="E55" s="184" t="s">
        <v>66</v>
      </c>
      <c r="F55" s="184" t="s">
        <v>169</v>
      </c>
      <c r="G55" s="184" t="s">
        <v>61</v>
      </c>
      <c r="H55" s="87" t="s">
        <v>170</v>
      </c>
      <c r="I55" s="87" t="s">
        <v>88</v>
      </c>
      <c r="J55" s="87" t="s">
        <v>132</v>
      </c>
      <c r="K55" s="176"/>
      <c r="L55" s="79">
        <v>5</v>
      </c>
      <c r="M55" s="79">
        <v>0</v>
      </c>
      <c r="N55" s="79">
        <v>31</v>
      </c>
      <c r="O55" s="88">
        <v>1</v>
      </c>
      <c r="P55" s="89">
        <v>0</v>
      </c>
      <c r="Q55" s="90">
        <f>O55+P55</f>
        <v>1</v>
      </c>
      <c r="R55" s="80">
        <f>IFERROR(Q55/N55,"-")</f>
        <v>0.032258064516129</v>
      </c>
      <c r="S55" s="79">
        <v>0</v>
      </c>
      <c r="T55" s="79">
        <v>1</v>
      </c>
      <c r="U55" s="80">
        <f>IFERROR(T55/(Q55),"-")</f>
        <v>1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1</v>
      </c>
      <c r="BY55" s="124">
        <f>IF(Q55=0,"",IF(BX55=0,"",(BX55/Q55)))</f>
        <v>1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171</v>
      </c>
      <c r="C56" s="184" t="s">
        <v>58</v>
      </c>
      <c r="D56" s="184"/>
      <c r="E56" s="184" t="s">
        <v>66</v>
      </c>
      <c r="F56" s="184" t="s">
        <v>169</v>
      </c>
      <c r="G56" s="184" t="s">
        <v>76</v>
      </c>
      <c r="H56" s="87"/>
      <c r="I56" s="87"/>
      <c r="J56" s="87"/>
      <c r="K56" s="176"/>
      <c r="L56" s="79">
        <v>38</v>
      </c>
      <c r="M56" s="79">
        <v>24</v>
      </c>
      <c r="N56" s="79">
        <v>18</v>
      </c>
      <c r="O56" s="88">
        <v>7</v>
      </c>
      <c r="P56" s="89">
        <v>0</v>
      </c>
      <c r="Q56" s="90">
        <f>O56+P56</f>
        <v>7</v>
      </c>
      <c r="R56" s="80">
        <f>IFERROR(Q56/N56,"-")</f>
        <v>0.38888888888889</v>
      </c>
      <c r="S56" s="79">
        <v>3</v>
      </c>
      <c r="T56" s="79">
        <v>1</v>
      </c>
      <c r="U56" s="80">
        <f>IFERROR(T56/(Q56),"-")</f>
        <v>0.14285714285714</v>
      </c>
      <c r="V56" s="81"/>
      <c r="W56" s="82">
        <v>2</v>
      </c>
      <c r="X56" s="80">
        <f>IF(Q56=0,"-",W56/Q56)</f>
        <v>0.28571428571429</v>
      </c>
      <c r="Y56" s="181">
        <v>237000</v>
      </c>
      <c r="Z56" s="182">
        <f>IFERROR(Y56/Q56,"-")</f>
        <v>33857.142857143</v>
      </c>
      <c r="AA56" s="182">
        <f>IFERROR(Y56/W56,"-")</f>
        <v>118500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0.14285714285714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3</v>
      </c>
      <c r="BP56" s="117">
        <f>IF(Q56=0,"",IF(BO56=0,"",(BO56/Q56)))</f>
        <v>0.42857142857143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3</v>
      </c>
      <c r="BY56" s="124">
        <f>IF(Q56=0,"",IF(BX56=0,"",(BX56/Q56)))</f>
        <v>0.42857142857143</v>
      </c>
      <c r="BZ56" s="125">
        <v>2</v>
      </c>
      <c r="CA56" s="126">
        <f>IFERROR(BZ56/BX56,"-")</f>
        <v>0.66666666666667</v>
      </c>
      <c r="CB56" s="127">
        <v>240000</v>
      </c>
      <c r="CC56" s="128">
        <f>IFERROR(CB56/BX56,"-")</f>
        <v>80000</v>
      </c>
      <c r="CD56" s="129"/>
      <c r="CE56" s="129"/>
      <c r="CF56" s="129">
        <v>2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2</v>
      </c>
      <c r="CQ56" s="138">
        <v>237000</v>
      </c>
      <c r="CR56" s="138">
        <v>142000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172</v>
      </c>
      <c r="C57" s="184" t="s">
        <v>58</v>
      </c>
      <c r="D57" s="184"/>
      <c r="E57" s="184" t="s">
        <v>79</v>
      </c>
      <c r="F57" s="184" t="s">
        <v>80</v>
      </c>
      <c r="G57" s="184" t="s">
        <v>61</v>
      </c>
      <c r="H57" s="87" t="s">
        <v>170</v>
      </c>
      <c r="I57" s="87" t="s">
        <v>88</v>
      </c>
      <c r="J57" s="87" t="s">
        <v>173</v>
      </c>
      <c r="K57" s="176"/>
      <c r="L57" s="79">
        <v>5</v>
      </c>
      <c r="M57" s="79">
        <v>0</v>
      </c>
      <c r="N57" s="79">
        <v>19</v>
      </c>
      <c r="O57" s="88">
        <v>3</v>
      </c>
      <c r="P57" s="89">
        <v>0</v>
      </c>
      <c r="Q57" s="90">
        <f>O57+P57</f>
        <v>3</v>
      </c>
      <c r="R57" s="80">
        <f>IFERROR(Q57/N57,"-")</f>
        <v>0.15789473684211</v>
      </c>
      <c r="S57" s="79">
        <v>0</v>
      </c>
      <c r="T57" s="79">
        <v>2</v>
      </c>
      <c r="U57" s="80">
        <f>IFERROR(T57/(Q57),"-")</f>
        <v>0.66666666666667</v>
      </c>
      <c r="V57" s="81"/>
      <c r="W57" s="82">
        <v>1</v>
      </c>
      <c r="X57" s="80">
        <f>IF(Q57=0,"-",W57/Q57)</f>
        <v>0.33333333333333</v>
      </c>
      <c r="Y57" s="181">
        <v>10000</v>
      </c>
      <c r="Z57" s="182">
        <f>IFERROR(Y57/Q57,"-")</f>
        <v>3333.3333333333</v>
      </c>
      <c r="AA57" s="182">
        <f>IFERROR(Y57/W57,"-")</f>
        <v>10000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2</v>
      </c>
      <c r="BG57" s="110">
        <f>IF(Q57=0,"",IF(BF57=0,"",(BF57/Q57)))</f>
        <v>0.66666666666667</v>
      </c>
      <c r="BH57" s="109">
        <v>1</v>
      </c>
      <c r="BI57" s="111">
        <f>IFERROR(BH57/BF57,"-")</f>
        <v>0.5</v>
      </c>
      <c r="BJ57" s="112">
        <v>10000</v>
      </c>
      <c r="BK57" s="113">
        <f>IFERROR(BJ57/BF57,"-")</f>
        <v>5000</v>
      </c>
      <c r="BL57" s="114"/>
      <c r="BM57" s="114">
        <v>1</v>
      </c>
      <c r="BN57" s="114"/>
      <c r="BO57" s="116">
        <v>1</v>
      </c>
      <c r="BP57" s="117">
        <f>IF(Q57=0,"",IF(BO57=0,"",(BO57/Q57)))</f>
        <v>0.33333333333333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10000</v>
      </c>
      <c r="CR57" s="138">
        <v>10000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174</v>
      </c>
      <c r="C58" s="184" t="s">
        <v>58</v>
      </c>
      <c r="D58" s="184"/>
      <c r="E58" s="184" t="s">
        <v>79</v>
      </c>
      <c r="F58" s="184" t="s">
        <v>80</v>
      </c>
      <c r="G58" s="184" t="s">
        <v>76</v>
      </c>
      <c r="H58" s="87"/>
      <c r="I58" s="87"/>
      <c r="J58" s="87"/>
      <c r="K58" s="176"/>
      <c r="L58" s="79">
        <v>41</v>
      </c>
      <c r="M58" s="79">
        <v>27</v>
      </c>
      <c r="N58" s="79">
        <v>18</v>
      </c>
      <c r="O58" s="88">
        <v>6</v>
      </c>
      <c r="P58" s="89">
        <v>0</v>
      </c>
      <c r="Q58" s="90">
        <f>O58+P58</f>
        <v>6</v>
      </c>
      <c r="R58" s="80">
        <f>IFERROR(Q58/N58,"-")</f>
        <v>0.33333333333333</v>
      </c>
      <c r="S58" s="79">
        <v>2</v>
      </c>
      <c r="T58" s="79">
        <v>0</v>
      </c>
      <c r="U58" s="80">
        <f>IFERROR(T58/(Q58),"-")</f>
        <v>0</v>
      </c>
      <c r="V58" s="81"/>
      <c r="W58" s="82">
        <v>1</v>
      </c>
      <c r="X58" s="80">
        <f>IF(Q58=0,"-",W58/Q58)</f>
        <v>0.16666666666667</v>
      </c>
      <c r="Y58" s="181">
        <v>6000</v>
      </c>
      <c r="Z58" s="182">
        <f>IFERROR(Y58/Q58,"-")</f>
        <v>1000</v>
      </c>
      <c r="AA58" s="182">
        <f>IFERROR(Y58/W58,"-")</f>
        <v>6000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0.16666666666667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2</v>
      </c>
      <c r="BP58" s="117">
        <f>IF(Q58=0,"",IF(BO58=0,"",(BO58/Q58)))</f>
        <v>0.33333333333333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2</v>
      </c>
      <c r="BY58" s="124">
        <f>IF(Q58=0,"",IF(BX58=0,"",(BX58/Q58)))</f>
        <v>0.33333333333333</v>
      </c>
      <c r="BZ58" s="125">
        <v>1</v>
      </c>
      <c r="CA58" s="126">
        <f>IFERROR(BZ58/BX58,"-")</f>
        <v>0.5</v>
      </c>
      <c r="CB58" s="127">
        <v>6000</v>
      </c>
      <c r="CC58" s="128">
        <f>IFERROR(CB58/BX58,"-")</f>
        <v>3000</v>
      </c>
      <c r="CD58" s="129"/>
      <c r="CE58" s="129">
        <v>1</v>
      </c>
      <c r="CF58" s="129"/>
      <c r="CG58" s="130">
        <v>1</v>
      </c>
      <c r="CH58" s="131">
        <f>IF(Q58=0,"",IF(CG58=0,"",(CG58/Q58)))</f>
        <v>0.16666666666667</v>
      </c>
      <c r="CI58" s="132"/>
      <c r="CJ58" s="133">
        <f>IFERROR(CI58/CG58,"-")</f>
        <v>0</v>
      </c>
      <c r="CK58" s="134"/>
      <c r="CL58" s="135">
        <f>IFERROR(CK58/CG58,"-")</f>
        <v>0</v>
      </c>
      <c r="CM58" s="136"/>
      <c r="CN58" s="136"/>
      <c r="CO58" s="136"/>
      <c r="CP58" s="137">
        <v>1</v>
      </c>
      <c r="CQ58" s="138">
        <v>6000</v>
      </c>
      <c r="CR58" s="138">
        <v>6000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30"/>
      <c r="B59" s="84"/>
      <c r="C59" s="84"/>
      <c r="D59" s="85"/>
      <c r="E59" s="85"/>
      <c r="F59" s="85"/>
      <c r="G59" s="86"/>
      <c r="H59" s="87"/>
      <c r="I59" s="87"/>
      <c r="J59" s="87"/>
      <c r="K59" s="177"/>
      <c r="L59" s="34"/>
      <c r="M59" s="34"/>
      <c r="N59" s="31"/>
      <c r="O59" s="23"/>
      <c r="P59" s="23"/>
      <c r="Q59" s="23"/>
      <c r="R59" s="32"/>
      <c r="S59" s="32"/>
      <c r="T59" s="23"/>
      <c r="U59" s="32"/>
      <c r="V59" s="25"/>
      <c r="W59" s="25"/>
      <c r="X59" s="25"/>
      <c r="Y59" s="183"/>
      <c r="Z59" s="183"/>
      <c r="AA59" s="183"/>
      <c r="AB59" s="183"/>
      <c r="AC59" s="33"/>
      <c r="AD59" s="57"/>
      <c r="AE59" s="61"/>
      <c r="AF59" s="62"/>
      <c r="AG59" s="61"/>
      <c r="AH59" s="65"/>
      <c r="AI59" s="66"/>
      <c r="AJ59" s="67"/>
      <c r="AK59" s="68"/>
      <c r="AL59" s="68"/>
      <c r="AM59" s="68"/>
      <c r="AN59" s="61"/>
      <c r="AO59" s="62"/>
      <c r="AP59" s="61"/>
      <c r="AQ59" s="65"/>
      <c r="AR59" s="66"/>
      <c r="AS59" s="67"/>
      <c r="AT59" s="68"/>
      <c r="AU59" s="68"/>
      <c r="AV59" s="68"/>
      <c r="AW59" s="61"/>
      <c r="AX59" s="62"/>
      <c r="AY59" s="61"/>
      <c r="AZ59" s="65"/>
      <c r="BA59" s="66"/>
      <c r="BB59" s="67"/>
      <c r="BC59" s="68"/>
      <c r="BD59" s="68"/>
      <c r="BE59" s="68"/>
      <c r="BF59" s="61"/>
      <c r="BG59" s="62"/>
      <c r="BH59" s="61"/>
      <c r="BI59" s="65"/>
      <c r="BJ59" s="66"/>
      <c r="BK59" s="67"/>
      <c r="BL59" s="68"/>
      <c r="BM59" s="68"/>
      <c r="BN59" s="68"/>
      <c r="BO59" s="63"/>
      <c r="BP59" s="64"/>
      <c r="BQ59" s="61"/>
      <c r="BR59" s="65"/>
      <c r="BS59" s="66"/>
      <c r="BT59" s="67"/>
      <c r="BU59" s="68"/>
      <c r="BV59" s="68"/>
      <c r="BW59" s="68"/>
      <c r="BX59" s="63"/>
      <c r="BY59" s="64"/>
      <c r="BZ59" s="61"/>
      <c r="CA59" s="65"/>
      <c r="CB59" s="66"/>
      <c r="CC59" s="67"/>
      <c r="CD59" s="68"/>
      <c r="CE59" s="68"/>
      <c r="CF59" s="68"/>
      <c r="CG59" s="63"/>
      <c r="CH59" s="64"/>
      <c r="CI59" s="61"/>
      <c r="CJ59" s="65"/>
      <c r="CK59" s="66"/>
      <c r="CL59" s="67"/>
      <c r="CM59" s="68"/>
      <c r="CN59" s="68"/>
      <c r="CO59" s="68"/>
      <c r="CP59" s="69"/>
      <c r="CQ59" s="66"/>
      <c r="CR59" s="66"/>
      <c r="CS59" s="66"/>
      <c r="CT59" s="70"/>
    </row>
    <row r="60" spans="1:99">
      <c r="A60" s="30"/>
      <c r="B60" s="37"/>
      <c r="C60" s="37"/>
      <c r="D60" s="21"/>
      <c r="E60" s="21"/>
      <c r="F60" s="21"/>
      <c r="G60" s="22"/>
      <c r="H60" s="36"/>
      <c r="I60" s="36"/>
      <c r="J60" s="73"/>
      <c r="K60" s="178"/>
      <c r="L60" s="34"/>
      <c r="M60" s="34"/>
      <c r="N60" s="31"/>
      <c r="O60" s="23"/>
      <c r="P60" s="23"/>
      <c r="Q60" s="23"/>
      <c r="R60" s="32"/>
      <c r="S60" s="32"/>
      <c r="T60" s="23"/>
      <c r="U60" s="32"/>
      <c r="V60" s="25"/>
      <c r="W60" s="25"/>
      <c r="X60" s="25"/>
      <c r="Y60" s="183"/>
      <c r="Z60" s="183"/>
      <c r="AA60" s="183"/>
      <c r="AB60" s="183"/>
      <c r="AC60" s="33"/>
      <c r="AD60" s="59"/>
      <c r="AE60" s="61"/>
      <c r="AF60" s="62"/>
      <c r="AG60" s="61"/>
      <c r="AH60" s="65"/>
      <c r="AI60" s="66"/>
      <c r="AJ60" s="67"/>
      <c r="AK60" s="68"/>
      <c r="AL60" s="68"/>
      <c r="AM60" s="68"/>
      <c r="AN60" s="61"/>
      <c r="AO60" s="62"/>
      <c r="AP60" s="61"/>
      <c r="AQ60" s="65"/>
      <c r="AR60" s="66"/>
      <c r="AS60" s="67"/>
      <c r="AT60" s="68"/>
      <c r="AU60" s="68"/>
      <c r="AV60" s="68"/>
      <c r="AW60" s="61"/>
      <c r="AX60" s="62"/>
      <c r="AY60" s="61"/>
      <c r="AZ60" s="65"/>
      <c r="BA60" s="66"/>
      <c r="BB60" s="67"/>
      <c r="BC60" s="68"/>
      <c r="BD60" s="68"/>
      <c r="BE60" s="68"/>
      <c r="BF60" s="61"/>
      <c r="BG60" s="62"/>
      <c r="BH60" s="61"/>
      <c r="BI60" s="65"/>
      <c r="BJ60" s="66"/>
      <c r="BK60" s="67"/>
      <c r="BL60" s="68"/>
      <c r="BM60" s="68"/>
      <c r="BN60" s="68"/>
      <c r="BO60" s="63"/>
      <c r="BP60" s="64"/>
      <c r="BQ60" s="61"/>
      <c r="BR60" s="65"/>
      <c r="BS60" s="66"/>
      <c r="BT60" s="67"/>
      <c r="BU60" s="68"/>
      <c r="BV60" s="68"/>
      <c r="BW60" s="68"/>
      <c r="BX60" s="63"/>
      <c r="BY60" s="64"/>
      <c r="BZ60" s="61"/>
      <c r="CA60" s="65"/>
      <c r="CB60" s="66"/>
      <c r="CC60" s="67"/>
      <c r="CD60" s="68"/>
      <c r="CE60" s="68"/>
      <c r="CF60" s="68"/>
      <c r="CG60" s="63"/>
      <c r="CH60" s="64"/>
      <c r="CI60" s="61"/>
      <c r="CJ60" s="65"/>
      <c r="CK60" s="66"/>
      <c r="CL60" s="67"/>
      <c r="CM60" s="68"/>
      <c r="CN60" s="68"/>
      <c r="CO60" s="68"/>
      <c r="CP60" s="69"/>
      <c r="CQ60" s="66"/>
      <c r="CR60" s="66"/>
      <c r="CS60" s="66"/>
      <c r="CT60" s="70"/>
    </row>
    <row r="61" spans="1:99">
      <c r="A61" s="19">
        <f>AC61</f>
        <v>1.9047452554745</v>
      </c>
      <c r="B61" s="39"/>
      <c r="C61" s="39"/>
      <c r="D61" s="39"/>
      <c r="E61" s="39"/>
      <c r="F61" s="39"/>
      <c r="G61" s="39"/>
      <c r="H61" s="40" t="s">
        <v>175</v>
      </c>
      <c r="I61" s="40"/>
      <c r="J61" s="40"/>
      <c r="K61" s="179">
        <f>SUM(K6:K60)</f>
        <v>4110000</v>
      </c>
      <c r="L61" s="41">
        <f>SUM(L6:L60)</f>
        <v>1914</v>
      </c>
      <c r="M61" s="41">
        <f>SUM(M6:M60)</f>
        <v>809</v>
      </c>
      <c r="N61" s="41">
        <f>SUM(N6:N60)</f>
        <v>2238</v>
      </c>
      <c r="O61" s="41">
        <f>SUM(O6:O60)</f>
        <v>432</v>
      </c>
      <c r="P61" s="41">
        <f>SUM(P6:P60)</f>
        <v>3</v>
      </c>
      <c r="Q61" s="41">
        <f>SUM(Q6:Q60)</f>
        <v>435</v>
      </c>
      <c r="R61" s="42">
        <f>IFERROR(Q61/N61,"-")</f>
        <v>0.19436997319035</v>
      </c>
      <c r="S61" s="76">
        <f>SUM(S6:S60)</f>
        <v>78</v>
      </c>
      <c r="T61" s="76">
        <f>SUM(T6:T60)</f>
        <v>99</v>
      </c>
      <c r="U61" s="42">
        <f>IFERROR(S61/Q61,"-")</f>
        <v>0.17931034482759</v>
      </c>
      <c r="V61" s="43">
        <f>IFERROR(K61/Q61,"-")</f>
        <v>9448.275862069</v>
      </c>
      <c r="W61" s="44">
        <f>SUM(W6:W60)</f>
        <v>125</v>
      </c>
      <c r="X61" s="42">
        <f>IFERROR(W61/Q61,"-")</f>
        <v>0.28735632183908</v>
      </c>
      <c r="Y61" s="179">
        <f>SUM(Y6:Y60)</f>
        <v>7828503</v>
      </c>
      <c r="Z61" s="179">
        <f>IFERROR(Y61/Q61,"-")</f>
        <v>17996.55862069</v>
      </c>
      <c r="AA61" s="179">
        <f>IFERROR(Y61/W61,"-")</f>
        <v>62628.024</v>
      </c>
      <c r="AB61" s="179">
        <f>Y61-K61</f>
        <v>3718503</v>
      </c>
      <c r="AC61" s="45">
        <f>Y61/K61</f>
        <v>1.9047452554745</v>
      </c>
      <c r="AD61" s="58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4"/>
    <mergeCell ref="K21:K24"/>
    <mergeCell ref="V21:V24"/>
    <mergeCell ref="AB21:AB24"/>
    <mergeCell ref="AC21:AC24"/>
    <mergeCell ref="A25:A28"/>
    <mergeCell ref="K25:K28"/>
    <mergeCell ref="V25:V28"/>
    <mergeCell ref="AB25:AB28"/>
    <mergeCell ref="AC25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8"/>
    <mergeCell ref="K51:K58"/>
    <mergeCell ref="V51:V58"/>
    <mergeCell ref="AB51:AB58"/>
    <mergeCell ref="AC51:AC5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2.7428571428571</v>
      </c>
      <c r="B6" s="184" t="s">
        <v>177</v>
      </c>
      <c r="C6" s="184" t="s">
        <v>178</v>
      </c>
      <c r="D6" s="184" t="s">
        <v>179</v>
      </c>
      <c r="E6" s="184" t="s">
        <v>180</v>
      </c>
      <c r="F6" s="184"/>
      <c r="G6" s="184" t="s">
        <v>76</v>
      </c>
      <c r="H6" s="87" t="s">
        <v>181</v>
      </c>
      <c r="I6" s="87" t="s">
        <v>182</v>
      </c>
      <c r="J6" s="87" t="s">
        <v>183</v>
      </c>
      <c r="K6" s="176">
        <v>70000</v>
      </c>
      <c r="L6" s="79">
        <v>258</v>
      </c>
      <c r="M6" s="79">
        <v>151</v>
      </c>
      <c r="N6" s="79">
        <v>49</v>
      </c>
      <c r="O6" s="88">
        <v>36</v>
      </c>
      <c r="P6" s="89">
        <v>0</v>
      </c>
      <c r="Q6" s="90">
        <f>O6+P6</f>
        <v>36</v>
      </c>
      <c r="R6" s="80">
        <f>IFERROR(Q6/N6,"-")</f>
        <v>0.73469387755102</v>
      </c>
      <c r="S6" s="79">
        <v>11</v>
      </c>
      <c r="T6" s="79">
        <v>1</v>
      </c>
      <c r="U6" s="80">
        <f>IFERROR(T6/(Q6),"-")</f>
        <v>0.027777777777778</v>
      </c>
      <c r="V6" s="81">
        <f>IFERROR(K6/SUM(Q6:Q6),"-")</f>
        <v>1944.4444444444</v>
      </c>
      <c r="W6" s="82">
        <v>7</v>
      </c>
      <c r="X6" s="80">
        <f>IF(Q6=0,"-",W6/Q6)</f>
        <v>0.19444444444444</v>
      </c>
      <c r="Y6" s="181">
        <v>192000</v>
      </c>
      <c r="Z6" s="182">
        <f>IFERROR(Y6/Q6,"-")</f>
        <v>5333.3333333333</v>
      </c>
      <c r="AA6" s="182">
        <f>IFERROR(Y6/W6,"-")</f>
        <v>27428.571428571</v>
      </c>
      <c r="AB6" s="176">
        <f>SUM(Y6:Y6)-SUM(K6:K6)</f>
        <v>122000</v>
      </c>
      <c r="AC6" s="83">
        <f>SUM(Y6:Y6)/SUM(K6:K6)</f>
        <v>2.7428571428571</v>
      </c>
      <c r="AD6" s="77"/>
      <c r="AE6" s="91">
        <v>2</v>
      </c>
      <c r="AF6" s="92">
        <f>IF(Q6=0,"",IF(AE6=0,"",(AE6/Q6)))</f>
        <v>0.055555555555556</v>
      </c>
      <c r="AG6" s="91">
        <v>1</v>
      </c>
      <c r="AH6" s="93">
        <f>IFERROR(AG6/AE6,"-")</f>
        <v>0.5</v>
      </c>
      <c r="AI6" s="94">
        <v>8000</v>
      </c>
      <c r="AJ6" s="95">
        <f>IFERROR(AI6/AE6,"-")</f>
        <v>4000</v>
      </c>
      <c r="AK6" s="96"/>
      <c r="AL6" s="96">
        <v>1</v>
      </c>
      <c r="AM6" s="96"/>
      <c r="AN6" s="97">
        <v>3</v>
      </c>
      <c r="AO6" s="98">
        <f>IF(Q6=0,"",IF(AN6=0,"",(AN6/Q6)))</f>
        <v>0.083333333333333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0.11111111111111</v>
      </c>
      <c r="AY6" s="103">
        <v>1</v>
      </c>
      <c r="AZ6" s="105">
        <f>IFERROR(AY6/AW6,"-")</f>
        <v>0.25</v>
      </c>
      <c r="BA6" s="106">
        <v>20000</v>
      </c>
      <c r="BB6" s="107">
        <f>IFERROR(BA6/AW6,"-")</f>
        <v>5000</v>
      </c>
      <c r="BC6" s="108"/>
      <c r="BD6" s="108">
        <v>1</v>
      </c>
      <c r="BE6" s="108"/>
      <c r="BF6" s="109">
        <v>7</v>
      </c>
      <c r="BG6" s="110">
        <f>IF(Q6=0,"",IF(BF6=0,"",(BF6/Q6)))</f>
        <v>0.19444444444444</v>
      </c>
      <c r="BH6" s="109">
        <v>2</v>
      </c>
      <c r="BI6" s="111">
        <f>IFERROR(BH6/BF6,"-")</f>
        <v>0.28571428571429</v>
      </c>
      <c r="BJ6" s="112">
        <v>51000</v>
      </c>
      <c r="BK6" s="113">
        <f>IFERROR(BJ6/BF6,"-")</f>
        <v>7285.7142857143</v>
      </c>
      <c r="BL6" s="114">
        <v>1</v>
      </c>
      <c r="BM6" s="114"/>
      <c r="BN6" s="114">
        <v>1</v>
      </c>
      <c r="BO6" s="116">
        <v>14</v>
      </c>
      <c r="BP6" s="117">
        <f>IF(Q6=0,"",IF(BO6=0,"",(BO6/Q6)))</f>
        <v>0.38888888888889</v>
      </c>
      <c r="BQ6" s="118">
        <v>3</v>
      </c>
      <c r="BR6" s="119">
        <f>IFERROR(BQ6/BO6,"-")</f>
        <v>0.21428571428571</v>
      </c>
      <c r="BS6" s="120">
        <v>113000</v>
      </c>
      <c r="BT6" s="121">
        <f>IFERROR(BS6/BO6,"-")</f>
        <v>8071.4285714286</v>
      </c>
      <c r="BU6" s="122">
        <v>1</v>
      </c>
      <c r="BV6" s="122"/>
      <c r="BW6" s="122">
        <v>2</v>
      </c>
      <c r="BX6" s="123">
        <v>6</v>
      </c>
      <c r="BY6" s="124">
        <f>IF(Q6=0,"",IF(BX6=0,"",(BX6/Q6)))</f>
        <v>0.16666666666667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7</v>
      </c>
      <c r="CQ6" s="138">
        <v>192000</v>
      </c>
      <c r="CR6" s="138">
        <v>83000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>
        <f>AC7</f>
        <v>0.073529411764706</v>
      </c>
      <c r="B7" s="184" t="s">
        <v>184</v>
      </c>
      <c r="C7" s="184" t="s">
        <v>178</v>
      </c>
      <c r="D7" s="184" t="s">
        <v>179</v>
      </c>
      <c r="E7" s="184" t="s">
        <v>185</v>
      </c>
      <c r="F7" s="184"/>
      <c r="G7" s="184" t="s">
        <v>61</v>
      </c>
      <c r="H7" s="87" t="s">
        <v>186</v>
      </c>
      <c r="I7" s="87" t="s">
        <v>182</v>
      </c>
      <c r="J7" s="87" t="s">
        <v>187</v>
      </c>
      <c r="K7" s="176">
        <v>68000</v>
      </c>
      <c r="L7" s="79">
        <v>12</v>
      </c>
      <c r="M7" s="79">
        <v>0</v>
      </c>
      <c r="N7" s="79">
        <v>53</v>
      </c>
      <c r="O7" s="88">
        <v>5</v>
      </c>
      <c r="P7" s="89">
        <v>0</v>
      </c>
      <c r="Q7" s="90">
        <f>O7+P7</f>
        <v>5</v>
      </c>
      <c r="R7" s="80">
        <f>IFERROR(Q7/N7,"-")</f>
        <v>0.094339622641509</v>
      </c>
      <c r="S7" s="79">
        <v>1</v>
      </c>
      <c r="T7" s="79">
        <v>0</v>
      </c>
      <c r="U7" s="80">
        <f>IFERROR(T7/(Q7),"-")</f>
        <v>0</v>
      </c>
      <c r="V7" s="81">
        <f>IFERROR(K7/SUM(Q7:Q8),"-")</f>
        <v>3238.0952380952</v>
      </c>
      <c r="W7" s="82">
        <v>1</v>
      </c>
      <c r="X7" s="80">
        <f>IF(Q7=0,"-",W7/Q7)</f>
        <v>0.2</v>
      </c>
      <c r="Y7" s="181">
        <v>5000</v>
      </c>
      <c r="Z7" s="182">
        <f>IFERROR(Y7/Q7,"-")</f>
        <v>1000</v>
      </c>
      <c r="AA7" s="182">
        <f>IFERROR(Y7/W7,"-")</f>
        <v>5000</v>
      </c>
      <c r="AB7" s="176">
        <f>SUM(Y7:Y8)-SUM(K7:K8)</f>
        <v>-63000</v>
      </c>
      <c r="AC7" s="83">
        <f>SUM(Y7:Y8)/SUM(K7:K8)</f>
        <v>0.073529411764706</v>
      </c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0.6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0.2</v>
      </c>
      <c r="BZ7" s="125">
        <v>1</v>
      </c>
      <c r="CA7" s="126">
        <f>IFERROR(BZ7/BX7,"-")</f>
        <v>1</v>
      </c>
      <c r="CB7" s="127">
        <v>5000</v>
      </c>
      <c r="CC7" s="128">
        <f>IFERROR(CB7/BX7,"-")</f>
        <v>5000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188</v>
      </c>
      <c r="C8" s="184" t="s">
        <v>178</v>
      </c>
      <c r="D8" s="184"/>
      <c r="E8" s="184"/>
      <c r="F8" s="184"/>
      <c r="G8" s="184" t="s">
        <v>76</v>
      </c>
      <c r="H8" s="87"/>
      <c r="I8" s="87"/>
      <c r="J8" s="87"/>
      <c r="K8" s="176"/>
      <c r="L8" s="79">
        <v>89</v>
      </c>
      <c r="M8" s="79">
        <v>65</v>
      </c>
      <c r="N8" s="79">
        <v>26</v>
      </c>
      <c r="O8" s="88">
        <v>16</v>
      </c>
      <c r="P8" s="89">
        <v>0</v>
      </c>
      <c r="Q8" s="90">
        <f>O8+P8</f>
        <v>16</v>
      </c>
      <c r="R8" s="80">
        <f>IFERROR(Q8/N8,"-")</f>
        <v>0.61538461538462</v>
      </c>
      <c r="S8" s="79">
        <v>0</v>
      </c>
      <c r="T8" s="79">
        <v>5</v>
      </c>
      <c r="U8" s="80">
        <f>IFERROR(T8/(Q8),"-")</f>
        <v>0.3125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>
        <v>1</v>
      </c>
      <c r="AF8" s="92">
        <f>IF(Q8=0,"",IF(AE8=0,"",(AE8/Q8)))</f>
        <v>0.0625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0.0625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0.1875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5</v>
      </c>
      <c r="BG8" s="110">
        <f>IF(Q8=0,"",IF(BF8=0,"",(BF8/Q8)))</f>
        <v>0.3125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0.125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>
        <f>AC9</f>
        <v>0</v>
      </c>
      <c r="B9" s="184" t="s">
        <v>189</v>
      </c>
      <c r="C9" s="184" t="s">
        <v>178</v>
      </c>
      <c r="D9" s="184" t="s">
        <v>190</v>
      </c>
      <c r="E9" s="184" t="s">
        <v>191</v>
      </c>
      <c r="F9" s="184"/>
      <c r="G9" s="184" t="s">
        <v>61</v>
      </c>
      <c r="H9" s="87" t="s">
        <v>192</v>
      </c>
      <c r="I9" s="87" t="s">
        <v>193</v>
      </c>
      <c r="J9" s="87" t="s">
        <v>194</v>
      </c>
      <c r="K9" s="176">
        <v>40000</v>
      </c>
      <c r="L9" s="79">
        <v>3</v>
      </c>
      <c r="M9" s="79">
        <v>0</v>
      </c>
      <c r="N9" s="79">
        <v>15</v>
      </c>
      <c r="O9" s="88">
        <v>1</v>
      </c>
      <c r="P9" s="89">
        <v>0</v>
      </c>
      <c r="Q9" s="90">
        <f>O9+P9</f>
        <v>1</v>
      </c>
      <c r="R9" s="80">
        <f>IFERROR(Q9/N9,"-")</f>
        <v>0.066666666666667</v>
      </c>
      <c r="S9" s="79">
        <v>0</v>
      </c>
      <c r="T9" s="79">
        <v>0</v>
      </c>
      <c r="U9" s="80">
        <f>IFERROR(T9/(Q9),"-")</f>
        <v>0</v>
      </c>
      <c r="V9" s="81">
        <f>IFERROR(K9/SUM(Q9:Q10),"-")</f>
        <v>20000</v>
      </c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>
        <f>SUM(Y9:Y10)-SUM(K9:K10)</f>
        <v>-40000</v>
      </c>
      <c r="AC9" s="83">
        <f>SUM(Y9:Y10)/SUM(K9:K10)</f>
        <v>0</v>
      </c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195</v>
      </c>
      <c r="C10" s="184" t="s">
        <v>178</v>
      </c>
      <c r="D10" s="184" t="s">
        <v>196</v>
      </c>
      <c r="E10" s="184"/>
      <c r="F10" s="184"/>
      <c r="G10" s="184" t="s">
        <v>76</v>
      </c>
      <c r="H10" s="87"/>
      <c r="I10" s="87"/>
      <c r="J10" s="87"/>
      <c r="K10" s="176"/>
      <c r="L10" s="79">
        <v>15</v>
      </c>
      <c r="M10" s="79">
        <v>12</v>
      </c>
      <c r="N10" s="79">
        <v>1</v>
      </c>
      <c r="O10" s="88">
        <v>1</v>
      </c>
      <c r="P10" s="89">
        <v>0</v>
      </c>
      <c r="Q10" s="90">
        <f>O10+P10</f>
        <v>1</v>
      </c>
      <c r="R10" s="80">
        <f>IFERROR(Q10/N10,"-")</f>
        <v>1</v>
      </c>
      <c r="S10" s="79">
        <v>1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2.1647058823529</v>
      </c>
      <c r="B11" s="184" t="s">
        <v>197</v>
      </c>
      <c r="C11" s="184" t="s">
        <v>178</v>
      </c>
      <c r="D11" s="184" t="s">
        <v>198</v>
      </c>
      <c r="E11" s="184" t="s">
        <v>191</v>
      </c>
      <c r="F11" s="184"/>
      <c r="G11" s="184" t="s">
        <v>61</v>
      </c>
      <c r="H11" s="87" t="s">
        <v>199</v>
      </c>
      <c r="I11" s="87" t="s">
        <v>200</v>
      </c>
      <c r="J11" s="87" t="s">
        <v>201</v>
      </c>
      <c r="K11" s="176">
        <v>85000</v>
      </c>
      <c r="L11" s="79">
        <v>23</v>
      </c>
      <c r="M11" s="79">
        <v>0</v>
      </c>
      <c r="N11" s="79">
        <v>61</v>
      </c>
      <c r="O11" s="88">
        <v>13</v>
      </c>
      <c r="P11" s="89">
        <v>0</v>
      </c>
      <c r="Q11" s="90">
        <f>O11+P11</f>
        <v>13</v>
      </c>
      <c r="R11" s="80">
        <f>IFERROR(Q11/N11,"-")</f>
        <v>0.21311475409836</v>
      </c>
      <c r="S11" s="79">
        <v>4</v>
      </c>
      <c r="T11" s="79">
        <v>3</v>
      </c>
      <c r="U11" s="80">
        <f>IFERROR(T11/(Q11),"-")</f>
        <v>0.23076923076923</v>
      </c>
      <c r="V11" s="81">
        <f>IFERROR(K11/SUM(Q11:Q12),"-")</f>
        <v>4250</v>
      </c>
      <c r="W11" s="82">
        <v>3</v>
      </c>
      <c r="X11" s="80">
        <f>IF(Q11=0,"-",W11/Q11)</f>
        <v>0.23076923076923</v>
      </c>
      <c r="Y11" s="181">
        <v>151000</v>
      </c>
      <c r="Z11" s="182">
        <f>IFERROR(Y11/Q11,"-")</f>
        <v>11615.384615385</v>
      </c>
      <c r="AA11" s="182">
        <f>IFERROR(Y11/W11,"-")</f>
        <v>50333.333333333</v>
      </c>
      <c r="AB11" s="176">
        <f>SUM(Y11:Y12)-SUM(K11:K12)</f>
        <v>99000</v>
      </c>
      <c r="AC11" s="83">
        <f>SUM(Y11:Y12)/SUM(K11:K12)</f>
        <v>2.1647058823529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0.15384615384615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0.076923076923077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6</v>
      </c>
      <c r="BG11" s="110">
        <f>IF(Q11=0,"",IF(BF11=0,"",(BF11/Q11)))</f>
        <v>0.46153846153846</v>
      </c>
      <c r="BH11" s="109">
        <v>2</v>
      </c>
      <c r="BI11" s="111">
        <f>IFERROR(BH11/BF11,"-")</f>
        <v>0.33333333333333</v>
      </c>
      <c r="BJ11" s="112">
        <v>146000</v>
      </c>
      <c r="BK11" s="113">
        <f>IFERROR(BJ11/BF11,"-")</f>
        <v>24333.333333333</v>
      </c>
      <c r="BL11" s="114"/>
      <c r="BM11" s="114"/>
      <c r="BN11" s="114">
        <v>2</v>
      </c>
      <c r="BO11" s="116">
        <v>3</v>
      </c>
      <c r="BP11" s="117">
        <f>IF(Q11=0,"",IF(BO11=0,"",(BO11/Q11)))</f>
        <v>0.23076923076923</v>
      </c>
      <c r="BQ11" s="118">
        <v>1</v>
      </c>
      <c r="BR11" s="119">
        <f>IFERROR(BQ11/BO11,"-")</f>
        <v>0.33333333333333</v>
      </c>
      <c r="BS11" s="120">
        <v>5000</v>
      </c>
      <c r="BT11" s="121">
        <f>IFERROR(BS11/BO11,"-")</f>
        <v>1666.6666666667</v>
      </c>
      <c r="BU11" s="122">
        <v>1</v>
      </c>
      <c r="BV11" s="122"/>
      <c r="BW11" s="122"/>
      <c r="BX11" s="123">
        <v>1</v>
      </c>
      <c r="BY11" s="124">
        <f>IF(Q11=0,"",IF(BX11=0,"",(BX11/Q11)))</f>
        <v>0.076923076923077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151000</v>
      </c>
      <c r="CR11" s="138">
        <v>116000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202</v>
      </c>
      <c r="C12" s="184" t="s">
        <v>178</v>
      </c>
      <c r="D12" s="184" t="s">
        <v>203</v>
      </c>
      <c r="E12" s="184"/>
      <c r="F12" s="184"/>
      <c r="G12" s="184" t="s">
        <v>76</v>
      </c>
      <c r="H12" s="87"/>
      <c r="I12" s="87"/>
      <c r="J12" s="87"/>
      <c r="K12" s="176"/>
      <c r="L12" s="79">
        <v>48</v>
      </c>
      <c r="M12" s="79">
        <v>30</v>
      </c>
      <c r="N12" s="79">
        <v>12</v>
      </c>
      <c r="O12" s="88">
        <v>7</v>
      </c>
      <c r="P12" s="89">
        <v>0</v>
      </c>
      <c r="Q12" s="90">
        <f>O12+P12</f>
        <v>7</v>
      </c>
      <c r="R12" s="80">
        <f>IFERROR(Q12/N12,"-")</f>
        <v>0.58333333333333</v>
      </c>
      <c r="S12" s="79">
        <v>4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0.14285714285714</v>
      </c>
      <c r="Y12" s="181">
        <v>33000</v>
      </c>
      <c r="Z12" s="182">
        <f>IFERROR(Y12/Q12,"-")</f>
        <v>4714.2857142857</v>
      </c>
      <c r="AA12" s="182">
        <f>IFERROR(Y12/W12,"-")</f>
        <v>33000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0.42857142857143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0.28571428571429</v>
      </c>
      <c r="BQ12" s="118">
        <v>1</v>
      </c>
      <c r="BR12" s="119">
        <f>IFERROR(BQ12/BO12,"-")</f>
        <v>0.5</v>
      </c>
      <c r="BS12" s="120">
        <v>33000</v>
      </c>
      <c r="BT12" s="121">
        <f>IFERROR(BS12/BO12,"-")</f>
        <v>16500</v>
      </c>
      <c r="BU12" s="122"/>
      <c r="BV12" s="122"/>
      <c r="BW12" s="122">
        <v>1</v>
      </c>
      <c r="BX12" s="123">
        <v>2</v>
      </c>
      <c r="BY12" s="124">
        <f>IF(Q12=0,"",IF(BX12=0,"",(BX12/Q12)))</f>
        <v>0.28571428571429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33000</v>
      </c>
      <c r="CR12" s="138">
        <v>33000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3.825</v>
      </c>
      <c r="B13" s="184" t="s">
        <v>204</v>
      </c>
      <c r="C13" s="184" t="s">
        <v>178</v>
      </c>
      <c r="D13" s="184" t="s">
        <v>205</v>
      </c>
      <c r="E13" s="184" t="s">
        <v>206</v>
      </c>
      <c r="F13" s="184"/>
      <c r="G13" s="184" t="s">
        <v>61</v>
      </c>
      <c r="H13" s="87" t="s">
        <v>207</v>
      </c>
      <c r="I13" s="87" t="s">
        <v>200</v>
      </c>
      <c r="J13" s="87" t="s">
        <v>208</v>
      </c>
      <c r="K13" s="176">
        <v>80000</v>
      </c>
      <c r="L13" s="79">
        <v>6</v>
      </c>
      <c r="M13" s="79">
        <v>0</v>
      </c>
      <c r="N13" s="79">
        <v>34</v>
      </c>
      <c r="O13" s="88">
        <v>2</v>
      </c>
      <c r="P13" s="89">
        <v>0</v>
      </c>
      <c r="Q13" s="90">
        <f>O13+P13</f>
        <v>2</v>
      </c>
      <c r="R13" s="80">
        <f>IFERROR(Q13/N13,"-")</f>
        <v>0.058823529411765</v>
      </c>
      <c r="S13" s="79">
        <v>1</v>
      </c>
      <c r="T13" s="79">
        <v>0</v>
      </c>
      <c r="U13" s="80">
        <f>IFERROR(T13/(Q13),"-")</f>
        <v>0</v>
      </c>
      <c r="V13" s="81">
        <f>IFERROR(K13/SUM(Q13:Q14),"-")</f>
        <v>8000</v>
      </c>
      <c r="W13" s="82">
        <v>2</v>
      </c>
      <c r="X13" s="80">
        <f>IF(Q13=0,"-",W13/Q13)</f>
        <v>1</v>
      </c>
      <c r="Y13" s="181">
        <v>35000</v>
      </c>
      <c r="Z13" s="182">
        <f>IFERROR(Y13/Q13,"-")</f>
        <v>17500</v>
      </c>
      <c r="AA13" s="182">
        <f>IFERROR(Y13/W13,"-")</f>
        <v>17500</v>
      </c>
      <c r="AB13" s="176">
        <f>SUM(Y13:Y14)-SUM(K13:K14)</f>
        <v>226000</v>
      </c>
      <c r="AC13" s="83">
        <f>SUM(Y13:Y14)/SUM(K13:K14)</f>
        <v>3.825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>
        <v>1</v>
      </c>
      <c r="BI13" s="111">
        <f>IFERROR(BH13/BF13,"-")</f>
        <v>1</v>
      </c>
      <c r="BJ13" s="112">
        <v>25000</v>
      </c>
      <c r="BK13" s="113">
        <f>IFERROR(BJ13/BF13,"-")</f>
        <v>25000</v>
      </c>
      <c r="BL13" s="114"/>
      <c r="BM13" s="114"/>
      <c r="BN13" s="114">
        <v>1</v>
      </c>
      <c r="BO13" s="116">
        <v>1</v>
      </c>
      <c r="BP13" s="117">
        <f>IF(Q13=0,"",IF(BO13=0,"",(BO13/Q13)))</f>
        <v>0.5</v>
      </c>
      <c r="BQ13" s="118">
        <v>1</v>
      </c>
      <c r="BR13" s="119">
        <f>IFERROR(BQ13/BO13,"-")</f>
        <v>1</v>
      </c>
      <c r="BS13" s="120">
        <v>10000</v>
      </c>
      <c r="BT13" s="121">
        <f>IFERROR(BS13/BO13,"-")</f>
        <v>10000</v>
      </c>
      <c r="BU13" s="122">
        <v>1</v>
      </c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35000</v>
      </c>
      <c r="CR13" s="138">
        <v>25000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209</v>
      </c>
      <c r="C14" s="184" t="s">
        <v>178</v>
      </c>
      <c r="D14" s="184" t="s">
        <v>196</v>
      </c>
      <c r="E14" s="184"/>
      <c r="F14" s="184"/>
      <c r="G14" s="184" t="s">
        <v>76</v>
      </c>
      <c r="H14" s="87"/>
      <c r="I14" s="87"/>
      <c r="J14" s="87"/>
      <c r="K14" s="176"/>
      <c r="L14" s="79">
        <v>50</v>
      </c>
      <c r="M14" s="79">
        <v>28</v>
      </c>
      <c r="N14" s="79">
        <v>19</v>
      </c>
      <c r="O14" s="88">
        <v>8</v>
      </c>
      <c r="P14" s="89">
        <v>0</v>
      </c>
      <c r="Q14" s="90">
        <f>O14+P14</f>
        <v>8</v>
      </c>
      <c r="R14" s="80">
        <f>IFERROR(Q14/N14,"-")</f>
        <v>0.42105263157895</v>
      </c>
      <c r="S14" s="79">
        <v>2</v>
      </c>
      <c r="T14" s="79">
        <v>2</v>
      </c>
      <c r="U14" s="80">
        <f>IFERROR(T14/(Q14),"-")</f>
        <v>0.25</v>
      </c>
      <c r="V14" s="81"/>
      <c r="W14" s="82">
        <v>3</v>
      </c>
      <c r="X14" s="80">
        <f>IF(Q14=0,"-",W14/Q14)</f>
        <v>0.375</v>
      </c>
      <c r="Y14" s="181">
        <v>271000</v>
      </c>
      <c r="Z14" s="182">
        <f>IFERROR(Y14/Q14,"-")</f>
        <v>33875</v>
      </c>
      <c r="AA14" s="182">
        <f>IFERROR(Y14/W14,"-")</f>
        <v>90333.333333333</v>
      </c>
      <c r="AB14" s="176"/>
      <c r="AC14" s="83"/>
      <c r="AD14" s="77"/>
      <c r="AE14" s="91">
        <v>1</v>
      </c>
      <c r="AF14" s="92">
        <f>IF(Q14=0,"",IF(AE14=0,"",(AE14/Q14)))</f>
        <v>0.125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0.375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0.25</v>
      </c>
      <c r="BQ14" s="118">
        <v>1</v>
      </c>
      <c r="BR14" s="119">
        <f>IFERROR(BQ14/BO14,"-")</f>
        <v>0.5</v>
      </c>
      <c r="BS14" s="120">
        <v>28000</v>
      </c>
      <c r="BT14" s="121">
        <f>IFERROR(BS14/BO14,"-")</f>
        <v>14000</v>
      </c>
      <c r="BU14" s="122"/>
      <c r="BV14" s="122"/>
      <c r="BW14" s="122">
        <v>1</v>
      </c>
      <c r="BX14" s="123">
        <v>1</v>
      </c>
      <c r="BY14" s="124">
        <f>IF(Q14=0,"",IF(BX14=0,"",(BX14/Q14)))</f>
        <v>0.125</v>
      </c>
      <c r="BZ14" s="125">
        <v>1</v>
      </c>
      <c r="CA14" s="126">
        <f>IFERROR(BZ14/BX14,"-")</f>
        <v>1</v>
      </c>
      <c r="CB14" s="127">
        <v>188000</v>
      </c>
      <c r="CC14" s="128">
        <f>IFERROR(CB14/BX14,"-")</f>
        <v>188000</v>
      </c>
      <c r="CD14" s="129"/>
      <c r="CE14" s="129"/>
      <c r="CF14" s="129">
        <v>1</v>
      </c>
      <c r="CG14" s="130">
        <v>1</v>
      </c>
      <c r="CH14" s="131">
        <f>IF(Q14=0,"",IF(CG14=0,"",(CG14/Q14)))</f>
        <v>0.125</v>
      </c>
      <c r="CI14" s="132">
        <v>1</v>
      </c>
      <c r="CJ14" s="133">
        <f>IFERROR(CI14/CG14,"-")</f>
        <v>1</v>
      </c>
      <c r="CK14" s="134">
        <v>55000</v>
      </c>
      <c r="CL14" s="135">
        <f>IFERROR(CK14/CG14,"-")</f>
        <v>55000</v>
      </c>
      <c r="CM14" s="136"/>
      <c r="CN14" s="136"/>
      <c r="CO14" s="136">
        <v>1</v>
      </c>
      <c r="CP14" s="137">
        <v>3</v>
      </c>
      <c r="CQ14" s="138">
        <v>271000</v>
      </c>
      <c r="CR14" s="138">
        <v>188000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1.2615384615385</v>
      </c>
      <c r="B15" s="184" t="s">
        <v>210</v>
      </c>
      <c r="C15" s="184" t="s">
        <v>178</v>
      </c>
      <c r="D15" s="184" t="s">
        <v>190</v>
      </c>
      <c r="E15" s="184" t="s">
        <v>211</v>
      </c>
      <c r="F15" s="184"/>
      <c r="G15" s="184" t="s">
        <v>61</v>
      </c>
      <c r="H15" s="87" t="s">
        <v>212</v>
      </c>
      <c r="I15" s="87" t="s">
        <v>213</v>
      </c>
      <c r="J15" s="87" t="s">
        <v>214</v>
      </c>
      <c r="K15" s="176">
        <v>65000</v>
      </c>
      <c r="L15" s="79">
        <v>2</v>
      </c>
      <c r="M15" s="79">
        <v>0</v>
      </c>
      <c r="N15" s="79">
        <v>23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>
        <f>IFERROR(K15/SUM(Q15:Q16),"-")</f>
        <v>5416.6666666667</v>
      </c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>
        <f>SUM(Y15:Y16)-SUM(K15:K16)</f>
        <v>17000</v>
      </c>
      <c r="AC15" s="83">
        <f>SUM(Y15:Y16)/SUM(K15:K16)</f>
        <v>1.2615384615385</v>
      </c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215</v>
      </c>
      <c r="C16" s="184" t="s">
        <v>178</v>
      </c>
      <c r="D16" s="184" t="s">
        <v>203</v>
      </c>
      <c r="E16" s="184"/>
      <c r="F16" s="184"/>
      <c r="G16" s="184" t="s">
        <v>76</v>
      </c>
      <c r="H16" s="87"/>
      <c r="I16" s="87"/>
      <c r="J16" s="87"/>
      <c r="K16" s="176"/>
      <c r="L16" s="79">
        <v>36</v>
      </c>
      <c r="M16" s="79">
        <v>23</v>
      </c>
      <c r="N16" s="79">
        <v>18</v>
      </c>
      <c r="O16" s="88">
        <v>12</v>
      </c>
      <c r="P16" s="89">
        <v>0</v>
      </c>
      <c r="Q16" s="90">
        <f>O16+P16</f>
        <v>12</v>
      </c>
      <c r="R16" s="80">
        <f>IFERROR(Q16/N16,"-")</f>
        <v>0.66666666666667</v>
      </c>
      <c r="S16" s="79">
        <v>4</v>
      </c>
      <c r="T16" s="79">
        <v>1</v>
      </c>
      <c r="U16" s="80">
        <f>IFERROR(T16/(Q16),"-")</f>
        <v>0.083333333333333</v>
      </c>
      <c r="V16" s="81"/>
      <c r="W16" s="82">
        <v>5</v>
      </c>
      <c r="X16" s="80">
        <f>IF(Q16=0,"-",W16/Q16)</f>
        <v>0.41666666666667</v>
      </c>
      <c r="Y16" s="181">
        <v>82000</v>
      </c>
      <c r="Z16" s="182">
        <f>IFERROR(Y16/Q16,"-")</f>
        <v>6833.3333333333</v>
      </c>
      <c r="AA16" s="182">
        <f>IFERROR(Y16/W16,"-")</f>
        <v>16400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0.083333333333333</v>
      </c>
      <c r="AY16" s="103">
        <v>1</v>
      </c>
      <c r="AZ16" s="105">
        <f>IFERROR(AY16/AW16,"-")</f>
        <v>1</v>
      </c>
      <c r="BA16" s="106">
        <v>11000</v>
      </c>
      <c r="BB16" s="107">
        <f>IFERROR(BA16/AW16,"-")</f>
        <v>11000</v>
      </c>
      <c r="BC16" s="108"/>
      <c r="BD16" s="108"/>
      <c r="BE16" s="108">
        <v>1</v>
      </c>
      <c r="BF16" s="109">
        <v>2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6</v>
      </c>
      <c r="BP16" s="117">
        <f>IF(Q16=0,"",IF(BO16=0,"",(BO16/Q16)))</f>
        <v>0.5</v>
      </c>
      <c r="BQ16" s="118">
        <v>3</v>
      </c>
      <c r="BR16" s="119">
        <f>IFERROR(BQ16/BO16,"-")</f>
        <v>0.5</v>
      </c>
      <c r="BS16" s="120">
        <v>58000</v>
      </c>
      <c r="BT16" s="121">
        <f>IFERROR(BS16/BO16,"-")</f>
        <v>9666.6666666667</v>
      </c>
      <c r="BU16" s="122">
        <v>1</v>
      </c>
      <c r="BV16" s="122">
        <v>1</v>
      </c>
      <c r="BW16" s="122">
        <v>1</v>
      </c>
      <c r="BX16" s="123">
        <v>3</v>
      </c>
      <c r="BY16" s="124">
        <f>IF(Q16=0,"",IF(BX16=0,"",(BX16/Q16)))</f>
        <v>0.25</v>
      </c>
      <c r="BZ16" s="125">
        <v>1</v>
      </c>
      <c r="CA16" s="126">
        <f>IFERROR(BZ16/BX16,"-")</f>
        <v>0.33333333333333</v>
      </c>
      <c r="CB16" s="127">
        <v>13000</v>
      </c>
      <c r="CC16" s="128">
        <f>IFERROR(CB16/BX16,"-")</f>
        <v>4333.3333333333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5</v>
      </c>
      <c r="CQ16" s="138">
        <v>82000</v>
      </c>
      <c r="CR16" s="138">
        <v>38000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2.2888888888889</v>
      </c>
      <c r="B17" s="184" t="s">
        <v>216</v>
      </c>
      <c r="C17" s="184" t="s">
        <v>178</v>
      </c>
      <c r="D17" s="184" t="s">
        <v>205</v>
      </c>
      <c r="E17" s="184" t="s">
        <v>217</v>
      </c>
      <c r="F17" s="184"/>
      <c r="G17" s="184" t="s">
        <v>61</v>
      </c>
      <c r="H17" s="87" t="s">
        <v>218</v>
      </c>
      <c r="I17" s="87" t="s">
        <v>193</v>
      </c>
      <c r="J17" s="87" t="s">
        <v>219</v>
      </c>
      <c r="K17" s="176">
        <v>45000</v>
      </c>
      <c r="L17" s="79">
        <v>7</v>
      </c>
      <c r="M17" s="79">
        <v>0</v>
      </c>
      <c r="N17" s="79">
        <v>13</v>
      </c>
      <c r="O17" s="88">
        <v>1</v>
      </c>
      <c r="P17" s="89">
        <v>0</v>
      </c>
      <c r="Q17" s="90">
        <f>O17+P17</f>
        <v>1</v>
      </c>
      <c r="R17" s="80">
        <f>IFERROR(Q17/N17,"-")</f>
        <v>0.076923076923077</v>
      </c>
      <c r="S17" s="79">
        <v>0</v>
      </c>
      <c r="T17" s="79">
        <v>1</v>
      </c>
      <c r="U17" s="80">
        <f>IFERROR(T17/(Q17),"-")</f>
        <v>1</v>
      </c>
      <c r="V17" s="81">
        <f>IFERROR(K17/SUM(Q17:Q18),"-")</f>
        <v>2812.5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58000</v>
      </c>
      <c r="AC17" s="83">
        <f>SUM(Y17:Y18)/SUM(K17:K18)</f>
        <v>2.2888888888889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220</v>
      </c>
      <c r="C18" s="184" t="s">
        <v>178</v>
      </c>
      <c r="D18" s="184"/>
      <c r="E18" s="184"/>
      <c r="F18" s="184"/>
      <c r="G18" s="184" t="s">
        <v>76</v>
      </c>
      <c r="H18" s="87"/>
      <c r="I18" s="87"/>
      <c r="J18" s="87"/>
      <c r="K18" s="176"/>
      <c r="L18" s="79">
        <v>51</v>
      </c>
      <c r="M18" s="79">
        <v>34</v>
      </c>
      <c r="N18" s="79">
        <v>32</v>
      </c>
      <c r="O18" s="88">
        <v>15</v>
      </c>
      <c r="P18" s="89">
        <v>0</v>
      </c>
      <c r="Q18" s="90">
        <f>O18+P18</f>
        <v>15</v>
      </c>
      <c r="R18" s="80">
        <f>IFERROR(Q18/N18,"-")</f>
        <v>0.46875</v>
      </c>
      <c r="S18" s="79">
        <v>4</v>
      </c>
      <c r="T18" s="79">
        <v>2</v>
      </c>
      <c r="U18" s="80">
        <f>IFERROR(T18/(Q18),"-")</f>
        <v>0.13333333333333</v>
      </c>
      <c r="V18" s="81"/>
      <c r="W18" s="82">
        <v>3</v>
      </c>
      <c r="X18" s="80">
        <f>IF(Q18=0,"-",W18/Q18)</f>
        <v>0.2</v>
      </c>
      <c r="Y18" s="181">
        <v>103000</v>
      </c>
      <c r="Z18" s="182">
        <f>IFERROR(Y18/Q18,"-")</f>
        <v>6866.6666666667</v>
      </c>
      <c r="AA18" s="182">
        <f>IFERROR(Y18/W18,"-")</f>
        <v>34333.333333333</v>
      </c>
      <c r="AB18" s="176"/>
      <c r="AC18" s="83"/>
      <c r="AD18" s="77"/>
      <c r="AE18" s="91">
        <v>2</v>
      </c>
      <c r="AF18" s="92">
        <f>IF(Q18=0,"",IF(AE18=0,"",(AE18/Q18)))</f>
        <v>0.13333333333333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0.2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6</v>
      </c>
      <c r="BP18" s="117">
        <f>IF(Q18=0,"",IF(BO18=0,"",(BO18/Q18)))</f>
        <v>0.4</v>
      </c>
      <c r="BQ18" s="118">
        <v>1</v>
      </c>
      <c r="BR18" s="119">
        <f>IFERROR(BQ18/BO18,"-")</f>
        <v>0.16666666666667</v>
      </c>
      <c r="BS18" s="120">
        <v>25000</v>
      </c>
      <c r="BT18" s="121">
        <f>IFERROR(BS18/BO18,"-")</f>
        <v>4166.6666666667</v>
      </c>
      <c r="BU18" s="122"/>
      <c r="BV18" s="122"/>
      <c r="BW18" s="122">
        <v>1</v>
      </c>
      <c r="BX18" s="123">
        <v>3</v>
      </c>
      <c r="BY18" s="124">
        <f>IF(Q18=0,"",IF(BX18=0,"",(BX18/Q18)))</f>
        <v>0.2</v>
      </c>
      <c r="BZ18" s="125">
        <v>1</v>
      </c>
      <c r="CA18" s="126">
        <f>IFERROR(BZ18/BX18,"-")</f>
        <v>0.33333333333333</v>
      </c>
      <c r="CB18" s="127">
        <v>42000</v>
      </c>
      <c r="CC18" s="128">
        <f>IFERROR(CB18/BX18,"-")</f>
        <v>14000</v>
      </c>
      <c r="CD18" s="129"/>
      <c r="CE18" s="129"/>
      <c r="CF18" s="129">
        <v>1</v>
      </c>
      <c r="CG18" s="130">
        <v>1</v>
      </c>
      <c r="CH18" s="131">
        <f>IF(Q18=0,"",IF(CG18=0,"",(CG18/Q18)))</f>
        <v>0.066666666666667</v>
      </c>
      <c r="CI18" s="132">
        <v>1</v>
      </c>
      <c r="CJ18" s="133">
        <f>IFERROR(CI18/CG18,"-")</f>
        <v>1</v>
      </c>
      <c r="CK18" s="134">
        <v>36000</v>
      </c>
      <c r="CL18" s="135">
        <f>IFERROR(CK18/CG18,"-")</f>
        <v>36000</v>
      </c>
      <c r="CM18" s="136"/>
      <c r="CN18" s="136"/>
      <c r="CO18" s="136">
        <v>1</v>
      </c>
      <c r="CP18" s="137">
        <v>3</v>
      </c>
      <c r="CQ18" s="138">
        <v>103000</v>
      </c>
      <c r="CR18" s="138">
        <v>42000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</v>
      </c>
      <c r="B19" s="184" t="s">
        <v>221</v>
      </c>
      <c r="C19" s="184" t="s">
        <v>178</v>
      </c>
      <c r="D19" s="184" t="s">
        <v>222</v>
      </c>
      <c r="E19" s="184" t="s">
        <v>223</v>
      </c>
      <c r="F19" s="184"/>
      <c r="G19" s="184" t="s">
        <v>61</v>
      </c>
      <c r="H19" s="87" t="s">
        <v>224</v>
      </c>
      <c r="I19" s="87" t="s">
        <v>225</v>
      </c>
      <c r="J19" s="185" t="s">
        <v>226</v>
      </c>
      <c r="K19" s="176">
        <v>70000</v>
      </c>
      <c r="L19" s="79">
        <v>18</v>
      </c>
      <c r="M19" s="79">
        <v>0</v>
      </c>
      <c r="N19" s="79">
        <v>33</v>
      </c>
      <c r="O19" s="88">
        <v>5</v>
      </c>
      <c r="P19" s="89">
        <v>0</v>
      </c>
      <c r="Q19" s="90">
        <f>O19+P19</f>
        <v>5</v>
      </c>
      <c r="R19" s="80">
        <f>IFERROR(Q19/N19,"-")</f>
        <v>0.15151515151515</v>
      </c>
      <c r="S19" s="79">
        <v>0</v>
      </c>
      <c r="T19" s="79">
        <v>1</v>
      </c>
      <c r="U19" s="80">
        <f>IFERROR(T19/(Q19),"-")</f>
        <v>0.2</v>
      </c>
      <c r="V19" s="81">
        <f>IFERROR(K19/SUM(Q19:Q20),"-")</f>
        <v>10000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-70000</v>
      </c>
      <c r="AC19" s="83">
        <f>SUM(Y19:Y20)/SUM(K19:K20)</f>
        <v>0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227</v>
      </c>
      <c r="C20" s="184" t="s">
        <v>178</v>
      </c>
      <c r="D20" s="184" t="s">
        <v>196</v>
      </c>
      <c r="E20" s="184"/>
      <c r="F20" s="184"/>
      <c r="G20" s="184" t="s">
        <v>76</v>
      </c>
      <c r="H20" s="87"/>
      <c r="I20" s="87"/>
      <c r="J20" s="87"/>
      <c r="K20" s="176"/>
      <c r="L20" s="79">
        <v>9</v>
      </c>
      <c r="M20" s="79">
        <v>7</v>
      </c>
      <c r="N20" s="79">
        <v>2</v>
      </c>
      <c r="O20" s="88">
        <v>2</v>
      </c>
      <c r="P20" s="89">
        <v>0</v>
      </c>
      <c r="Q20" s="90">
        <f>O20+P20</f>
        <v>2</v>
      </c>
      <c r="R20" s="80">
        <f>IFERROR(Q20/N20,"-")</f>
        <v>1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0.744</v>
      </c>
      <c r="B21" s="184" t="s">
        <v>228</v>
      </c>
      <c r="C21" s="184" t="s">
        <v>178</v>
      </c>
      <c r="D21" s="184" t="s">
        <v>229</v>
      </c>
      <c r="E21" s="184" t="s">
        <v>211</v>
      </c>
      <c r="F21" s="184"/>
      <c r="G21" s="184" t="s">
        <v>61</v>
      </c>
      <c r="H21" s="87" t="s">
        <v>230</v>
      </c>
      <c r="I21" s="87" t="s">
        <v>213</v>
      </c>
      <c r="J21" s="87" t="s">
        <v>231</v>
      </c>
      <c r="K21" s="176">
        <v>125000</v>
      </c>
      <c r="L21" s="79">
        <v>6</v>
      </c>
      <c r="M21" s="79">
        <v>0</v>
      </c>
      <c r="N21" s="79">
        <v>16</v>
      </c>
      <c r="O21" s="88">
        <v>4</v>
      </c>
      <c r="P21" s="89">
        <v>0</v>
      </c>
      <c r="Q21" s="90">
        <f>O21+P21</f>
        <v>4</v>
      </c>
      <c r="R21" s="80">
        <f>IFERROR(Q21/N21,"-")</f>
        <v>0.25</v>
      </c>
      <c r="S21" s="79">
        <v>0</v>
      </c>
      <c r="T21" s="79">
        <v>0</v>
      </c>
      <c r="U21" s="80">
        <f>IFERROR(T21/(Q21),"-")</f>
        <v>0</v>
      </c>
      <c r="V21" s="81">
        <f>IFERROR(K21/SUM(Q21:Q22),"-")</f>
        <v>10416.666666667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SUM(Y21:Y22)-SUM(K21:K22)</f>
        <v>-32000</v>
      </c>
      <c r="AC21" s="83">
        <f>SUM(Y21:Y22)/SUM(K21:K22)</f>
        <v>0.744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0.25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</v>
      </c>
      <c r="BG21" s="110">
        <f>IF(Q21=0,"",IF(BF21=0,"",(BF21/Q21)))</f>
        <v>0.25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232</v>
      </c>
      <c r="C22" s="184" t="s">
        <v>178</v>
      </c>
      <c r="D22" s="184"/>
      <c r="E22" s="184"/>
      <c r="F22" s="184"/>
      <c r="G22" s="184" t="s">
        <v>76</v>
      </c>
      <c r="H22" s="87"/>
      <c r="I22" s="87"/>
      <c r="J22" s="87"/>
      <c r="K22" s="176"/>
      <c r="L22" s="79">
        <v>42</v>
      </c>
      <c r="M22" s="79">
        <v>36</v>
      </c>
      <c r="N22" s="79">
        <v>13</v>
      </c>
      <c r="O22" s="88">
        <v>7</v>
      </c>
      <c r="P22" s="89">
        <v>1</v>
      </c>
      <c r="Q22" s="90">
        <f>O22+P22</f>
        <v>8</v>
      </c>
      <c r="R22" s="80">
        <f>IFERROR(Q22/N22,"-")</f>
        <v>0.61538461538462</v>
      </c>
      <c r="S22" s="79">
        <v>3</v>
      </c>
      <c r="T22" s="79">
        <v>1</v>
      </c>
      <c r="U22" s="80">
        <f>IFERROR(T22/(Q22),"-")</f>
        <v>0.125</v>
      </c>
      <c r="V22" s="81"/>
      <c r="W22" s="82">
        <v>2</v>
      </c>
      <c r="X22" s="80">
        <f>IF(Q22=0,"-",W22/Q22)</f>
        <v>0.25</v>
      </c>
      <c r="Y22" s="181">
        <v>93000</v>
      </c>
      <c r="Z22" s="182">
        <f>IFERROR(Y22/Q22,"-")</f>
        <v>11625</v>
      </c>
      <c r="AA22" s="182">
        <f>IFERROR(Y22/W22,"-")</f>
        <v>46500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0.125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1</v>
      </c>
      <c r="AX22" s="104">
        <f>IF(Q22=0,"",IF(AW22=0,"",(AW22/Q22)))</f>
        <v>0.125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0.375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3</v>
      </c>
      <c r="BY22" s="124">
        <f>IF(Q22=0,"",IF(BX22=0,"",(BX22/Q22)))</f>
        <v>0.375</v>
      </c>
      <c r="BZ22" s="125">
        <v>2</v>
      </c>
      <c r="CA22" s="126">
        <f>IFERROR(BZ22/BX22,"-")</f>
        <v>0.66666666666667</v>
      </c>
      <c r="CB22" s="127">
        <v>93000</v>
      </c>
      <c r="CC22" s="128">
        <f>IFERROR(CB22/BX22,"-")</f>
        <v>31000</v>
      </c>
      <c r="CD22" s="129"/>
      <c r="CE22" s="129">
        <v>1</v>
      </c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93000</v>
      </c>
      <c r="CR22" s="138">
        <v>87000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1.6444444444444</v>
      </c>
      <c r="B23" s="184" t="s">
        <v>233</v>
      </c>
      <c r="C23" s="184" t="s">
        <v>178</v>
      </c>
      <c r="D23" s="184" t="s">
        <v>234</v>
      </c>
      <c r="E23" s="184"/>
      <c r="F23" s="184"/>
      <c r="G23" s="184" t="s">
        <v>61</v>
      </c>
      <c r="H23" s="87" t="s">
        <v>235</v>
      </c>
      <c r="I23" s="87" t="s">
        <v>200</v>
      </c>
      <c r="J23" s="87" t="s">
        <v>236</v>
      </c>
      <c r="K23" s="176">
        <v>45000</v>
      </c>
      <c r="L23" s="79">
        <v>13</v>
      </c>
      <c r="M23" s="79">
        <v>0</v>
      </c>
      <c r="N23" s="79">
        <v>108</v>
      </c>
      <c r="O23" s="88">
        <v>7</v>
      </c>
      <c r="P23" s="89">
        <v>0</v>
      </c>
      <c r="Q23" s="90">
        <f>O23+P23</f>
        <v>7</v>
      </c>
      <c r="R23" s="80">
        <f>IFERROR(Q23/N23,"-")</f>
        <v>0.064814814814815</v>
      </c>
      <c r="S23" s="79">
        <v>1</v>
      </c>
      <c r="T23" s="79">
        <v>3</v>
      </c>
      <c r="U23" s="80">
        <f>IFERROR(T23/(Q23),"-")</f>
        <v>0.42857142857143</v>
      </c>
      <c r="V23" s="81">
        <f>IFERROR(K23/SUM(Q23:Q24),"-")</f>
        <v>3214.2857142857</v>
      </c>
      <c r="W23" s="82">
        <v>1</v>
      </c>
      <c r="X23" s="80">
        <f>IF(Q23=0,"-",W23/Q23)</f>
        <v>0.14285714285714</v>
      </c>
      <c r="Y23" s="181">
        <v>10000</v>
      </c>
      <c r="Z23" s="182">
        <f>IFERROR(Y23/Q23,"-")</f>
        <v>1428.5714285714</v>
      </c>
      <c r="AA23" s="182">
        <f>IFERROR(Y23/W23,"-")</f>
        <v>10000</v>
      </c>
      <c r="AB23" s="176">
        <f>SUM(Y23:Y24)-SUM(K23:K24)</f>
        <v>29000</v>
      </c>
      <c r="AC23" s="83">
        <f>SUM(Y23:Y24)/SUM(K23:K24)</f>
        <v>1.6444444444444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0.14285714285714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3</v>
      </c>
      <c r="AX23" s="104">
        <f>IF(Q23=0,"",IF(AW23=0,"",(AW23/Q23)))</f>
        <v>0.42857142857143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0.14285714285714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0.28571428571429</v>
      </c>
      <c r="BQ23" s="118">
        <v>1</v>
      </c>
      <c r="BR23" s="119">
        <f>IFERROR(BQ23/BO23,"-")</f>
        <v>0.5</v>
      </c>
      <c r="BS23" s="120">
        <v>10000</v>
      </c>
      <c r="BT23" s="121">
        <f>IFERROR(BS23/BO23,"-")</f>
        <v>5000</v>
      </c>
      <c r="BU23" s="122"/>
      <c r="BV23" s="122">
        <v>1</v>
      </c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10000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237</v>
      </c>
      <c r="C24" s="184" t="s">
        <v>178</v>
      </c>
      <c r="D24" s="184"/>
      <c r="E24" s="184"/>
      <c r="F24" s="184"/>
      <c r="G24" s="184" t="s">
        <v>76</v>
      </c>
      <c r="H24" s="87"/>
      <c r="I24" s="87"/>
      <c r="J24" s="87"/>
      <c r="K24" s="176"/>
      <c r="L24" s="79">
        <v>46</v>
      </c>
      <c r="M24" s="79">
        <v>16</v>
      </c>
      <c r="N24" s="79">
        <v>8</v>
      </c>
      <c r="O24" s="88">
        <v>7</v>
      </c>
      <c r="P24" s="89">
        <v>0</v>
      </c>
      <c r="Q24" s="90">
        <f>O24+P24</f>
        <v>7</v>
      </c>
      <c r="R24" s="80">
        <f>IFERROR(Q24/N24,"-")</f>
        <v>0.875</v>
      </c>
      <c r="S24" s="79">
        <v>3</v>
      </c>
      <c r="T24" s="79">
        <v>0</v>
      </c>
      <c r="U24" s="80">
        <f>IFERROR(T24/(Q24),"-")</f>
        <v>0</v>
      </c>
      <c r="V24" s="81"/>
      <c r="W24" s="82">
        <v>3</v>
      </c>
      <c r="X24" s="80">
        <f>IF(Q24=0,"-",W24/Q24)</f>
        <v>0.42857142857143</v>
      </c>
      <c r="Y24" s="181">
        <v>64000</v>
      </c>
      <c r="Z24" s="182">
        <f>IFERROR(Y24/Q24,"-")</f>
        <v>9142.8571428571</v>
      </c>
      <c r="AA24" s="182">
        <f>IFERROR(Y24/W24,"-")</f>
        <v>21333.333333333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0.14285714285714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4</v>
      </c>
      <c r="BG24" s="110">
        <f>IF(Q24=0,"",IF(BF24=0,"",(BF24/Q24)))</f>
        <v>0.57142857142857</v>
      </c>
      <c r="BH24" s="109">
        <v>1</v>
      </c>
      <c r="BI24" s="111">
        <f>IFERROR(BH24/BF24,"-")</f>
        <v>0.25</v>
      </c>
      <c r="BJ24" s="112">
        <v>6000</v>
      </c>
      <c r="BK24" s="113">
        <f>IFERROR(BJ24/BF24,"-")</f>
        <v>1500</v>
      </c>
      <c r="BL24" s="114"/>
      <c r="BM24" s="114">
        <v>1</v>
      </c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2</v>
      </c>
      <c r="BY24" s="124">
        <f>IF(Q24=0,"",IF(BX24=0,"",(BX24/Q24)))</f>
        <v>0.28571428571429</v>
      </c>
      <c r="BZ24" s="125">
        <v>2</v>
      </c>
      <c r="CA24" s="126">
        <f>IFERROR(BZ24/BX24,"-")</f>
        <v>1</v>
      </c>
      <c r="CB24" s="127">
        <v>58000</v>
      </c>
      <c r="CC24" s="128">
        <f>IFERROR(CB24/BX24,"-")</f>
        <v>29000</v>
      </c>
      <c r="CD24" s="129"/>
      <c r="CE24" s="129"/>
      <c r="CF24" s="129">
        <v>2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3</v>
      </c>
      <c r="CQ24" s="138">
        <v>64000</v>
      </c>
      <c r="CR24" s="138">
        <v>40000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0.95384615384615</v>
      </c>
      <c r="B25" s="184" t="s">
        <v>238</v>
      </c>
      <c r="C25" s="184" t="s">
        <v>178</v>
      </c>
      <c r="D25" s="184" t="s">
        <v>239</v>
      </c>
      <c r="E25" s="184" t="s">
        <v>211</v>
      </c>
      <c r="F25" s="184"/>
      <c r="G25" s="184" t="s">
        <v>61</v>
      </c>
      <c r="H25" s="87" t="s">
        <v>240</v>
      </c>
      <c r="I25" s="87" t="s">
        <v>213</v>
      </c>
      <c r="J25" s="87" t="s">
        <v>241</v>
      </c>
      <c r="K25" s="176">
        <v>65000</v>
      </c>
      <c r="L25" s="79">
        <v>6</v>
      </c>
      <c r="M25" s="79">
        <v>0</v>
      </c>
      <c r="N25" s="79">
        <v>37</v>
      </c>
      <c r="O25" s="88">
        <v>3</v>
      </c>
      <c r="P25" s="89">
        <v>0</v>
      </c>
      <c r="Q25" s="90">
        <f>O25+P25</f>
        <v>3</v>
      </c>
      <c r="R25" s="80">
        <f>IFERROR(Q25/N25,"-")</f>
        <v>0.081081081081081</v>
      </c>
      <c r="S25" s="79">
        <v>0</v>
      </c>
      <c r="T25" s="79">
        <v>1</v>
      </c>
      <c r="U25" s="80">
        <f>IFERROR(T25/(Q25),"-")</f>
        <v>0.33333333333333</v>
      </c>
      <c r="V25" s="81">
        <f>IFERROR(K25/SUM(Q25:Q26),"-")</f>
        <v>2826.0869565217</v>
      </c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>
        <f>SUM(Y25:Y26)-SUM(K25:K26)</f>
        <v>-3000</v>
      </c>
      <c r="AC25" s="83">
        <f>SUM(Y25:Y26)/SUM(K25:K26)</f>
        <v>0.95384615384615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2</v>
      </c>
      <c r="AO25" s="98">
        <f>IF(Q25=0,"",IF(AN25=0,"",(AN25/Q25)))</f>
        <v>0.66666666666667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0.33333333333333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242</v>
      </c>
      <c r="C26" s="184" t="s">
        <v>178</v>
      </c>
      <c r="D26" s="184"/>
      <c r="E26" s="184"/>
      <c r="F26" s="184"/>
      <c r="G26" s="184" t="s">
        <v>76</v>
      </c>
      <c r="H26" s="87"/>
      <c r="I26" s="87"/>
      <c r="J26" s="87"/>
      <c r="K26" s="176"/>
      <c r="L26" s="79">
        <v>66</v>
      </c>
      <c r="M26" s="79">
        <v>51</v>
      </c>
      <c r="N26" s="79">
        <v>26</v>
      </c>
      <c r="O26" s="88">
        <v>20</v>
      </c>
      <c r="P26" s="89">
        <v>0</v>
      </c>
      <c r="Q26" s="90">
        <f>O26+P26</f>
        <v>20</v>
      </c>
      <c r="R26" s="80">
        <f>IFERROR(Q26/N26,"-")</f>
        <v>0.76923076923077</v>
      </c>
      <c r="S26" s="79">
        <v>7</v>
      </c>
      <c r="T26" s="79">
        <v>2</v>
      </c>
      <c r="U26" s="80">
        <f>IFERROR(T26/(Q26),"-")</f>
        <v>0.1</v>
      </c>
      <c r="V26" s="81"/>
      <c r="W26" s="82">
        <v>5</v>
      </c>
      <c r="X26" s="80">
        <f>IF(Q26=0,"-",W26/Q26)</f>
        <v>0.25</v>
      </c>
      <c r="Y26" s="181">
        <v>62000</v>
      </c>
      <c r="Z26" s="182">
        <f>IFERROR(Y26/Q26,"-")</f>
        <v>3100</v>
      </c>
      <c r="AA26" s="182">
        <f>IFERROR(Y26/W26,"-")</f>
        <v>12400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4</v>
      </c>
      <c r="AO26" s="98">
        <f>IF(Q26=0,"",IF(AN26=0,"",(AN26/Q26)))</f>
        <v>0.2</v>
      </c>
      <c r="AP26" s="97">
        <v>1</v>
      </c>
      <c r="AQ26" s="99">
        <f>IFERROR(AP26/AN26,"-")</f>
        <v>0.25</v>
      </c>
      <c r="AR26" s="100">
        <v>13000</v>
      </c>
      <c r="AS26" s="101">
        <f>IFERROR(AR26/AN26,"-")</f>
        <v>3250</v>
      </c>
      <c r="AT26" s="102"/>
      <c r="AU26" s="102"/>
      <c r="AV26" s="102">
        <v>1</v>
      </c>
      <c r="AW26" s="103">
        <v>5</v>
      </c>
      <c r="AX26" s="104">
        <f>IF(Q26=0,"",IF(AW26=0,"",(AW26/Q26)))</f>
        <v>0.25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3</v>
      </c>
      <c r="BG26" s="110">
        <f>IF(Q26=0,"",IF(BF26=0,"",(BF26/Q26)))</f>
        <v>0.15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7</v>
      </c>
      <c r="BP26" s="117">
        <f>IF(Q26=0,"",IF(BO26=0,"",(BO26/Q26)))</f>
        <v>0.35</v>
      </c>
      <c r="BQ26" s="118">
        <v>3</v>
      </c>
      <c r="BR26" s="119">
        <f>IFERROR(BQ26/BO26,"-")</f>
        <v>0.42857142857143</v>
      </c>
      <c r="BS26" s="120">
        <v>22000</v>
      </c>
      <c r="BT26" s="121">
        <f>IFERROR(BS26/BO26,"-")</f>
        <v>3142.8571428571</v>
      </c>
      <c r="BU26" s="122">
        <v>1</v>
      </c>
      <c r="BV26" s="122">
        <v>1</v>
      </c>
      <c r="BW26" s="122">
        <v>1</v>
      </c>
      <c r="BX26" s="123">
        <v>1</v>
      </c>
      <c r="BY26" s="124">
        <f>IF(Q26=0,"",IF(BX26=0,"",(BX26/Q26)))</f>
        <v>0.05</v>
      </c>
      <c r="BZ26" s="125">
        <v>1</v>
      </c>
      <c r="CA26" s="126">
        <f>IFERROR(BZ26/BX26,"-")</f>
        <v>1</v>
      </c>
      <c r="CB26" s="127">
        <v>27000</v>
      </c>
      <c r="CC26" s="128">
        <f>IFERROR(CB26/BX26,"-")</f>
        <v>27000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5</v>
      </c>
      <c r="CQ26" s="138">
        <v>62000</v>
      </c>
      <c r="CR26" s="138">
        <v>27000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30"/>
      <c r="B27" s="84"/>
      <c r="C27" s="84"/>
      <c r="D27" s="85"/>
      <c r="E27" s="85"/>
      <c r="F27" s="85"/>
      <c r="G27" s="86"/>
      <c r="H27" s="87"/>
      <c r="I27" s="87"/>
      <c r="J27" s="87"/>
      <c r="K27" s="177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7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30"/>
      <c r="B28" s="37"/>
      <c r="C28" s="37"/>
      <c r="D28" s="21"/>
      <c r="E28" s="21"/>
      <c r="F28" s="21"/>
      <c r="G28" s="22"/>
      <c r="H28" s="36"/>
      <c r="I28" s="36"/>
      <c r="J28" s="73"/>
      <c r="K28" s="178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9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19">
        <f>AC29</f>
        <v>1.4525065963061</v>
      </c>
      <c r="B29" s="39"/>
      <c r="C29" s="39"/>
      <c r="D29" s="39"/>
      <c r="E29" s="39"/>
      <c r="F29" s="39"/>
      <c r="G29" s="39"/>
      <c r="H29" s="40" t="s">
        <v>243</v>
      </c>
      <c r="I29" s="40"/>
      <c r="J29" s="40"/>
      <c r="K29" s="179">
        <f>SUM(K6:K28)</f>
        <v>758000</v>
      </c>
      <c r="L29" s="41">
        <f>SUM(L6:L28)</f>
        <v>806</v>
      </c>
      <c r="M29" s="41">
        <f>SUM(M6:M28)</f>
        <v>453</v>
      </c>
      <c r="N29" s="41">
        <f>SUM(N6:N28)</f>
        <v>599</v>
      </c>
      <c r="O29" s="41">
        <f>SUM(O6:O28)</f>
        <v>172</v>
      </c>
      <c r="P29" s="41">
        <f>SUM(P6:P28)</f>
        <v>1</v>
      </c>
      <c r="Q29" s="41">
        <f>SUM(Q6:Q28)</f>
        <v>173</v>
      </c>
      <c r="R29" s="42">
        <f>IFERROR(Q29/N29,"-")</f>
        <v>0.28881469115192</v>
      </c>
      <c r="S29" s="76">
        <f>SUM(S6:S28)</f>
        <v>46</v>
      </c>
      <c r="T29" s="76">
        <f>SUM(T6:T28)</f>
        <v>23</v>
      </c>
      <c r="U29" s="42">
        <f>IFERROR(S29/Q29,"-")</f>
        <v>0.26589595375723</v>
      </c>
      <c r="V29" s="43">
        <f>IFERROR(K29/Q29,"-")</f>
        <v>4381.5028901734</v>
      </c>
      <c r="W29" s="44">
        <f>SUM(W6:W28)</f>
        <v>36</v>
      </c>
      <c r="X29" s="42">
        <f>IFERROR(W29/Q29,"-")</f>
        <v>0.20809248554913</v>
      </c>
      <c r="Y29" s="179">
        <f>SUM(Y6:Y28)</f>
        <v>1101000</v>
      </c>
      <c r="Z29" s="179">
        <f>IFERROR(Y29/Q29,"-")</f>
        <v>6364.161849711</v>
      </c>
      <c r="AA29" s="179">
        <f>IFERROR(Y29/W29,"-")</f>
        <v>30583.333333333</v>
      </c>
      <c r="AB29" s="179">
        <f>Y29-K29</f>
        <v>343000</v>
      </c>
      <c r="AC29" s="45">
        <f>Y29/K29</f>
        <v>1.4525065963061</v>
      </c>
      <c r="AD29" s="58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8"/>
    <mergeCell ref="K7:K8"/>
    <mergeCell ref="V7:V8"/>
    <mergeCell ref="AB7:AB8"/>
    <mergeCell ref="AC7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10.709090909091</v>
      </c>
      <c r="B6" s="184" t="s">
        <v>245</v>
      </c>
      <c r="C6" s="184" t="s">
        <v>178</v>
      </c>
      <c r="D6" s="184" t="s">
        <v>246</v>
      </c>
      <c r="E6" s="184" t="s">
        <v>247</v>
      </c>
      <c r="F6" s="184"/>
      <c r="G6" s="184" t="s">
        <v>61</v>
      </c>
      <c r="H6" s="87" t="s">
        <v>248</v>
      </c>
      <c r="I6" s="87" t="s">
        <v>249</v>
      </c>
      <c r="J6" s="87" t="s">
        <v>250</v>
      </c>
      <c r="K6" s="176">
        <v>110000</v>
      </c>
      <c r="L6" s="79">
        <v>29</v>
      </c>
      <c r="M6" s="79">
        <v>0</v>
      </c>
      <c r="N6" s="79">
        <v>116</v>
      </c>
      <c r="O6" s="88">
        <v>9</v>
      </c>
      <c r="P6" s="89">
        <v>1</v>
      </c>
      <c r="Q6" s="90">
        <f>O6+P6</f>
        <v>10</v>
      </c>
      <c r="R6" s="80">
        <f>IFERROR(Q6/N6,"-")</f>
        <v>0.086206896551724</v>
      </c>
      <c r="S6" s="79">
        <v>0</v>
      </c>
      <c r="T6" s="79">
        <v>1</v>
      </c>
      <c r="U6" s="80">
        <f>IFERROR(T6/(Q6),"-")</f>
        <v>0.1</v>
      </c>
      <c r="V6" s="81">
        <f>IFERROR(K6/SUM(Q6:Q7),"-")</f>
        <v>1208.7912087912</v>
      </c>
      <c r="W6" s="82">
        <v>1</v>
      </c>
      <c r="X6" s="80">
        <f>IF(Q6=0,"-",W6/Q6)</f>
        <v>0.1</v>
      </c>
      <c r="Y6" s="181">
        <v>10000</v>
      </c>
      <c r="Z6" s="182">
        <f>IFERROR(Y6/Q6,"-")</f>
        <v>1000</v>
      </c>
      <c r="AA6" s="182">
        <f>IFERROR(Y6/W6,"-")</f>
        <v>10000</v>
      </c>
      <c r="AB6" s="176">
        <f>SUM(Y6:Y7)-SUM(K6:K7)</f>
        <v>1068000</v>
      </c>
      <c r="AC6" s="83">
        <f>SUM(Y6:Y7)/SUM(K6:K7)</f>
        <v>10.709090909091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0.6</v>
      </c>
      <c r="BQ6" s="118">
        <v>1</v>
      </c>
      <c r="BR6" s="119">
        <f>IFERROR(BQ6/BO6,"-")</f>
        <v>0.16666666666667</v>
      </c>
      <c r="BS6" s="120">
        <v>10000</v>
      </c>
      <c r="BT6" s="121">
        <f>IFERROR(BS6/BO6,"-")</f>
        <v>1666.6666666667</v>
      </c>
      <c r="BU6" s="122"/>
      <c r="BV6" s="122">
        <v>1</v>
      </c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251</v>
      </c>
      <c r="C7" s="184" t="s">
        <v>178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293</v>
      </c>
      <c r="M7" s="79">
        <v>225</v>
      </c>
      <c r="N7" s="79">
        <v>154</v>
      </c>
      <c r="O7" s="88">
        <v>79</v>
      </c>
      <c r="P7" s="89">
        <v>2</v>
      </c>
      <c r="Q7" s="90">
        <f>O7+P7</f>
        <v>81</v>
      </c>
      <c r="R7" s="80">
        <f>IFERROR(Q7/N7,"-")</f>
        <v>0.52597402597403</v>
      </c>
      <c r="S7" s="79">
        <v>7</v>
      </c>
      <c r="T7" s="79">
        <v>11</v>
      </c>
      <c r="U7" s="80">
        <f>IFERROR(T7/(Q7),"-")</f>
        <v>0.1358024691358</v>
      </c>
      <c r="V7" s="81"/>
      <c r="W7" s="82">
        <v>5</v>
      </c>
      <c r="X7" s="80">
        <f>IF(Q7=0,"-",W7/Q7)</f>
        <v>0.061728395061728</v>
      </c>
      <c r="Y7" s="181">
        <v>1168000</v>
      </c>
      <c r="Z7" s="182">
        <f>IFERROR(Y7/Q7,"-")</f>
        <v>14419.75308642</v>
      </c>
      <c r="AA7" s="182">
        <f>IFERROR(Y7/W7,"-")</f>
        <v>233600</v>
      </c>
      <c r="AB7" s="176"/>
      <c r="AC7" s="83"/>
      <c r="AD7" s="77"/>
      <c r="AE7" s="91">
        <v>11</v>
      </c>
      <c r="AF7" s="92">
        <f>IF(Q7=0,"",IF(AE7=0,"",(AE7/Q7)))</f>
        <v>0.1358024691358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6</v>
      </c>
      <c r="AO7" s="98">
        <f>IF(Q7=0,"",IF(AN7=0,"",(AN7/Q7)))</f>
        <v>0.074074074074074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12</v>
      </c>
      <c r="AX7" s="104">
        <f>IF(Q7=0,"",IF(AW7=0,"",(AW7/Q7)))</f>
        <v>0.14814814814815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16</v>
      </c>
      <c r="BG7" s="110">
        <f>IF(Q7=0,"",IF(BF7=0,"",(BF7/Q7)))</f>
        <v>0.19753086419753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21</v>
      </c>
      <c r="BP7" s="117">
        <f>IF(Q7=0,"",IF(BO7=0,"",(BO7/Q7)))</f>
        <v>0.25925925925926</v>
      </c>
      <c r="BQ7" s="118">
        <v>2</v>
      </c>
      <c r="BR7" s="119">
        <f>IFERROR(BQ7/BO7,"-")</f>
        <v>0.095238095238095</v>
      </c>
      <c r="BS7" s="120">
        <v>860000</v>
      </c>
      <c r="BT7" s="121">
        <f>IFERROR(BS7/BO7,"-")</f>
        <v>40952.380952381</v>
      </c>
      <c r="BU7" s="122"/>
      <c r="BV7" s="122"/>
      <c r="BW7" s="122">
        <v>2</v>
      </c>
      <c r="BX7" s="123">
        <v>13</v>
      </c>
      <c r="BY7" s="124">
        <f>IF(Q7=0,"",IF(BX7=0,"",(BX7/Q7)))</f>
        <v>0.16049382716049</v>
      </c>
      <c r="BZ7" s="125">
        <v>3</v>
      </c>
      <c r="CA7" s="126">
        <f>IFERROR(BZ7/BX7,"-")</f>
        <v>0.23076923076923</v>
      </c>
      <c r="CB7" s="127">
        <v>308000</v>
      </c>
      <c r="CC7" s="128">
        <f>IFERROR(CB7/BX7,"-")</f>
        <v>23692.307692308</v>
      </c>
      <c r="CD7" s="129"/>
      <c r="CE7" s="129"/>
      <c r="CF7" s="129">
        <v>3</v>
      </c>
      <c r="CG7" s="130">
        <v>2</v>
      </c>
      <c r="CH7" s="131">
        <f>IF(Q7=0,"",IF(CG7=0,"",(CG7/Q7)))</f>
        <v>0.024691358024691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1168000</v>
      </c>
      <c r="CR7" s="138">
        <v>815000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0.1125</v>
      </c>
      <c r="B8" s="184" t="s">
        <v>252</v>
      </c>
      <c r="C8" s="184" t="s">
        <v>178</v>
      </c>
      <c r="D8" s="184" t="s">
        <v>246</v>
      </c>
      <c r="E8" s="184" t="s">
        <v>253</v>
      </c>
      <c r="F8" s="184"/>
      <c r="G8" s="184" t="s">
        <v>61</v>
      </c>
      <c r="H8" s="87" t="s">
        <v>254</v>
      </c>
      <c r="I8" s="87" t="s">
        <v>249</v>
      </c>
      <c r="J8" s="87" t="s">
        <v>250</v>
      </c>
      <c r="K8" s="176">
        <v>120000</v>
      </c>
      <c r="L8" s="79">
        <v>76</v>
      </c>
      <c r="M8" s="79">
        <v>0</v>
      </c>
      <c r="N8" s="79">
        <v>422</v>
      </c>
      <c r="O8" s="88">
        <v>29</v>
      </c>
      <c r="P8" s="89">
        <v>0</v>
      </c>
      <c r="Q8" s="90">
        <f>O8+P8</f>
        <v>29</v>
      </c>
      <c r="R8" s="80">
        <f>IFERROR(Q8/N8,"-")</f>
        <v>0.068720379146919</v>
      </c>
      <c r="S8" s="79">
        <v>0</v>
      </c>
      <c r="T8" s="79">
        <v>9</v>
      </c>
      <c r="U8" s="80">
        <f>IFERROR(T8/(Q8),"-")</f>
        <v>0.31034482758621</v>
      </c>
      <c r="V8" s="81">
        <f>IFERROR(K8/SUM(Q8:Q9),"-")</f>
        <v>1578.9473684211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-106500</v>
      </c>
      <c r="AC8" s="83">
        <f>SUM(Y8:Y9)/SUM(K8:K9)</f>
        <v>0.1125</v>
      </c>
      <c r="AD8" s="77"/>
      <c r="AE8" s="91">
        <v>9</v>
      </c>
      <c r="AF8" s="92">
        <f>IF(Q8=0,"",IF(AE8=0,"",(AE8/Q8)))</f>
        <v>0.31034482758621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13</v>
      </c>
      <c r="AO8" s="98">
        <f>IF(Q8=0,"",IF(AN8=0,"",(AN8/Q8)))</f>
        <v>0.44827586206897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0.03448275862069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0.068965517241379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0.10344827586207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0.03448275862069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255</v>
      </c>
      <c r="C9" s="184" t="s">
        <v>178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179</v>
      </c>
      <c r="M9" s="79">
        <v>128</v>
      </c>
      <c r="N9" s="79">
        <v>94</v>
      </c>
      <c r="O9" s="88">
        <v>43</v>
      </c>
      <c r="P9" s="89">
        <v>4</v>
      </c>
      <c r="Q9" s="90">
        <f>O9+P9</f>
        <v>47</v>
      </c>
      <c r="R9" s="80">
        <f>IFERROR(Q9/N9,"-")</f>
        <v>0.5</v>
      </c>
      <c r="S9" s="79">
        <v>0</v>
      </c>
      <c r="T9" s="79">
        <v>9</v>
      </c>
      <c r="U9" s="80">
        <f>IFERROR(T9/(Q9),"-")</f>
        <v>0.19148936170213</v>
      </c>
      <c r="V9" s="81"/>
      <c r="W9" s="82">
        <v>2</v>
      </c>
      <c r="X9" s="80">
        <f>IF(Q9=0,"-",W9/Q9)</f>
        <v>0.042553191489362</v>
      </c>
      <c r="Y9" s="181">
        <v>13500</v>
      </c>
      <c r="Z9" s="182">
        <f>IFERROR(Y9/Q9,"-")</f>
        <v>287.23404255319</v>
      </c>
      <c r="AA9" s="182">
        <f>IFERROR(Y9/W9,"-")</f>
        <v>6750</v>
      </c>
      <c r="AB9" s="176"/>
      <c r="AC9" s="83"/>
      <c r="AD9" s="77"/>
      <c r="AE9" s="91">
        <v>6</v>
      </c>
      <c r="AF9" s="92">
        <f>IF(Q9=0,"",IF(AE9=0,"",(AE9/Q9)))</f>
        <v>0.12765957446809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14</v>
      </c>
      <c r="AO9" s="98">
        <f>IF(Q9=0,"",IF(AN9=0,"",(AN9/Q9)))</f>
        <v>0.29787234042553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5</v>
      </c>
      <c r="AX9" s="104">
        <f>IF(Q9=0,"",IF(AW9=0,"",(AW9/Q9)))</f>
        <v>0.1063829787234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8</v>
      </c>
      <c r="BG9" s="110">
        <f>IF(Q9=0,"",IF(BF9=0,"",(BF9/Q9)))</f>
        <v>0.17021276595745</v>
      </c>
      <c r="BH9" s="109">
        <v>1</v>
      </c>
      <c r="BI9" s="111">
        <f>IFERROR(BH9/BF9,"-")</f>
        <v>0.125</v>
      </c>
      <c r="BJ9" s="112">
        <v>3000</v>
      </c>
      <c r="BK9" s="113">
        <f>IFERROR(BJ9/BF9,"-")</f>
        <v>375</v>
      </c>
      <c r="BL9" s="114">
        <v>1</v>
      </c>
      <c r="BM9" s="114"/>
      <c r="BN9" s="114"/>
      <c r="BO9" s="116">
        <v>7</v>
      </c>
      <c r="BP9" s="117">
        <f>IF(Q9=0,"",IF(BO9=0,"",(BO9/Q9)))</f>
        <v>0.14893617021277</v>
      </c>
      <c r="BQ9" s="118">
        <v>1</v>
      </c>
      <c r="BR9" s="119">
        <f>IFERROR(BQ9/BO9,"-")</f>
        <v>0.14285714285714</v>
      </c>
      <c r="BS9" s="120">
        <v>10500</v>
      </c>
      <c r="BT9" s="121">
        <f>IFERROR(BS9/BO9,"-")</f>
        <v>1500</v>
      </c>
      <c r="BU9" s="122"/>
      <c r="BV9" s="122"/>
      <c r="BW9" s="122">
        <v>1</v>
      </c>
      <c r="BX9" s="123">
        <v>4</v>
      </c>
      <c r="BY9" s="124">
        <f>IF(Q9=0,"",IF(BX9=0,"",(BX9/Q9)))</f>
        <v>0.085106382978723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3</v>
      </c>
      <c r="CH9" s="131">
        <f>IF(Q9=0,"",IF(CG9=0,"",(CG9/Q9)))</f>
        <v>0.063829787234043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13500</v>
      </c>
      <c r="CR9" s="138">
        <v>10500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4.4216216216216</v>
      </c>
      <c r="B10" s="184" t="s">
        <v>256</v>
      </c>
      <c r="C10" s="184" t="s">
        <v>178</v>
      </c>
      <c r="D10" s="184" t="s">
        <v>239</v>
      </c>
      <c r="E10" s="184" t="s">
        <v>253</v>
      </c>
      <c r="F10" s="184"/>
      <c r="G10" s="184" t="s">
        <v>61</v>
      </c>
      <c r="H10" s="87" t="s">
        <v>257</v>
      </c>
      <c r="I10" s="87" t="s">
        <v>258</v>
      </c>
      <c r="J10" s="87" t="s">
        <v>149</v>
      </c>
      <c r="K10" s="176">
        <v>185000</v>
      </c>
      <c r="L10" s="79">
        <v>70</v>
      </c>
      <c r="M10" s="79">
        <v>0</v>
      </c>
      <c r="N10" s="79">
        <v>332</v>
      </c>
      <c r="O10" s="88">
        <v>24</v>
      </c>
      <c r="P10" s="89">
        <v>1</v>
      </c>
      <c r="Q10" s="90">
        <f>O10+P10</f>
        <v>25</v>
      </c>
      <c r="R10" s="80">
        <f>IFERROR(Q10/N10,"-")</f>
        <v>0.075301204819277</v>
      </c>
      <c r="S10" s="79">
        <v>1</v>
      </c>
      <c r="T10" s="79">
        <v>9</v>
      </c>
      <c r="U10" s="80">
        <f>IFERROR(T10/(Q10),"-")</f>
        <v>0.36</v>
      </c>
      <c r="V10" s="81">
        <f>IFERROR(K10/SUM(Q10:Q11),"-")</f>
        <v>1813.7254901961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633000</v>
      </c>
      <c r="AC10" s="83">
        <f>SUM(Y10:Y11)/SUM(K10:K11)</f>
        <v>4.4216216216216</v>
      </c>
      <c r="AD10" s="77"/>
      <c r="AE10" s="91">
        <v>5</v>
      </c>
      <c r="AF10" s="92">
        <f>IF(Q10=0,"",IF(AE10=0,"",(AE10/Q10)))</f>
        <v>0.2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4</v>
      </c>
      <c r="AO10" s="98">
        <f>IF(Q10=0,"",IF(AN10=0,"",(AN10/Q10)))</f>
        <v>0.16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5</v>
      </c>
      <c r="AX10" s="104">
        <f>IF(Q10=0,"",IF(AW10=0,"",(AW10/Q10)))</f>
        <v>0.2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0.28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0.08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0.08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259</v>
      </c>
      <c r="C11" s="184" t="s">
        <v>178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230</v>
      </c>
      <c r="M11" s="79">
        <v>190</v>
      </c>
      <c r="N11" s="79">
        <v>160</v>
      </c>
      <c r="O11" s="88">
        <v>76</v>
      </c>
      <c r="P11" s="89">
        <v>1</v>
      </c>
      <c r="Q11" s="90">
        <f>O11+P11</f>
        <v>77</v>
      </c>
      <c r="R11" s="80">
        <f>IFERROR(Q11/N11,"-")</f>
        <v>0.48125</v>
      </c>
      <c r="S11" s="79">
        <v>6</v>
      </c>
      <c r="T11" s="79">
        <v>20</v>
      </c>
      <c r="U11" s="80">
        <f>IFERROR(T11/(Q11),"-")</f>
        <v>0.25974025974026</v>
      </c>
      <c r="V11" s="81"/>
      <c r="W11" s="82">
        <v>8</v>
      </c>
      <c r="X11" s="80">
        <f>IF(Q11=0,"-",W11/Q11)</f>
        <v>0.1038961038961</v>
      </c>
      <c r="Y11" s="181">
        <v>818000</v>
      </c>
      <c r="Z11" s="182">
        <f>IFERROR(Y11/Q11,"-")</f>
        <v>10623.376623377</v>
      </c>
      <c r="AA11" s="182">
        <f>IFERROR(Y11/W11,"-")</f>
        <v>102250</v>
      </c>
      <c r="AB11" s="176"/>
      <c r="AC11" s="83"/>
      <c r="AD11" s="77"/>
      <c r="AE11" s="91">
        <v>9</v>
      </c>
      <c r="AF11" s="92">
        <f>IF(Q11=0,"",IF(AE11=0,"",(AE11/Q11)))</f>
        <v>0.11688311688312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15</v>
      </c>
      <c r="AO11" s="98">
        <f>IF(Q11=0,"",IF(AN11=0,"",(AN11/Q11)))</f>
        <v>0.19480519480519</v>
      </c>
      <c r="AP11" s="97">
        <v>1</v>
      </c>
      <c r="AQ11" s="99">
        <f>IFERROR(AP11/AN11,"-")</f>
        <v>0.066666666666667</v>
      </c>
      <c r="AR11" s="100">
        <v>35000</v>
      </c>
      <c r="AS11" s="101">
        <f>IFERROR(AR11/AN11,"-")</f>
        <v>2333.3333333333</v>
      </c>
      <c r="AT11" s="102"/>
      <c r="AU11" s="102"/>
      <c r="AV11" s="102">
        <v>1</v>
      </c>
      <c r="AW11" s="103">
        <v>13</v>
      </c>
      <c r="AX11" s="104">
        <f>IF(Q11=0,"",IF(AW11=0,"",(AW11/Q11)))</f>
        <v>0.16883116883117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11</v>
      </c>
      <c r="BG11" s="110">
        <f>IF(Q11=0,"",IF(BF11=0,"",(BF11/Q11)))</f>
        <v>0.14285714285714</v>
      </c>
      <c r="BH11" s="109">
        <v>1</v>
      </c>
      <c r="BI11" s="111">
        <f>IFERROR(BH11/BF11,"-")</f>
        <v>0.090909090909091</v>
      </c>
      <c r="BJ11" s="112">
        <v>3000</v>
      </c>
      <c r="BK11" s="113">
        <f>IFERROR(BJ11/BF11,"-")</f>
        <v>272.72727272727</v>
      </c>
      <c r="BL11" s="114">
        <v>1</v>
      </c>
      <c r="BM11" s="114"/>
      <c r="BN11" s="114"/>
      <c r="BO11" s="116">
        <v>18</v>
      </c>
      <c r="BP11" s="117">
        <f>IF(Q11=0,"",IF(BO11=0,"",(BO11/Q11)))</f>
        <v>0.23376623376623</v>
      </c>
      <c r="BQ11" s="118">
        <v>3</v>
      </c>
      <c r="BR11" s="119">
        <f>IFERROR(BQ11/BO11,"-")</f>
        <v>0.16666666666667</v>
      </c>
      <c r="BS11" s="120">
        <v>62000</v>
      </c>
      <c r="BT11" s="121">
        <f>IFERROR(BS11/BO11,"-")</f>
        <v>3444.4444444444</v>
      </c>
      <c r="BU11" s="122">
        <v>1</v>
      </c>
      <c r="BV11" s="122"/>
      <c r="BW11" s="122">
        <v>2</v>
      </c>
      <c r="BX11" s="123">
        <v>7</v>
      </c>
      <c r="BY11" s="124">
        <f>IF(Q11=0,"",IF(BX11=0,"",(BX11/Q11)))</f>
        <v>0.090909090909091</v>
      </c>
      <c r="BZ11" s="125">
        <v>2</v>
      </c>
      <c r="CA11" s="126">
        <f>IFERROR(BZ11/BX11,"-")</f>
        <v>0.28571428571429</v>
      </c>
      <c r="CB11" s="127">
        <v>298000</v>
      </c>
      <c r="CC11" s="128">
        <f>IFERROR(CB11/BX11,"-")</f>
        <v>42571.428571429</v>
      </c>
      <c r="CD11" s="129">
        <v>1</v>
      </c>
      <c r="CE11" s="129"/>
      <c r="CF11" s="129">
        <v>1</v>
      </c>
      <c r="CG11" s="130">
        <v>4</v>
      </c>
      <c r="CH11" s="131">
        <f>IF(Q11=0,"",IF(CG11=0,"",(CG11/Q11)))</f>
        <v>0.051948051948052</v>
      </c>
      <c r="CI11" s="132">
        <v>1</v>
      </c>
      <c r="CJ11" s="133">
        <f>IFERROR(CI11/CG11,"-")</f>
        <v>0.25</v>
      </c>
      <c r="CK11" s="134">
        <v>420000</v>
      </c>
      <c r="CL11" s="135">
        <f>IFERROR(CK11/CG11,"-")</f>
        <v>105000</v>
      </c>
      <c r="CM11" s="136"/>
      <c r="CN11" s="136"/>
      <c r="CO11" s="136">
        <v>1</v>
      </c>
      <c r="CP11" s="137">
        <v>8</v>
      </c>
      <c r="CQ11" s="138">
        <v>818000</v>
      </c>
      <c r="CR11" s="138">
        <v>420000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14.775</v>
      </c>
      <c r="B12" s="184" t="s">
        <v>260</v>
      </c>
      <c r="C12" s="184" t="s">
        <v>178</v>
      </c>
      <c r="D12" s="184" t="s">
        <v>261</v>
      </c>
      <c r="E12" s="184" t="s">
        <v>247</v>
      </c>
      <c r="F12" s="184"/>
      <c r="G12" s="184" t="s">
        <v>61</v>
      </c>
      <c r="H12" s="87" t="s">
        <v>262</v>
      </c>
      <c r="I12" s="87" t="s">
        <v>263</v>
      </c>
      <c r="J12" s="87" t="s">
        <v>149</v>
      </c>
      <c r="K12" s="176">
        <v>80000</v>
      </c>
      <c r="L12" s="79">
        <v>62</v>
      </c>
      <c r="M12" s="79">
        <v>0</v>
      </c>
      <c r="N12" s="79">
        <v>257</v>
      </c>
      <c r="O12" s="88">
        <v>15</v>
      </c>
      <c r="P12" s="89">
        <v>0</v>
      </c>
      <c r="Q12" s="90">
        <f>O12+P12</f>
        <v>15</v>
      </c>
      <c r="R12" s="80">
        <f>IFERROR(Q12/N12,"-")</f>
        <v>0.058365758754864</v>
      </c>
      <c r="S12" s="79">
        <v>1</v>
      </c>
      <c r="T12" s="79">
        <v>2</v>
      </c>
      <c r="U12" s="80">
        <f>IFERROR(T12/(Q12),"-")</f>
        <v>0.13333333333333</v>
      </c>
      <c r="V12" s="81">
        <f>IFERROR(K12/SUM(Q12:Q13),"-")</f>
        <v>666.66666666667</v>
      </c>
      <c r="W12" s="82">
        <v>1</v>
      </c>
      <c r="X12" s="80">
        <f>IF(Q12=0,"-",W12/Q12)</f>
        <v>0.066666666666667</v>
      </c>
      <c r="Y12" s="181">
        <v>135000</v>
      </c>
      <c r="Z12" s="182">
        <f>IFERROR(Y12/Q12,"-")</f>
        <v>9000</v>
      </c>
      <c r="AA12" s="182">
        <f>IFERROR(Y12/W12,"-")</f>
        <v>135000</v>
      </c>
      <c r="AB12" s="176">
        <f>SUM(Y12:Y13)-SUM(K12:K13)</f>
        <v>1102000</v>
      </c>
      <c r="AC12" s="83">
        <f>SUM(Y12:Y13)/SUM(K12:K13)</f>
        <v>14.775</v>
      </c>
      <c r="AD12" s="77"/>
      <c r="AE12" s="91">
        <v>2</v>
      </c>
      <c r="AF12" s="92">
        <f>IF(Q12=0,"",IF(AE12=0,"",(AE12/Q12)))</f>
        <v>0.13333333333333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2</v>
      </c>
      <c r="AO12" s="98">
        <f>IF(Q12=0,"",IF(AN12=0,"",(AN12/Q12)))</f>
        <v>0.13333333333333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7</v>
      </c>
      <c r="BG12" s="110">
        <f>IF(Q12=0,"",IF(BF12=0,"",(BF12/Q12)))</f>
        <v>0.46666666666667</v>
      </c>
      <c r="BH12" s="109">
        <v>1</v>
      </c>
      <c r="BI12" s="111">
        <f>IFERROR(BH12/BF12,"-")</f>
        <v>0.14285714285714</v>
      </c>
      <c r="BJ12" s="112">
        <v>140000</v>
      </c>
      <c r="BK12" s="113">
        <f>IFERROR(BJ12/BF12,"-")</f>
        <v>20000</v>
      </c>
      <c r="BL12" s="114"/>
      <c r="BM12" s="114"/>
      <c r="BN12" s="114">
        <v>1</v>
      </c>
      <c r="BO12" s="116">
        <v>2</v>
      </c>
      <c r="BP12" s="117">
        <f>IF(Q12=0,"",IF(BO12=0,"",(BO12/Q12)))</f>
        <v>0.13333333333333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135000</v>
      </c>
      <c r="CR12" s="138">
        <v>140000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264</v>
      </c>
      <c r="C13" s="184" t="s">
        <v>178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336</v>
      </c>
      <c r="M13" s="79">
        <v>244</v>
      </c>
      <c r="N13" s="79">
        <v>195</v>
      </c>
      <c r="O13" s="88">
        <v>102</v>
      </c>
      <c r="P13" s="89">
        <v>3</v>
      </c>
      <c r="Q13" s="90">
        <f>O13+P13</f>
        <v>105</v>
      </c>
      <c r="R13" s="80">
        <f>IFERROR(Q13/N13,"-")</f>
        <v>0.53846153846154</v>
      </c>
      <c r="S13" s="79">
        <v>7</v>
      </c>
      <c r="T13" s="79">
        <v>14</v>
      </c>
      <c r="U13" s="80">
        <f>IFERROR(T13/(Q13),"-")</f>
        <v>0.13333333333333</v>
      </c>
      <c r="V13" s="81"/>
      <c r="W13" s="82">
        <v>7</v>
      </c>
      <c r="X13" s="80">
        <f>IF(Q13=0,"-",W13/Q13)</f>
        <v>0.066666666666667</v>
      </c>
      <c r="Y13" s="181">
        <v>1047000</v>
      </c>
      <c r="Z13" s="182">
        <f>IFERROR(Y13/Q13,"-")</f>
        <v>9971.4285714286</v>
      </c>
      <c r="AA13" s="182">
        <f>IFERROR(Y13/W13,"-")</f>
        <v>149571.42857143</v>
      </c>
      <c r="AB13" s="176"/>
      <c r="AC13" s="83"/>
      <c r="AD13" s="77"/>
      <c r="AE13" s="91">
        <v>9</v>
      </c>
      <c r="AF13" s="92">
        <f>IF(Q13=0,"",IF(AE13=0,"",(AE13/Q13)))</f>
        <v>0.085714285714286</v>
      </c>
      <c r="AG13" s="91">
        <v>1</v>
      </c>
      <c r="AH13" s="93">
        <f>IFERROR(AG13/AE13,"-")</f>
        <v>0.11111111111111</v>
      </c>
      <c r="AI13" s="94">
        <v>845000</v>
      </c>
      <c r="AJ13" s="95">
        <f>IFERROR(AI13/AE13,"-")</f>
        <v>93888.888888889</v>
      </c>
      <c r="AK13" s="96"/>
      <c r="AL13" s="96"/>
      <c r="AM13" s="96">
        <v>1</v>
      </c>
      <c r="AN13" s="97">
        <v>17</v>
      </c>
      <c r="AO13" s="98">
        <f>IF(Q13=0,"",IF(AN13=0,"",(AN13/Q13)))</f>
        <v>0.16190476190476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11</v>
      </c>
      <c r="AX13" s="104">
        <f>IF(Q13=0,"",IF(AW13=0,"",(AW13/Q13)))</f>
        <v>0.1047619047619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26</v>
      </c>
      <c r="BG13" s="110">
        <f>IF(Q13=0,"",IF(BF13=0,"",(BF13/Q13)))</f>
        <v>0.24761904761905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28</v>
      </c>
      <c r="BP13" s="117">
        <f>IF(Q13=0,"",IF(BO13=0,"",(BO13/Q13)))</f>
        <v>0.26666666666667</v>
      </c>
      <c r="BQ13" s="118">
        <v>3</v>
      </c>
      <c r="BR13" s="119">
        <f>IFERROR(BQ13/BO13,"-")</f>
        <v>0.10714285714286</v>
      </c>
      <c r="BS13" s="120">
        <v>16000</v>
      </c>
      <c r="BT13" s="121">
        <f>IFERROR(BS13/BO13,"-")</f>
        <v>571.42857142857</v>
      </c>
      <c r="BU13" s="122">
        <v>2</v>
      </c>
      <c r="BV13" s="122">
        <v>1</v>
      </c>
      <c r="BW13" s="122"/>
      <c r="BX13" s="123">
        <v>14</v>
      </c>
      <c r="BY13" s="124">
        <f>IF(Q13=0,"",IF(BX13=0,"",(BX13/Q13)))</f>
        <v>0.13333333333333</v>
      </c>
      <c r="BZ13" s="125">
        <v>3</v>
      </c>
      <c r="CA13" s="126">
        <f>IFERROR(BZ13/BX13,"-")</f>
        <v>0.21428571428571</v>
      </c>
      <c r="CB13" s="127">
        <v>186000</v>
      </c>
      <c r="CC13" s="128">
        <f>IFERROR(CB13/BX13,"-")</f>
        <v>13285.714285714</v>
      </c>
      <c r="CD13" s="129"/>
      <c r="CE13" s="129"/>
      <c r="CF13" s="129">
        <v>3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7</v>
      </c>
      <c r="CQ13" s="138">
        <v>1047000</v>
      </c>
      <c r="CR13" s="138">
        <v>845000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0.33636363636364</v>
      </c>
      <c r="B14" s="184" t="s">
        <v>265</v>
      </c>
      <c r="C14" s="184" t="s">
        <v>178</v>
      </c>
      <c r="D14" s="184" t="s">
        <v>246</v>
      </c>
      <c r="E14" s="184" t="s">
        <v>247</v>
      </c>
      <c r="F14" s="184"/>
      <c r="G14" s="184" t="s">
        <v>61</v>
      </c>
      <c r="H14" s="87" t="s">
        <v>266</v>
      </c>
      <c r="I14" s="87" t="s">
        <v>267</v>
      </c>
      <c r="J14" s="87" t="s">
        <v>154</v>
      </c>
      <c r="K14" s="176">
        <v>110000</v>
      </c>
      <c r="L14" s="79">
        <v>30</v>
      </c>
      <c r="M14" s="79">
        <v>0</v>
      </c>
      <c r="N14" s="79">
        <v>103</v>
      </c>
      <c r="O14" s="88">
        <v>17</v>
      </c>
      <c r="P14" s="89">
        <v>0</v>
      </c>
      <c r="Q14" s="90">
        <f>O14+P14</f>
        <v>17</v>
      </c>
      <c r="R14" s="80">
        <f>IFERROR(Q14/N14,"-")</f>
        <v>0.16504854368932</v>
      </c>
      <c r="S14" s="79">
        <v>0</v>
      </c>
      <c r="T14" s="79">
        <v>6</v>
      </c>
      <c r="U14" s="80">
        <f>IFERROR(T14/(Q14),"-")</f>
        <v>0.35294117647059</v>
      </c>
      <c r="V14" s="81">
        <f>IFERROR(K14/SUM(Q14:Q15),"-")</f>
        <v>1617.6470588235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-73000</v>
      </c>
      <c r="AC14" s="83">
        <f>SUM(Y14:Y15)/SUM(K14:K15)</f>
        <v>0.33636363636364</v>
      </c>
      <c r="AD14" s="77"/>
      <c r="AE14" s="91">
        <v>2</v>
      </c>
      <c r="AF14" s="92">
        <f>IF(Q14=0,"",IF(AE14=0,"",(AE14/Q14)))</f>
        <v>0.11764705882353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10</v>
      </c>
      <c r="AO14" s="98">
        <f>IF(Q14=0,"",IF(AN14=0,"",(AN14/Q14)))</f>
        <v>0.58823529411765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0.058823529411765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2</v>
      </c>
      <c r="BG14" s="110">
        <f>IF(Q14=0,"",IF(BF14=0,"",(BF14/Q14)))</f>
        <v>0.11764705882353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0.058823529411765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0.058823529411765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268</v>
      </c>
      <c r="C15" s="184" t="s">
        <v>178</v>
      </c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184</v>
      </c>
      <c r="M15" s="79">
        <v>140</v>
      </c>
      <c r="N15" s="79">
        <v>101</v>
      </c>
      <c r="O15" s="88">
        <v>50</v>
      </c>
      <c r="P15" s="89">
        <v>1</v>
      </c>
      <c r="Q15" s="90">
        <f>O15+P15</f>
        <v>51</v>
      </c>
      <c r="R15" s="80">
        <f>IFERROR(Q15/N15,"-")</f>
        <v>0.5049504950495</v>
      </c>
      <c r="S15" s="79">
        <v>4</v>
      </c>
      <c r="T15" s="79">
        <v>8</v>
      </c>
      <c r="U15" s="80">
        <f>IFERROR(T15/(Q15),"-")</f>
        <v>0.15686274509804</v>
      </c>
      <c r="V15" s="81"/>
      <c r="W15" s="82">
        <v>3</v>
      </c>
      <c r="X15" s="80">
        <f>IF(Q15=0,"-",W15/Q15)</f>
        <v>0.058823529411765</v>
      </c>
      <c r="Y15" s="181">
        <v>37000</v>
      </c>
      <c r="Z15" s="182">
        <f>IFERROR(Y15/Q15,"-")</f>
        <v>725.49019607843</v>
      </c>
      <c r="AA15" s="182">
        <f>IFERROR(Y15/W15,"-")</f>
        <v>12333.333333333</v>
      </c>
      <c r="AB15" s="176"/>
      <c r="AC15" s="83"/>
      <c r="AD15" s="77"/>
      <c r="AE15" s="91">
        <v>5</v>
      </c>
      <c r="AF15" s="92">
        <f>IF(Q15=0,"",IF(AE15=0,"",(AE15/Q15)))</f>
        <v>0.098039215686275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16</v>
      </c>
      <c r="AO15" s="98">
        <f>IF(Q15=0,"",IF(AN15=0,"",(AN15/Q15)))</f>
        <v>0.31372549019608</v>
      </c>
      <c r="AP15" s="97">
        <v>2</v>
      </c>
      <c r="AQ15" s="99">
        <f>IFERROR(AP15/AN15,"-")</f>
        <v>0.125</v>
      </c>
      <c r="AR15" s="100">
        <v>8000</v>
      </c>
      <c r="AS15" s="101">
        <f>IFERROR(AR15/AN15,"-")</f>
        <v>500</v>
      </c>
      <c r="AT15" s="102">
        <v>2</v>
      </c>
      <c r="AU15" s="102"/>
      <c r="AV15" s="102"/>
      <c r="AW15" s="103">
        <v>4</v>
      </c>
      <c r="AX15" s="104">
        <f>IF(Q15=0,"",IF(AW15=0,"",(AW15/Q15)))</f>
        <v>0.07843137254902</v>
      </c>
      <c r="AY15" s="103">
        <v>1</v>
      </c>
      <c r="AZ15" s="105">
        <f>IFERROR(AY15/AW15,"-")</f>
        <v>0.25</v>
      </c>
      <c r="BA15" s="106">
        <v>29000</v>
      </c>
      <c r="BB15" s="107">
        <f>IFERROR(BA15/AW15,"-")</f>
        <v>7250</v>
      </c>
      <c r="BC15" s="108"/>
      <c r="BD15" s="108"/>
      <c r="BE15" s="108">
        <v>1</v>
      </c>
      <c r="BF15" s="109">
        <v>11</v>
      </c>
      <c r="BG15" s="110">
        <f>IF(Q15=0,"",IF(BF15=0,"",(BF15/Q15)))</f>
        <v>0.2156862745098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11</v>
      </c>
      <c r="BP15" s="117">
        <f>IF(Q15=0,"",IF(BO15=0,"",(BO15/Q15)))</f>
        <v>0.2156862745098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0.03921568627451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2</v>
      </c>
      <c r="CH15" s="131">
        <f>IF(Q15=0,"",IF(CG15=0,"",(CG15/Q15)))</f>
        <v>0.03921568627451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3</v>
      </c>
      <c r="CQ15" s="138">
        <v>37000</v>
      </c>
      <c r="CR15" s="138">
        <v>29000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3.6529411764706</v>
      </c>
      <c r="B16" s="184" t="s">
        <v>269</v>
      </c>
      <c r="C16" s="184" t="s">
        <v>178</v>
      </c>
      <c r="D16" s="184" t="s">
        <v>246</v>
      </c>
      <c r="E16" s="184" t="s">
        <v>247</v>
      </c>
      <c r="F16" s="184"/>
      <c r="G16" s="184" t="s">
        <v>61</v>
      </c>
      <c r="H16" s="87" t="s">
        <v>270</v>
      </c>
      <c r="I16" s="87" t="s">
        <v>249</v>
      </c>
      <c r="J16" s="185" t="s">
        <v>226</v>
      </c>
      <c r="K16" s="176">
        <v>170000</v>
      </c>
      <c r="L16" s="79">
        <v>58</v>
      </c>
      <c r="M16" s="79">
        <v>0</v>
      </c>
      <c r="N16" s="79">
        <v>227</v>
      </c>
      <c r="O16" s="88">
        <v>14</v>
      </c>
      <c r="P16" s="89">
        <v>0</v>
      </c>
      <c r="Q16" s="90">
        <f>O16+P16</f>
        <v>14</v>
      </c>
      <c r="R16" s="80">
        <f>IFERROR(Q16/N16,"-")</f>
        <v>0.061674008810573</v>
      </c>
      <c r="S16" s="79">
        <v>3</v>
      </c>
      <c r="T16" s="79">
        <v>6</v>
      </c>
      <c r="U16" s="80">
        <f>IFERROR(T16/(Q16),"-")</f>
        <v>0.42857142857143</v>
      </c>
      <c r="V16" s="81">
        <f>IFERROR(K16/SUM(Q16:Q17),"-")</f>
        <v>1491.2280701754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451000</v>
      </c>
      <c r="AC16" s="83">
        <f>SUM(Y16:Y17)/SUM(K16:K17)</f>
        <v>3.6529411764706</v>
      </c>
      <c r="AD16" s="77"/>
      <c r="AE16" s="91">
        <v>3</v>
      </c>
      <c r="AF16" s="92">
        <f>IF(Q16=0,"",IF(AE16=0,"",(AE16/Q16)))</f>
        <v>0.21428571428571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3</v>
      </c>
      <c r="AO16" s="98">
        <f>IF(Q16=0,"",IF(AN16=0,"",(AN16/Q16)))</f>
        <v>0.21428571428571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0.14285714285714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4</v>
      </c>
      <c r="BP16" s="117">
        <f>IF(Q16=0,"",IF(BO16=0,"",(BO16/Q16)))</f>
        <v>0.28571428571429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0.14285714285714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271</v>
      </c>
      <c r="C17" s="184" t="s">
        <v>178</v>
      </c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428</v>
      </c>
      <c r="M17" s="79">
        <v>300</v>
      </c>
      <c r="N17" s="79">
        <v>200</v>
      </c>
      <c r="O17" s="88">
        <v>100</v>
      </c>
      <c r="P17" s="89">
        <v>0</v>
      </c>
      <c r="Q17" s="90">
        <f>O17+P17</f>
        <v>100</v>
      </c>
      <c r="R17" s="80">
        <f>IFERROR(Q17/N17,"-")</f>
        <v>0.5</v>
      </c>
      <c r="S17" s="79">
        <v>8</v>
      </c>
      <c r="T17" s="79">
        <v>19</v>
      </c>
      <c r="U17" s="80">
        <f>IFERROR(T17/(Q17),"-")</f>
        <v>0.19</v>
      </c>
      <c r="V17" s="81"/>
      <c r="W17" s="82">
        <v>7</v>
      </c>
      <c r="X17" s="80">
        <f>IF(Q17=0,"-",W17/Q17)</f>
        <v>0.07</v>
      </c>
      <c r="Y17" s="181">
        <v>621000</v>
      </c>
      <c r="Z17" s="182">
        <f>IFERROR(Y17/Q17,"-")</f>
        <v>6210</v>
      </c>
      <c r="AA17" s="182">
        <f>IFERROR(Y17/W17,"-")</f>
        <v>88714.285714286</v>
      </c>
      <c r="AB17" s="176"/>
      <c r="AC17" s="83"/>
      <c r="AD17" s="77"/>
      <c r="AE17" s="91">
        <v>15</v>
      </c>
      <c r="AF17" s="92">
        <f>IF(Q17=0,"",IF(AE17=0,"",(AE17/Q17)))</f>
        <v>0.15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11</v>
      </c>
      <c r="AO17" s="98">
        <f>IF(Q17=0,"",IF(AN17=0,"",(AN17/Q17)))</f>
        <v>0.11</v>
      </c>
      <c r="AP17" s="97">
        <v>1</v>
      </c>
      <c r="AQ17" s="99">
        <f>IFERROR(AP17/AN17,"-")</f>
        <v>0.090909090909091</v>
      </c>
      <c r="AR17" s="100">
        <v>3000</v>
      </c>
      <c r="AS17" s="101">
        <f>IFERROR(AR17/AN17,"-")</f>
        <v>272.72727272727</v>
      </c>
      <c r="AT17" s="102">
        <v>1</v>
      </c>
      <c r="AU17" s="102"/>
      <c r="AV17" s="102"/>
      <c r="AW17" s="103">
        <v>18</v>
      </c>
      <c r="AX17" s="104">
        <f>IF(Q17=0,"",IF(AW17=0,"",(AW17/Q17)))</f>
        <v>0.18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24</v>
      </c>
      <c r="BG17" s="110">
        <f>IF(Q17=0,"",IF(BF17=0,"",(BF17/Q17)))</f>
        <v>0.24</v>
      </c>
      <c r="BH17" s="109">
        <v>2</v>
      </c>
      <c r="BI17" s="111">
        <f>IFERROR(BH17/BF17,"-")</f>
        <v>0.083333333333333</v>
      </c>
      <c r="BJ17" s="112">
        <v>11000</v>
      </c>
      <c r="BK17" s="113">
        <f>IFERROR(BJ17/BF17,"-")</f>
        <v>458.33333333333</v>
      </c>
      <c r="BL17" s="114">
        <v>1</v>
      </c>
      <c r="BM17" s="114">
        <v>1</v>
      </c>
      <c r="BN17" s="114"/>
      <c r="BO17" s="116">
        <v>18</v>
      </c>
      <c r="BP17" s="117">
        <f>IF(Q17=0,"",IF(BO17=0,"",(BO17/Q17)))</f>
        <v>0.18</v>
      </c>
      <c r="BQ17" s="118">
        <v>4</v>
      </c>
      <c r="BR17" s="119">
        <f>IFERROR(BQ17/BO17,"-")</f>
        <v>0.22222222222222</v>
      </c>
      <c r="BS17" s="120">
        <v>617000</v>
      </c>
      <c r="BT17" s="121">
        <f>IFERROR(BS17/BO17,"-")</f>
        <v>34277.777777778</v>
      </c>
      <c r="BU17" s="122"/>
      <c r="BV17" s="122">
        <v>3</v>
      </c>
      <c r="BW17" s="122">
        <v>1</v>
      </c>
      <c r="BX17" s="123">
        <v>13</v>
      </c>
      <c r="BY17" s="124">
        <f>IF(Q17=0,"",IF(BX17=0,"",(BX17/Q17)))</f>
        <v>0.13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0.01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7</v>
      </c>
      <c r="CQ17" s="138">
        <v>621000</v>
      </c>
      <c r="CR17" s="138">
        <v>595000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1.65</v>
      </c>
      <c r="B18" s="184" t="s">
        <v>272</v>
      </c>
      <c r="C18" s="184" t="s">
        <v>178</v>
      </c>
      <c r="D18" s="184" t="s">
        <v>205</v>
      </c>
      <c r="E18" s="184" t="s">
        <v>247</v>
      </c>
      <c r="F18" s="184"/>
      <c r="G18" s="184" t="s">
        <v>61</v>
      </c>
      <c r="H18" s="87" t="s">
        <v>273</v>
      </c>
      <c r="I18" s="87" t="s">
        <v>274</v>
      </c>
      <c r="J18" s="185" t="s">
        <v>226</v>
      </c>
      <c r="K18" s="176">
        <v>80000</v>
      </c>
      <c r="L18" s="79">
        <v>31</v>
      </c>
      <c r="M18" s="79">
        <v>0</v>
      </c>
      <c r="N18" s="79">
        <v>204</v>
      </c>
      <c r="O18" s="88">
        <v>9</v>
      </c>
      <c r="P18" s="89">
        <v>1</v>
      </c>
      <c r="Q18" s="90">
        <f>O18+P18</f>
        <v>10</v>
      </c>
      <c r="R18" s="80">
        <f>IFERROR(Q18/N18,"-")</f>
        <v>0.049019607843137</v>
      </c>
      <c r="S18" s="79">
        <v>1</v>
      </c>
      <c r="T18" s="79">
        <v>1</v>
      </c>
      <c r="U18" s="80">
        <f>IFERROR(T18/(Q18),"-")</f>
        <v>0.1</v>
      </c>
      <c r="V18" s="81">
        <f>IFERROR(K18/SUM(Q18:Q19),"-")</f>
        <v>1025.641025641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52000</v>
      </c>
      <c r="AC18" s="83">
        <f>SUM(Y18:Y19)/SUM(K18:K19)</f>
        <v>1.65</v>
      </c>
      <c r="AD18" s="77"/>
      <c r="AE18" s="91">
        <v>1</v>
      </c>
      <c r="AF18" s="92">
        <f>IF(Q18=0,"",IF(AE18=0,"",(AE18/Q18)))</f>
        <v>0.1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0.1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5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0.2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275</v>
      </c>
      <c r="C19" s="184" t="s">
        <v>178</v>
      </c>
      <c r="D19" s="184"/>
      <c r="E19" s="184"/>
      <c r="F19" s="184"/>
      <c r="G19" s="184" t="s">
        <v>76</v>
      </c>
      <c r="H19" s="87"/>
      <c r="I19" s="87"/>
      <c r="J19" s="87"/>
      <c r="K19" s="176"/>
      <c r="L19" s="79">
        <v>277</v>
      </c>
      <c r="M19" s="79">
        <v>202</v>
      </c>
      <c r="N19" s="79">
        <v>113</v>
      </c>
      <c r="O19" s="88">
        <v>68</v>
      </c>
      <c r="P19" s="89">
        <v>0</v>
      </c>
      <c r="Q19" s="90">
        <f>O19+P19</f>
        <v>68</v>
      </c>
      <c r="R19" s="80">
        <f>IFERROR(Q19/N19,"-")</f>
        <v>0.60176991150442</v>
      </c>
      <c r="S19" s="79">
        <v>5</v>
      </c>
      <c r="T19" s="79">
        <v>8</v>
      </c>
      <c r="U19" s="80">
        <f>IFERROR(T19/(Q19),"-")</f>
        <v>0.11764705882353</v>
      </c>
      <c r="V19" s="81"/>
      <c r="W19" s="82">
        <v>3</v>
      </c>
      <c r="X19" s="80">
        <f>IF(Q19=0,"-",W19/Q19)</f>
        <v>0.044117647058824</v>
      </c>
      <c r="Y19" s="181">
        <v>132000</v>
      </c>
      <c r="Z19" s="182">
        <f>IFERROR(Y19/Q19,"-")</f>
        <v>1941.1764705882</v>
      </c>
      <c r="AA19" s="182">
        <f>IFERROR(Y19/W19,"-")</f>
        <v>44000</v>
      </c>
      <c r="AB19" s="176"/>
      <c r="AC19" s="83"/>
      <c r="AD19" s="77"/>
      <c r="AE19" s="91">
        <v>10</v>
      </c>
      <c r="AF19" s="92">
        <f>IF(Q19=0,"",IF(AE19=0,"",(AE19/Q19)))</f>
        <v>0.14705882352941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10</v>
      </c>
      <c r="AO19" s="98">
        <f>IF(Q19=0,"",IF(AN19=0,"",(AN19/Q19)))</f>
        <v>0.14705882352941</v>
      </c>
      <c r="AP19" s="97">
        <v>1</v>
      </c>
      <c r="AQ19" s="99">
        <f>IFERROR(AP19/AN19,"-")</f>
        <v>0.1</v>
      </c>
      <c r="AR19" s="100">
        <v>3000</v>
      </c>
      <c r="AS19" s="101">
        <f>IFERROR(AR19/AN19,"-")</f>
        <v>300</v>
      </c>
      <c r="AT19" s="102">
        <v>1</v>
      </c>
      <c r="AU19" s="102"/>
      <c r="AV19" s="102"/>
      <c r="AW19" s="103">
        <v>8</v>
      </c>
      <c r="AX19" s="104">
        <f>IF(Q19=0,"",IF(AW19=0,"",(AW19/Q19)))</f>
        <v>0.11764705882353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18</v>
      </c>
      <c r="BG19" s="110">
        <f>IF(Q19=0,"",IF(BF19=0,"",(BF19/Q19)))</f>
        <v>0.26470588235294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13</v>
      </c>
      <c r="BP19" s="117">
        <f>IF(Q19=0,"",IF(BO19=0,"",(BO19/Q19)))</f>
        <v>0.19117647058824</v>
      </c>
      <c r="BQ19" s="118">
        <v>2</v>
      </c>
      <c r="BR19" s="119">
        <f>IFERROR(BQ19/BO19,"-")</f>
        <v>0.15384615384615</v>
      </c>
      <c r="BS19" s="120">
        <v>129000</v>
      </c>
      <c r="BT19" s="121">
        <f>IFERROR(BS19/BO19,"-")</f>
        <v>9923.0769230769</v>
      </c>
      <c r="BU19" s="122"/>
      <c r="BV19" s="122"/>
      <c r="BW19" s="122">
        <v>2</v>
      </c>
      <c r="BX19" s="123">
        <v>9</v>
      </c>
      <c r="BY19" s="124">
        <f>IF(Q19=0,"",IF(BX19=0,"",(BX19/Q19)))</f>
        <v>0.13235294117647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3</v>
      </c>
      <c r="CQ19" s="138">
        <v>132000</v>
      </c>
      <c r="CR19" s="138">
        <v>93000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6.4933333333333</v>
      </c>
      <c r="B20" s="184" t="s">
        <v>276</v>
      </c>
      <c r="C20" s="184" t="s">
        <v>178</v>
      </c>
      <c r="D20" s="184" t="s">
        <v>277</v>
      </c>
      <c r="E20" s="184" t="s">
        <v>247</v>
      </c>
      <c r="F20" s="184"/>
      <c r="G20" s="184" t="s">
        <v>61</v>
      </c>
      <c r="H20" s="87" t="s">
        <v>278</v>
      </c>
      <c r="I20" s="87" t="s">
        <v>249</v>
      </c>
      <c r="J20" s="87" t="s">
        <v>279</v>
      </c>
      <c r="K20" s="176">
        <v>75000</v>
      </c>
      <c r="L20" s="79">
        <v>14</v>
      </c>
      <c r="M20" s="79">
        <v>0</v>
      </c>
      <c r="N20" s="79">
        <v>85</v>
      </c>
      <c r="O20" s="88">
        <v>5</v>
      </c>
      <c r="P20" s="89">
        <v>0</v>
      </c>
      <c r="Q20" s="90">
        <f>O20+P20</f>
        <v>5</v>
      </c>
      <c r="R20" s="80">
        <f>IFERROR(Q20/N20,"-")</f>
        <v>0.058823529411765</v>
      </c>
      <c r="S20" s="79">
        <v>3</v>
      </c>
      <c r="T20" s="79">
        <v>0</v>
      </c>
      <c r="U20" s="80">
        <f>IFERROR(T20/(Q20),"-")</f>
        <v>0</v>
      </c>
      <c r="V20" s="81">
        <f>IFERROR(K20/SUM(Q20:Q21),"-")</f>
        <v>1027.397260274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412000</v>
      </c>
      <c r="AC20" s="83">
        <f>SUM(Y20:Y21)/SUM(K20:K21)</f>
        <v>6.4933333333333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280</v>
      </c>
      <c r="C21" s="184" t="s">
        <v>178</v>
      </c>
      <c r="D21" s="184"/>
      <c r="E21" s="184"/>
      <c r="F21" s="184"/>
      <c r="G21" s="184" t="s">
        <v>76</v>
      </c>
      <c r="H21" s="87"/>
      <c r="I21" s="87"/>
      <c r="J21" s="87"/>
      <c r="K21" s="176"/>
      <c r="L21" s="79">
        <v>223</v>
      </c>
      <c r="M21" s="79">
        <v>156</v>
      </c>
      <c r="N21" s="79">
        <v>98</v>
      </c>
      <c r="O21" s="88">
        <v>67</v>
      </c>
      <c r="P21" s="89">
        <v>1</v>
      </c>
      <c r="Q21" s="90">
        <f>O21+P21</f>
        <v>68</v>
      </c>
      <c r="R21" s="80">
        <f>IFERROR(Q21/N21,"-")</f>
        <v>0.69387755102041</v>
      </c>
      <c r="S21" s="79">
        <v>6</v>
      </c>
      <c r="T21" s="79">
        <v>13</v>
      </c>
      <c r="U21" s="80">
        <f>IFERROR(T21/(Q21),"-")</f>
        <v>0.19117647058824</v>
      </c>
      <c r="V21" s="81"/>
      <c r="W21" s="82">
        <v>5</v>
      </c>
      <c r="X21" s="80">
        <f>IF(Q21=0,"-",W21/Q21)</f>
        <v>0.073529411764706</v>
      </c>
      <c r="Y21" s="181">
        <v>487000</v>
      </c>
      <c r="Z21" s="182">
        <f>IFERROR(Y21/Q21,"-")</f>
        <v>7161.7647058824</v>
      </c>
      <c r="AA21" s="182">
        <f>IFERROR(Y21/W21,"-")</f>
        <v>97400</v>
      </c>
      <c r="AB21" s="176"/>
      <c r="AC21" s="83"/>
      <c r="AD21" s="77"/>
      <c r="AE21" s="91">
        <v>5</v>
      </c>
      <c r="AF21" s="92">
        <f>IF(Q21=0,"",IF(AE21=0,"",(AE21/Q21)))</f>
        <v>0.073529411764706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10</v>
      </c>
      <c r="AO21" s="98">
        <f>IF(Q21=0,"",IF(AN21=0,"",(AN21/Q21)))</f>
        <v>0.14705882352941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13</v>
      </c>
      <c r="AX21" s="104">
        <f>IF(Q21=0,"",IF(AW21=0,"",(AW21/Q21)))</f>
        <v>0.19117647058824</v>
      </c>
      <c r="AY21" s="103">
        <v>1</v>
      </c>
      <c r="AZ21" s="105">
        <f>IFERROR(AY21/AW21,"-")</f>
        <v>0.076923076923077</v>
      </c>
      <c r="BA21" s="106">
        <v>194000</v>
      </c>
      <c r="BB21" s="107">
        <f>IFERROR(BA21/AW21,"-")</f>
        <v>14923.076923077</v>
      </c>
      <c r="BC21" s="108"/>
      <c r="BD21" s="108"/>
      <c r="BE21" s="108">
        <v>1</v>
      </c>
      <c r="BF21" s="109">
        <v>15</v>
      </c>
      <c r="BG21" s="110">
        <f>IF(Q21=0,"",IF(BF21=0,"",(BF21/Q21)))</f>
        <v>0.22058823529412</v>
      </c>
      <c r="BH21" s="109">
        <v>2</v>
      </c>
      <c r="BI21" s="111">
        <f>IFERROR(BH21/BF21,"-")</f>
        <v>0.13333333333333</v>
      </c>
      <c r="BJ21" s="112">
        <v>166000</v>
      </c>
      <c r="BK21" s="113">
        <f>IFERROR(BJ21/BF21,"-")</f>
        <v>11066.666666667</v>
      </c>
      <c r="BL21" s="114">
        <v>1</v>
      </c>
      <c r="BM21" s="114"/>
      <c r="BN21" s="114">
        <v>1</v>
      </c>
      <c r="BO21" s="116">
        <v>11</v>
      </c>
      <c r="BP21" s="117">
        <f>IF(Q21=0,"",IF(BO21=0,"",(BO21/Q21)))</f>
        <v>0.16176470588235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12</v>
      </c>
      <c r="BY21" s="124">
        <f>IF(Q21=0,"",IF(BX21=0,"",(BX21/Q21)))</f>
        <v>0.17647058823529</v>
      </c>
      <c r="BZ21" s="125">
        <v>2</v>
      </c>
      <c r="CA21" s="126">
        <f>IFERROR(BZ21/BX21,"-")</f>
        <v>0.16666666666667</v>
      </c>
      <c r="CB21" s="127">
        <v>127000</v>
      </c>
      <c r="CC21" s="128">
        <f>IFERROR(CB21/BX21,"-")</f>
        <v>10583.333333333</v>
      </c>
      <c r="CD21" s="129"/>
      <c r="CE21" s="129"/>
      <c r="CF21" s="129">
        <v>2</v>
      </c>
      <c r="CG21" s="130">
        <v>2</v>
      </c>
      <c r="CH21" s="131">
        <f>IF(Q21=0,"",IF(CG21=0,"",(CG21/Q21)))</f>
        <v>0.029411764705882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5</v>
      </c>
      <c r="CQ21" s="138">
        <v>487000</v>
      </c>
      <c r="CR21" s="138">
        <v>194000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2.24375</v>
      </c>
      <c r="B22" s="184" t="s">
        <v>281</v>
      </c>
      <c r="C22" s="184" t="s">
        <v>178</v>
      </c>
      <c r="D22" s="184" t="s">
        <v>261</v>
      </c>
      <c r="E22" s="184" t="s">
        <v>247</v>
      </c>
      <c r="F22" s="184"/>
      <c r="G22" s="184" t="s">
        <v>61</v>
      </c>
      <c r="H22" s="87" t="s">
        <v>282</v>
      </c>
      <c r="I22" s="87" t="s">
        <v>283</v>
      </c>
      <c r="J22" s="185" t="s">
        <v>64</v>
      </c>
      <c r="K22" s="176">
        <v>80000</v>
      </c>
      <c r="L22" s="79">
        <v>82</v>
      </c>
      <c r="M22" s="79">
        <v>0</v>
      </c>
      <c r="N22" s="79">
        <v>307</v>
      </c>
      <c r="O22" s="88">
        <v>26</v>
      </c>
      <c r="P22" s="89">
        <v>0</v>
      </c>
      <c r="Q22" s="90">
        <f>O22+P22</f>
        <v>26</v>
      </c>
      <c r="R22" s="80">
        <f>IFERROR(Q22/N22,"-")</f>
        <v>0.084690553745928</v>
      </c>
      <c r="S22" s="79">
        <v>1</v>
      </c>
      <c r="T22" s="79">
        <v>9</v>
      </c>
      <c r="U22" s="80">
        <f>IFERROR(T22/(Q22),"-")</f>
        <v>0.34615384615385</v>
      </c>
      <c r="V22" s="81">
        <f>IFERROR(K22/SUM(Q22:Q23),"-")</f>
        <v>851.06382978723</v>
      </c>
      <c r="W22" s="82">
        <v>2</v>
      </c>
      <c r="X22" s="80">
        <f>IF(Q22=0,"-",W22/Q22)</f>
        <v>0.076923076923077</v>
      </c>
      <c r="Y22" s="181">
        <v>87000</v>
      </c>
      <c r="Z22" s="182">
        <f>IFERROR(Y22/Q22,"-")</f>
        <v>3346.1538461538</v>
      </c>
      <c r="AA22" s="182">
        <f>IFERROR(Y22/W22,"-")</f>
        <v>43500</v>
      </c>
      <c r="AB22" s="176">
        <f>SUM(Y22:Y23)-SUM(K22:K23)</f>
        <v>99500</v>
      </c>
      <c r="AC22" s="83">
        <f>SUM(Y22:Y23)/SUM(K22:K23)</f>
        <v>2.24375</v>
      </c>
      <c r="AD22" s="77"/>
      <c r="AE22" s="91">
        <v>4</v>
      </c>
      <c r="AF22" s="92">
        <f>IF(Q22=0,"",IF(AE22=0,"",(AE22/Q22)))</f>
        <v>0.15384615384615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>
        <v>7</v>
      </c>
      <c r="AO22" s="98">
        <f>IF(Q22=0,"",IF(AN22=0,"",(AN22/Q22)))</f>
        <v>0.26923076923077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4</v>
      </c>
      <c r="AX22" s="104">
        <f>IF(Q22=0,"",IF(AW22=0,"",(AW22/Q22)))</f>
        <v>0.15384615384615</v>
      </c>
      <c r="AY22" s="103">
        <v>1</v>
      </c>
      <c r="AZ22" s="105">
        <f>IFERROR(AY22/AW22,"-")</f>
        <v>0.25</v>
      </c>
      <c r="BA22" s="106">
        <v>3000</v>
      </c>
      <c r="BB22" s="107">
        <f>IFERROR(BA22/AW22,"-")</f>
        <v>750</v>
      </c>
      <c r="BC22" s="108">
        <v>1</v>
      </c>
      <c r="BD22" s="108"/>
      <c r="BE22" s="108"/>
      <c r="BF22" s="109">
        <v>7</v>
      </c>
      <c r="BG22" s="110">
        <f>IF(Q22=0,"",IF(BF22=0,"",(BF22/Q22)))</f>
        <v>0.26923076923077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0.038461538461538</v>
      </c>
      <c r="BQ22" s="118">
        <v>1</v>
      </c>
      <c r="BR22" s="119">
        <f>IFERROR(BQ22/BO22,"-")</f>
        <v>1</v>
      </c>
      <c r="BS22" s="120">
        <v>84000</v>
      </c>
      <c r="BT22" s="121">
        <f>IFERROR(BS22/BO22,"-")</f>
        <v>84000</v>
      </c>
      <c r="BU22" s="122"/>
      <c r="BV22" s="122"/>
      <c r="BW22" s="122">
        <v>1</v>
      </c>
      <c r="BX22" s="123">
        <v>3</v>
      </c>
      <c r="BY22" s="124">
        <f>IF(Q22=0,"",IF(BX22=0,"",(BX22/Q22)))</f>
        <v>0.11538461538462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87000</v>
      </c>
      <c r="CR22" s="138">
        <v>84000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284</v>
      </c>
      <c r="C23" s="184" t="s">
        <v>178</v>
      </c>
      <c r="D23" s="184"/>
      <c r="E23" s="184"/>
      <c r="F23" s="184"/>
      <c r="G23" s="184" t="s">
        <v>76</v>
      </c>
      <c r="H23" s="87"/>
      <c r="I23" s="87"/>
      <c r="J23" s="87"/>
      <c r="K23" s="176"/>
      <c r="L23" s="79">
        <v>222</v>
      </c>
      <c r="M23" s="79">
        <v>169</v>
      </c>
      <c r="N23" s="79">
        <v>102</v>
      </c>
      <c r="O23" s="88">
        <v>68</v>
      </c>
      <c r="P23" s="89">
        <v>0</v>
      </c>
      <c r="Q23" s="90">
        <f>O23+P23</f>
        <v>68</v>
      </c>
      <c r="R23" s="80">
        <f>IFERROR(Q23/N23,"-")</f>
        <v>0.66666666666667</v>
      </c>
      <c r="S23" s="79">
        <v>3</v>
      </c>
      <c r="T23" s="79">
        <v>18</v>
      </c>
      <c r="U23" s="80">
        <f>IFERROR(T23/(Q23),"-")</f>
        <v>0.26470588235294</v>
      </c>
      <c r="V23" s="81"/>
      <c r="W23" s="82">
        <v>4</v>
      </c>
      <c r="X23" s="80">
        <f>IF(Q23=0,"-",W23/Q23)</f>
        <v>0.058823529411765</v>
      </c>
      <c r="Y23" s="181">
        <v>92500</v>
      </c>
      <c r="Z23" s="182">
        <f>IFERROR(Y23/Q23,"-")</f>
        <v>1360.2941176471</v>
      </c>
      <c r="AA23" s="182">
        <f>IFERROR(Y23/W23,"-")</f>
        <v>23125</v>
      </c>
      <c r="AB23" s="176"/>
      <c r="AC23" s="83"/>
      <c r="AD23" s="77"/>
      <c r="AE23" s="91">
        <v>19</v>
      </c>
      <c r="AF23" s="92">
        <f>IF(Q23=0,"",IF(AE23=0,"",(AE23/Q23)))</f>
        <v>0.27941176470588</v>
      </c>
      <c r="AG23" s="91">
        <v>1</v>
      </c>
      <c r="AH23" s="93">
        <f>IFERROR(AG23/AE23,"-")</f>
        <v>0.052631578947368</v>
      </c>
      <c r="AI23" s="94">
        <v>84000</v>
      </c>
      <c r="AJ23" s="95">
        <f>IFERROR(AI23/AE23,"-")</f>
        <v>4421.0526315789</v>
      </c>
      <c r="AK23" s="96"/>
      <c r="AL23" s="96"/>
      <c r="AM23" s="96">
        <v>1</v>
      </c>
      <c r="AN23" s="97">
        <v>12</v>
      </c>
      <c r="AO23" s="98">
        <f>IF(Q23=0,"",IF(AN23=0,"",(AN23/Q23)))</f>
        <v>0.17647058823529</v>
      </c>
      <c r="AP23" s="97">
        <v>1</v>
      </c>
      <c r="AQ23" s="99">
        <f>IFERROR(AP23/AN23,"-")</f>
        <v>0.083333333333333</v>
      </c>
      <c r="AR23" s="100">
        <v>3000</v>
      </c>
      <c r="AS23" s="101">
        <f>IFERROR(AR23/AN23,"-")</f>
        <v>250</v>
      </c>
      <c r="AT23" s="102">
        <v>1</v>
      </c>
      <c r="AU23" s="102"/>
      <c r="AV23" s="102"/>
      <c r="AW23" s="103">
        <v>12</v>
      </c>
      <c r="AX23" s="104">
        <f>IF(Q23=0,"",IF(AW23=0,"",(AW23/Q23)))</f>
        <v>0.17647058823529</v>
      </c>
      <c r="AY23" s="103">
        <v>1</v>
      </c>
      <c r="AZ23" s="105">
        <f>IFERROR(AY23/AW23,"-")</f>
        <v>0.083333333333333</v>
      </c>
      <c r="BA23" s="106">
        <v>3000</v>
      </c>
      <c r="BB23" s="107">
        <f>IFERROR(BA23/AW23,"-")</f>
        <v>250</v>
      </c>
      <c r="BC23" s="108">
        <v>1</v>
      </c>
      <c r="BD23" s="108"/>
      <c r="BE23" s="108"/>
      <c r="BF23" s="109">
        <v>14</v>
      </c>
      <c r="BG23" s="110">
        <f>IF(Q23=0,"",IF(BF23=0,"",(BF23/Q23)))</f>
        <v>0.20588235294118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5</v>
      </c>
      <c r="BP23" s="117">
        <f>IF(Q23=0,"",IF(BO23=0,"",(BO23/Q23)))</f>
        <v>0.073529411764706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5</v>
      </c>
      <c r="BY23" s="124">
        <f>IF(Q23=0,"",IF(BX23=0,"",(BX23/Q23)))</f>
        <v>0.073529411764706</v>
      </c>
      <c r="BZ23" s="125">
        <v>1</v>
      </c>
      <c r="CA23" s="126">
        <f>IFERROR(BZ23/BX23,"-")</f>
        <v>0.2</v>
      </c>
      <c r="CB23" s="127">
        <v>2500</v>
      </c>
      <c r="CC23" s="128">
        <f>IFERROR(CB23/BX23,"-")</f>
        <v>500</v>
      </c>
      <c r="CD23" s="129">
        <v>1</v>
      </c>
      <c r="CE23" s="129"/>
      <c r="CF23" s="129"/>
      <c r="CG23" s="130">
        <v>1</v>
      </c>
      <c r="CH23" s="131">
        <f>IF(Q23=0,"",IF(CG23=0,"",(CG23/Q23)))</f>
        <v>0.014705882352941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4</v>
      </c>
      <c r="CQ23" s="138">
        <v>92500</v>
      </c>
      <c r="CR23" s="138">
        <v>84000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0.29090909090909</v>
      </c>
      <c r="B24" s="184" t="s">
        <v>285</v>
      </c>
      <c r="C24" s="184" t="s">
        <v>178</v>
      </c>
      <c r="D24" s="184" t="s">
        <v>246</v>
      </c>
      <c r="E24" s="184" t="s">
        <v>253</v>
      </c>
      <c r="F24" s="184"/>
      <c r="G24" s="184" t="s">
        <v>61</v>
      </c>
      <c r="H24" s="87" t="s">
        <v>286</v>
      </c>
      <c r="I24" s="87" t="s">
        <v>267</v>
      </c>
      <c r="J24" s="87" t="s">
        <v>241</v>
      </c>
      <c r="K24" s="176">
        <v>110000</v>
      </c>
      <c r="L24" s="79">
        <v>16</v>
      </c>
      <c r="M24" s="79">
        <v>0</v>
      </c>
      <c r="N24" s="79">
        <v>72</v>
      </c>
      <c r="O24" s="88">
        <v>4</v>
      </c>
      <c r="P24" s="89">
        <v>0</v>
      </c>
      <c r="Q24" s="90">
        <f>O24+P24</f>
        <v>4</v>
      </c>
      <c r="R24" s="80">
        <f>IFERROR(Q24/N24,"-")</f>
        <v>0.055555555555556</v>
      </c>
      <c r="S24" s="79">
        <v>2</v>
      </c>
      <c r="T24" s="79">
        <v>0</v>
      </c>
      <c r="U24" s="80">
        <f>IFERROR(T24/(Q24),"-")</f>
        <v>0</v>
      </c>
      <c r="V24" s="81">
        <f>IFERROR(K24/SUM(Q24:Q25),"-")</f>
        <v>3333.3333333333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-78000</v>
      </c>
      <c r="AC24" s="83">
        <f>SUM(Y24:Y25)/SUM(K24:K25)</f>
        <v>0.29090909090909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2</v>
      </c>
      <c r="AX24" s="104">
        <f>IF(Q24=0,"",IF(AW24=0,"",(AW24/Q24)))</f>
        <v>0.5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0.25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0.25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287</v>
      </c>
      <c r="C25" s="184" t="s">
        <v>178</v>
      </c>
      <c r="D25" s="184"/>
      <c r="E25" s="184"/>
      <c r="F25" s="184"/>
      <c r="G25" s="184" t="s">
        <v>76</v>
      </c>
      <c r="H25" s="87"/>
      <c r="I25" s="87"/>
      <c r="J25" s="87"/>
      <c r="K25" s="176"/>
      <c r="L25" s="79">
        <v>108</v>
      </c>
      <c r="M25" s="79">
        <v>94</v>
      </c>
      <c r="N25" s="79">
        <v>59</v>
      </c>
      <c r="O25" s="88">
        <v>29</v>
      </c>
      <c r="P25" s="89">
        <v>0</v>
      </c>
      <c r="Q25" s="90">
        <f>O25+P25</f>
        <v>29</v>
      </c>
      <c r="R25" s="80">
        <f>IFERROR(Q25/N25,"-")</f>
        <v>0.49152542372881</v>
      </c>
      <c r="S25" s="79">
        <v>1</v>
      </c>
      <c r="T25" s="79">
        <v>2</v>
      </c>
      <c r="U25" s="80">
        <f>IFERROR(T25/(Q25),"-")</f>
        <v>0.068965517241379</v>
      </c>
      <c r="V25" s="81"/>
      <c r="W25" s="82">
        <v>1</v>
      </c>
      <c r="X25" s="80">
        <f>IF(Q25=0,"-",W25/Q25)</f>
        <v>0.03448275862069</v>
      </c>
      <c r="Y25" s="181">
        <v>32000</v>
      </c>
      <c r="Z25" s="182">
        <f>IFERROR(Y25/Q25,"-")</f>
        <v>1103.4482758621</v>
      </c>
      <c r="AA25" s="182">
        <f>IFERROR(Y25/W25,"-")</f>
        <v>32000</v>
      </c>
      <c r="AB25" s="176"/>
      <c r="AC25" s="83"/>
      <c r="AD25" s="77"/>
      <c r="AE25" s="91">
        <v>6</v>
      </c>
      <c r="AF25" s="92">
        <f>IF(Q25=0,"",IF(AE25=0,"",(AE25/Q25)))</f>
        <v>0.20689655172414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9</v>
      </c>
      <c r="AO25" s="98">
        <f>IF(Q25=0,"",IF(AN25=0,"",(AN25/Q25)))</f>
        <v>0.31034482758621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3</v>
      </c>
      <c r="AX25" s="104">
        <f>IF(Q25=0,"",IF(AW25=0,"",(AW25/Q25)))</f>
        <v>0.10344827586207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6</v>
      </c>
      <c r="BG25" s="110">
        <f>IF(Q25=0,"",IF(BF25=0,"",(BF25/Q25)))</f>
        <v>0.20689655172414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4</v>
      </c>
      <c r="BP25" s="117">
        <f>IF(Q25=0,"",IF(BO25=0,"",(BO25/Q25)))</f>
        <v>0.13793103448276</v>
      </c>
      <c r="BQ25" s="118">
        <v>1</v>
      </c>
      <c r="BR25" s="119">
        <f>IFERROR(BQ25/BO25,"-")</f>
        <v>0.25</v>
      </c>
      <c r="BS25" s="120">
        <v>32000</v>
      </c>
      <c r="BT25" s="121">
        <f>IFERROR(BS25/BO25,"-")</f>
        <v>8000</v>
      </c>
      <c r="BU25" s="122"/>
      <c r="BV25" s="122"/>
      <c r="BW25" s="122">
        <v>1</v>
      </c>
      <c r="BX25" s="123">
        <v>1</v>
      </c>
      <c r="BY25" s="124">
        <f>IF(Q25=0,"",IF(BX25=0,"",(BX25/Q25)))</f>
        <v>0.03448275862069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32000</v>
      </c>
      <c r="CR25" s="138">
        <v>32000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4.1785714285714</v>
      </c>
      <c r="B28" s="39"/>
      <c r="C28" s="39"/>
      <c r="D28" s="39"/>
      <c r="E28" s="39"/>
      <c r="F28" s="39"/>
      <c r="G28" s="39"/>
      <c r="H28" s="40" t="s">
        <v>288</v>
      </c>
      <c r="I28" s="40"/>
      <c r="J28" s="40"/>
      <c r="K28" s="179">
        <f>SUM(K6:K27)</f>
        <v>1120000</v>
      </c>
      <c r="L28" s="41">
        <f>SUM(L6:L27)</f>
        <v>2948</v>
      </c>
      <c r="M28" s="41">
        <f>SUM(M6:M27)</f>
        <v>1848</v>
      </c>
      <c r="N28" s="41">
        <f>SUM(N6:N27)</f>
        <v>3401</v>
      </c>
      <c r="O28" s="41">
        <f>SUM(O6:O27)</f>
        <v>834</v>
      </c>
      <c r="P28" s="41">
        <f>SUM(P6:P27)</f>
        <v>15</v>
      </c>
      <c r="Q28" s="41">
        <f>SUM(Q6:Q27)</f>
        <v>849</v>
      </c>
      <c r="R28" s="42">
        <f>IFERROR(Q28/N28,"-")</f>
        <v>0.24963246104087</v>
      </c>
      <c r="S28" s="76">
        <f>SUM(S6:S27)</f>
        <v>59</v>
      </c>
      <c r="T28" s="76">
        <f>SUM(T6:T27)</f>
        <v>165</v>
      </c>
      <c r="U28" s="42">
        <f>IFERROR(S28/Q28,"-")</f>
        <v>0.069493521790342</v>
      </c>
      <c r="V28" s="43">
        <f>IFERROR(K28/Q28,"-")</f>
        <v>1319.199057715</v>
      </c>
      <c r="W28" s="44">
        <f>SUM(W6:W27)</f>
        <v>49</v>
      </c>
      <c r="X28" s="42">
        <f>IFERROR(W28/Q28,"-")</f>
        <v>0.057714958775029</v>
      </c>
      <c r="Y28" s="179">
        <f>SUM(Y6:Y27)</f>
        <v>4680000</v>
      </c>
      <c r="Z28" s="179">
        <f>IFERROR(Y28/Q28,"-")</f>
        <v>5512.3674911661</v>
      </c>
      <c r="AA28" s="179">
        <f>IFERROR(Y28/W28,"-")</f>
        <v>95510.204081633</v>
      </c>
      <c r="AB28" s="179">
        <f>Y28-K28</f>
        <v>3560000</v>
      </c>
      <c r="AC28" s="45">
        <f>Y28/K28</f>
        <v>4.1785714285714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