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新聞" sheetId="1" r:id="rId4"/>
    <sheet name="雑誌" sheetId="2" r:id="rId5"/>
    <sheet name="DVD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<sst xmlns="http://schemas.openxmlformats.org/spreadsheetml/2006/main" uniqueCount="278">
  <si>
    <t>12月</t>
  </si>
  <si>
    <t>ヘスティア</t>
  </si>
  <si>
    <t>最終更新日</t>
  </si>
  <si>
    <t>03月31日</t>
  </si>
  <si>
    <t>年齢分布（才）</t>
  </si>
  <si>
    <t>入金者
合計</t>
  </si>
  <si>
    <t>課金額計</t>
  </si>
  <si>
    <t>高額check</t>
  </si>
  <si>
    <t>●新聞 広告</t>
  </si>
  <si>
    <t>ダイヤル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</si>
  <si>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</si>
  <si>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</si>
  <si>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</si>
  <si>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</si>
  <si>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</si>
  <si>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</si>
  <si>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</si>
  <si>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</si>
  <si>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</si>
  <si>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</si>
  <si>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代理店</t>
  </si>
  <si>
    <t>掲載面</t>
  </si>
  <si>
    <t>原稿</t>
  </si>
  <si>
    <t>キャッチコピー</t>
  </si>
  <si>
    <t>LP</t>
  </si>
  <si>
    <t>媒体名</t>
  </si>
  <si>
    <t>枠名</t>
  </si>
  <si>
    <t>発売日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</si>
  <si>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</si>
  <si>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</si>
  <si>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</si>
  <si>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</si>
  <si>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</si>
  <si>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</si>
  <si>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</si>
  <si>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</si>
  <si>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</si>
  <si>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</si>
  <si>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</si>
  <si>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</si>
  <si>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</si>
  <si>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</si>
  <si>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</si>
  <si>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</si>
  <si>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</si>
  <si>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</si>
  <si>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</si>
  <si>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</si>
  <si>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</si>
  <si>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</si>
  <si>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</si>
  <si>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</si>
  <si>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</si>
  <si>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</si>
  <si>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</si>
  <si>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</si>
  <si>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</si>
  <si>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ic874</t>
  </si>
  <si>
    <t>インターカラー</t>
  </si>
  <si>
    <t>※女性からナンパしてほしい版風</t>
  </si>
  <si>
    <t>「求む！」キャッチ ヘスティア写真 ※新スマホ</t>
  </si>
  <si>
    <t>lp01</t>
  </si>
  <si>
    <t>スポニチ関東</t>
  </si>
  <si>
    <t>4C終面全5段</t>
  </si>
  <si>
    <t>12月09日(日)</t>
  </si>
  <si>
    <t>ic875</t>
  </si>
  <si>
    <t>※コットン版</t>
  </si>
  <si>
    <t>「リアルガチ出会い物語！」キャッチ ヘスティア写真 ※新スマホ</t>
  </si>
  <si>
    <t>スポニチ関西</t>
  </si>
  <si>
    <t>12月07日(金)</t>
  </si>
  <si>
    <t>ic876</t>
  </si>
  <si>
    <t>スポニチ西部</t>
  </si>
  <si>
    <t>ic877</t>
  </si>
  <si>
    <t>スポニチ北海道</t>
  </si>
  <si>
    <t>ic878</t>
  </si>
  <si>
    <t>※女性からナンパしてほしい版風/※コットン版/(空電共通)</t>
  </si>
  <si>
    <t>「求む！」キャッチ ヘスティア写真 ※新スマホ/「リアルガチ出会い物語！」キャッチ ヘスティア写真 ※新スマホ/(空電共通)</t>
  </si>
  <si>
    <t>空電</t>
  </si>
  <si>
    <t>空電 (共通)</t>
  </si>
  <si>
    <t>ic879</t>
  </si>
  <si>
    <t>※1604FLASHリサイズ 女性からナンパしてほしい写真</t>
  </si>
  <si>
    <t>「求む！」キャッチ</t>
  </si>
  <si>
    <t>サンスポ関東</t>
  </si>
  <si>
    <t>1C全面</t>
  </si>
  <si>
    <t>12月22日(土)</t>
  </si>
  <si>
    <t>ic880</t>
  </si>
  <si>
    <t>ic881</t>
  </si>
  <si>
    <t>★コットン版</t>
  </si>
  <si>
    <t>「依存症男性急増中！？」※携帯を手放せない男性急増中！？※新スマホ</t>
  </si>
  <si>
    <t>サンスポ関西</t>
  </si>
  <si>
    <t>全5段</t>
  </si>
  <si>
    <t>ic882</t>
  </si>
  <si>
    <t>ic883</t>
  </si>
  <si>
    <t>12月14日(金)</t>
  </si>
  <si>
    <t>ic884</t>
  </si>
  <si>
    <t>ic885</t>
  </si>
  <si>
    <t>スポーツ報知関西</t>
  </si>
  <si>
    <t>全5段つかみ4回</t>
  </si>
  <si>
    <t>12月06日(木)</t>
  </si>
  <si>
    <t>ic886</t>
  </si>
  <si>
    <t>「依存症男性急増中！？」</t>
  </si>
  <si>
    <t>12月11日(火)</t>
  </si>
  <si>
    <t>ic887</t>
  </si>
  <si>
    <t>12月17日(月)</t>
  </si>
  <si>
    <t>ic888</t>
  </si>
  <si>
    <t>※「女性からナンパしてほしい」それを実現したサイト</t>
  </si>
  <si>
    <t>「もう５０代の熟女だけど、試しに付き合ってみる？」</t>
  </si>
  <si>
    <t>12月24日(月)</t>
  </si>
  <si>
    <t>ic889</t>
  </si>
  <si>
    <t>(空電共通)</t>
  </si>
  <si>
    <t>ic890</t>
  </si>
  <si>
    <t>★①女性からナンパしてほしい版風</t>
  </si>
  <si>
    <t>「求む！」</t>
  </si>
  <si>
    <t>半2段つかみ20段保証</t>
  </si>
  <si>
    <t>20段保証</t>
  </si>
  <si>
    <t>ic891</t>
  </si>
  <si>
    <t>★②コットン</t>
  </si>
  <si>
    <t>「男の夢叶えます」</t>
  </si>
  <si>
    <t>ic892</t>
  </si>
  <si>
    <t>★③女性からナンパしてほしい版風</t>
  </si>
  <si>
    <t>ic893</t>
  </si>
  <si>
    <t>ic894</t>
  </si>
  <si>
    <t>ニッカン関東</t>
  </si>
  <si>
    <t>半2段つかみ１0段保証</t>
  </si>
  <si>
    <t>1～10日</t>
  </si>
  <si>
    <t>ic895</t>
  </si>
  <si>
    <t>11～20日</t>
  </si>
  <si>
    <t>ic896</t>
  </si>
  <si>
    <t>21～31日</t>
  </si>
  <si>
    <t>ic897</t>
  </si>
  <si>
    <t>ic898</t>
  </si>
  <si>
    <t>スポーツ報知関東</t>
  </si>
  <si>
    <t>ic899</t>
  </si>
  <si>
    <t>半3段つかみ20段保証</t>
  </si>
  <si>
    <t>ic900</t>
  </si>
  <si>
    <t>半5段つかみ20段保証</t>
  </si>
  <si>
    <t>ic901</t>
  </si>
  <si>
    <t>ic902</t>
  </si>
  <si>
    <t>半2段・半3段つかみ10段保証</t>
  </si>
  <si>
    <t>ic903</t>
  </si>
  <si>
    <t>ic904</t>
  </si>
  <si>
    <t>ic905</t>
  </si>
  <si>
    <t>ic906</t>
  </si>
  <si>
    <t>ic907</t>
  </si>
  <si>
    <t>ic908</t>
  </si>
  <si>
    <t>ic909</t>
  </si>
  <si>
    <t>新聞 TOTAL</t>
  </si>
  <si>
    <t>●雑誌 広告</t>
  </si>
  <si>
    <t>za091</t>
  </si>
  <si>
    <t>表4</t>
  </si>
  <si>
    <t>※新50代版 女性からナンパしてほしい写真「求む」キャッチ</t>
  </si>
  <si>
    <t>週刊実話</t>
  </si>
  <si>
    <t>za092</t>
  </si>
  <si>
    <t>日本ジャーナル出版</t>
  </si>
  <si>
    <t>za093</t>
  </si>
  <si>
    <t>★ 女性からご飯に誘われる。男性はyesかnoか答えるだけ。</t>
  </si>
  <si>
    <t>Tvnavi</t>
  </si>
  <si>
    <t>(月間Tvnavi)①</t>
  </si>
  <si>
    <t>za094</t>
  </si>
  <si>
    <t>扶桑社</t>
  </si>
  <si>
    <t>za095</t>
  </si>
  <si>
    <t>※「もう50代の熟女だけど、試しに付き合ってみる？」</t>
  </si>
  <si>
    <t>za096</t>
  </si>
  <si>
    <t>za097</t>
  </si>
  <si>
    <t>※C版</t>
  </si>
  <si>
    <t>EXMAX!</t>
  </si>
  <si>
    <t>12月26日(水)</t>
  </si>
  <si>
    <t>za098</t>
  </si>
  <si>
    <t>ぶんか社</t>
  </si>
  <si>
    <t>ad327</t>
  </si>
  <si>
    <t>アドライヴ</t>
  </si>
  <si>
    <t>いろいろ</t>
  </si>
  <si>
    <t>企画枠4コマ漫画</t>
  </si>
  <si>
    <t>大洋図書グループ編集企画枠</t>
  </si>
  <si>
    <t>企画枠</t>
  </si>
  <si>
    <t>12月（＆1月）</t>
  </si>
  <si>
    <t>ad328</t>
  </si>
  <si>
    <t>企画枠一条さんメイン</t>
  </si>
  <si>
    <t>ギャル・JK系媒体編集企画枠</t>
  </si>
  <si>
    <t>12月（＆11月）</t>
  </si>
  <si>
    <t>ad329</t>
  </si>
  <si>
    <t>ad332</t>
  </si>
  <si>
    <t>コアマガジン</t>
  </si>
  <si>
    <t>5P元祖</t>
  </si>
  <si>
    <t>実話BUNKA超タブー</t>
  </si>
  <si>
    <t>1C5P</t>
  </si>
  <si>
    <t>12月01日(土)</t>
  </si>
  <si>
    <t>ad333</t>
  </si>
  <si>
    <t>中面</t>
  </si>
  <si>
    <t>ad330</t>
  </si>
  <si>
    <t>大洋図書</t>
  </si>
  <si>
    <t>昭和の不思議101</t>
  </si>
  <si>
    <t>12月10日(月)</t>
  </si>
  <si>
    <t>ad331</t>
  </si>
  <si>
    <t>中面 後半</t>
  </si>
  <si>
    <t>ad334</t>
  </si>
  <si>
    <t>1P＋直也ムフフ漫画</t>
  </si>
  <si>
    <t>封印発禁TV DX</t>
  </si>
  <si>
    <t>ad335</t>
  </si>
  <si>
    <t>ad336</t>
  </si>
  <si>
    <t>実話ナックルズSPECIAL</t>
  </si>
  <si>
    <t>ad337</t>
  </si>
  <si>
    <t>ad338</t>
  </si>
  <si>
    <t>2Pスポーツ新聞_v01_ヘスティア(一条さん)</t>
  </si>
  <si>
    <t>実話BUNKAタブー</t>
  </si>
  <si>
    <t>4C2P</t>
  </si>
  <si>
    <t>12月16日(日)</t>
  </si>
  <si>
    <t>ad339</t>
  </si>
  <si>
    <t>中面 ほぼ終盤</t>
  </si>
  <si>
    <t>ad340</t>
  </si>
  <si>
    <t>2P_対談風原稿_ヘスティア</t>
  </si>
  <si>
    <t>臨時増刊ラヴァーズ</t>
  </si>
  <si>
    <t>1C2P</t>
  </si>
  <si>
    <t>12月18日(火)</t>
  </si>
  <si>
    <t>ad341</t>
  </si>
  <si>
    <t>中面 前半</t>
  </si>
  <si>
    <t>ad342</t>
  </si>
  <si>
    <t>三和出版</t>
  </si>
  <si>
    <t>5Pエロ画像メイン</t>
  </si>
  <si>
    <t>極上素人DX</t>
  </si>
  <si>
    <t>4C5P</t>
  </si>
  <si>
    <t>12月19日(水)</t>
  </si>
  <si>
    <t>ad343</t>
  </si>
  <si>
    <t>ad344</t>
  </si>
  <si>
    <t>ジーオーティー</t>
  </si>
  <si>
    <t>1P記事(一条さん）</t>
  </si>
  <si>
    <t>FANZA</t>
  </si>
  <si>
    <t>センターニュースプリント4C1P</t>
  </si>
  <si>
    <t>12月21日(金)</t>
  </si>
  <si>
    <t>ad345</t>
  </si>
  <si>
    <t>ad346</t>
  </si>
  <si>
    <t>徳間書店</t>
  </si>
  <si>
    <t>DVD漫画きよし_袋裏用セリフアレンジ</t>
  </si>
  <si>
    <t>アサヒ芸能.4W火</t>
  </si>
  <si>
    <t>DVD袋裏4C</t>
  </si>
  <si>
    <t>12月25日(火)</t>
  </si>
  <si>
    <t>ad347</t>
  </si>
  <si>
    <t>表2と対向ページの間の袋とじ裏</t>
  </si>
  <si>
    <t>雑誌 TOTAL</t>
  </si>
  <si>
    <t>●DVD 広告</t>
  </si>
  <si>
    <t>pa329</t>
  </si>
  <si>
    <t>DVD4コマ-ヘスティア</t>
  </si>
  <si>
    <t>人妻DVD Dream</t>
  </si>
  <si>
    <t>DVD貼付け面4C1/3P</t>
  </si>
  <si>
    <t>pa330</t>
  </si>
  <si>
    <t>pa331</t>
  </si>
  <si>
    <t>2018THE BEST</t>
  </si>
  <si>
    <t>DVD対向4C1P</t>
  </si>
  <si>
    <t>pa332</t>
  </si>
  <si>
    <t>pa333</t>
  </si>
  <si>
    <t>インフォメディア</t>
  </si>
  <si>
    <t>DVD漫画きよし</t>
  </si>
  <si>
    <t>本物奥さまの密会映像!!しごいて咥えて精汁まみれ!</t>
  </si>
  <si>
    <t>DVD袋裏4C+コンテンツ枠</t>
  </si>
  <si>
    <t>12月04日(火)</t>
  </si>
  <si>
    <t>pa334</t>
  </si>
  <si>
    <t>pa335</t>
  </si>
  <si>
    <t>2018年一番かわいくて一番エロい娘ベスト10</t>
  </si>
  <si>
    <t>DVD袋表4C</t>
  </si>
  <si>
    <t>pa336</t>
  </si>
  <si>
    <t>pa337</t>
  </si>
  <si>
    <t>四十路妻 狂おしき絶頂体験SP</t>
  </si>
  <si>
    <t>DVD袋裏4C+DVDコンテンツ枠</t>
  </si>
  <si>
    <t>12月13日(木)</t>
  </si>
  <si>
    <t>pa338</t>
  </si>
  <si>
    <t>pa339</t>
  </si>
  <si>
    <t>ザ・マジックミラーで素人ナンパ!!街中で恥じらいSEX</t>
  </si>
  <si>
    <t>pa340</t>
  </si>
  <si>
    <t>pa341</t>
  </si>
  <si>
    <t>pa342</t>
  </si>
  <si>
    <t>pa343</t>
  </si>
  <si>
    <t>S級素人Premium</t>
  </si>
  <si>
    <t>12月20日(木)</t>
  </si>
  <si>
    <t>pa344</t>
  </si>
  <si>
    <t>pa345</t>
  </si>
  <si>
    <t>DVDヨロシク!</t>
  </si>
  <si>
    <t>pa346</t>
  </si>
  <si>
    <t>DVD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</si>
</sst>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FF0000"/>
      <name val="ＭＳ Ｐゴシック"/>
    </font>
    <font>
      <b val="0"/>
      <i val="0"/>
      <strike val="0"/>
      <u val="none"/>
      <sz val="10"/>
      <color rgb="FF0000FF"/>
      <name val="ＭＳ Ｐゴシック"/>
    </font>
  </fonts>
  <fills count="21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FDE9D9"/>
        <bgColor rgb="FFFDE9D9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187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5" borderId="1" applyFont="1" applyNumberFormat="0" applyFill="1" applyBorder="1" applyAlignment="1">
      <alignment horizontal="center" vertical="center" textRotation="0" wrapText="false" shrinkToFit="false"/>
    </xf>
    <xf xfId="0" fontId="0" numFmtId="0" fillId="15" borderId="3" applyFont="0" applyNumberFormat="0" applyFill="1" applyBorder="1" applyAlignment="0">
      <alignment horizontal="general" vertical="center" textRotation="0" wrapText="false" shrinkToFit="false"/>
    </xf>
    <xf xfId="0" fontId="0" numFmtId="165" fillId="15" borderId="3" applyFont="0" applyNumberFormat="1" applyFill="1" applyBorder="1" applyAlignment="0">
      <alignment horizontal="general" vertical="center" textRotation="0" wrapText="false" shrinkToFit="false"/>
    </xf>
    <xf xfId="0" fontId="5" numFmtId="0" fillId="15" borderId="3" applyFont="1" applyNumberFormat="0" applyFill="1" applyBorder="1" applyAlignment="0">
      <alignment horizontal="general" vertical="center" textRotation="0" wrapText="false" shrinkToFit="false"/>
    </xf>
    <xf xfId="0" fontId="5" numFmtId="165" fillId="15" borderId="3" applyFont="1" applyNumberFormat="1" applyFill="1" applyBorder="1" applyAlignment="1">
      <alignment horizontal="right" vertical="center" textRotation="0" wrapText="false" shrinkToFit="false"/>
    </xf>
    <xf xfId="0" fontId="5" numFmtId="164" fillId="15" borderId="3" applyFont="1" applyNumberFormat="1" applyFill="1" applyBorder="1" applyAlignment="0">
      <alignment horizontal="general" vertical="center" textRotation="0" wrapText="false" shrinkToFit="false"/>
    </xf>
    <xf xfId="0" fontId="5" numFmtId="164" fillId="15" borderId="3" applyFont="1" applyNumberFormat="1" applyFill="1" applyBorder="1" applyAlignment="1">
      <alignment horizontal="right" vertical="center" textRotation="0" wrapText="false" shrinkToFit="false"/>
    </xf>
    <xf xfId="0" fontId="5" numFmtId="167" fillId="15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7" borderId="3" applyFont="0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18" borderId="7" applyFont="1" applyNumberFormat="0" applyFill="1" applyBorder="1" applyAlignment="1">
      <alignment horizontal="center" vertical="center" textRotation="0" wrapText="false" shrinkToFit="false"/>
    </xf>
    <xf xfId="0" fontId="8" numFmtId="0" fillId="18" borderId="8" applyFont="1" applyNumberFormat="0" applyFill="1" applyBorder="1" applyAlignment="1">
      <alignment horizontal="center" vertical="center" textRotation="0" wrapText="false" shrinkToFit="false"/>
    </xf>
    <xf xfId="0" fontId="8" numFmtId="0" fillId="18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7" borderId="4" applyFont="0" applyNumberFormat="0" applyFill="1" applyBorder="1" applyAlignment="1">
      <alignment horizontal="center" vertical="center" textRotation="0" wrapText="false" shrinkToFit="false"/>
    </xf>
    <xf xfId="0" fontId="0" numFmtId="0" fillId="17" borderId="3" applyFont="0" applyNumberFormat="0" applyFill="1" applyBorder="1" applyAlignment="1">
      <alignment horizontal="center" vertical="center" textRotation="0" wrapText="false" shrinkToFit="false"/>
    </xf>
    <xf xfId="0" fontId="8" numFmtId="0" fillId="19" borderId="1" applyFont="1" applyNumberFormat="0" applyFill="1" applyBorder="1" applyAlignment="1">
      <alignment horizontal="center" vertical="center" textRotation="0" wrapText="false" shrinkToFit="false"/>
    </xf>
    <xf xfId="0" fontId="8" numFmtId="0" fillId="16" borderId="9" applyFont="1" applyNumberFormat="0" applyFill="1" applyBorder="1" applyAlignment="1">
      <alignment horizontal="center" vertical="center" textRotation="0" wrapText="true" shrinkToFit="false"/>
    </xf>
    <xf xfId="0" fontId="8" numFmtId="0" fillId="16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0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44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11.875" customWidth="true" style="72"/>
    <col min="4" max="4" width="7" customWidth="true" style="72"/>
    <col min="5" max="5" width="30.625" customWidth="true" style="72"/>
    <col min="6" max="6" width="30.625" customWidth="true" style="72"/>
    <col min="7" max="7" width="8.25" customWidth="true" style="72"/>
    <col min="8" max="8" width="33.5" customWidth="true" style="72"/>
    <col min="9" max="9" width="14.375" customWidth="true" style="72"/>
    <col min="10" max="10" width="12.25" customWidth="true" style="72"/>
    <col min="11" max="11" width="10.875" customWidth="true" style="72"/>
    <col min="12" max="12" width="10.875" customWidth="true" style="72"/>
    <col min="13" max="13" width="10.875" customWidth="true" style="72"/>
    <col min="14" max="14" width="10.375" customWidth="true" style="72"/>
    <col min="15" max="15" width="9" customWidth="true" style="72"/>
    <col min="16" max="16" width="9" customWidth="true" style="72"/>
    <col min="17" max="17" width="10.375" customWidth="true" style="72"/>
    <col min="18" max="18" width="10.375" customWidth="true" style="72"/>
    <col min="19" max="19" width="10.375" customWidth="true" style="72"/>
    <col min="20" max="20" width="7.375" customWidth="true" style="72"/>
    <col min="21" max="21" width="9" customWidth="true" style="72"/>
    <col min="22" max="22" width="9" customWidth="true" style="72"/>
    <col min="23" max="23" width="6.75" customWidth="true" style="72"/>
    <col min="24" max="24" width="7.875" customWidth="true" style="72"/>
    <col min="25" max="25" width="10" customWidth="true" style="72"/>
    <col min="26" max="26" width="9" customWidth="true" style="72"/>
    <col min="27" max="27" width="9" customWidth="true" style="72"/>
    <col min="28" max="28" width="12.375" customWidth="true" style="72"/>
    <col min="29" max="29" width="9" customWidth="true" style="72"/>
    <col min="30" max="30" width="9" customWidth="true" style="54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  <col min="99" max="99" width="9" customWidth="true" style="72"/>
  </cols>
  <sheetData>
    <row r="2" spans="1:99" customHeight="1" ht="13.5">
      <c r="A2" s="24" t="s">
        <v>0</v>
      </c>
      <c r="B2" s="27" t="s">
        <v>1</v>
      </c>
      <c r="C2" s="27"/>
      <c r="D2" s="1"/>
      <c r="H2" s="74"/>
      <c r="I2" s="74"/>
      <c r="J2" s="74"/>
      <c r="K2" s="75"/>
      <c r="L2" s="75" t="s">
        <v>2</v>
      </c>
      <c r="M2" s="75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5"/>
      <c r="AE2" s="151" t="s">
        <v>4</v>
      </c>
      <c r="AF2" s="151"/>
      <c r="AG2" s="151"/>
      <c r="AH2" s="151"/>
      <c r="AI2" s="151"/>
      <c r="AJ2" s="151"/>
      <c r="AK2" s="151"/>
      <c r="AL2" s="151"/>
      <c r="AM2" s="151"/>
      <c r="AN2" s="151"/>
      <c r="AO2" s="151"/>
      <c r="AP2" s="151"/>
      <c r="AQ2" s="151"/>
      <c r="AR2" s="151"/>
      <c r="AS2" s="151"/>
      <c r="AT2" s="151"/>
      <c r="AU2" s="151"/>
      <c r="AV2" s="151"/>
      <c r="AW2" s="151"/>
      <c r="AX2" s="151"/>
      <c r="AY2" s="151"/>
      <c r="AZ2" s="151"/>
      <c r="BA2" s="151"/>
      <c r="BB2" s="151"/>
      <c r="BC2" s="151"/>
      <c r="BD2" s="151"/>
      <c r="BE2" s="151"/>
      <c r="BF2" s="151"/>
      <c r="BG2" s="151"/>
      <c r="BH2" s="151"/>
      <c r="BI2" s="151"/>
      <c r="BJ2" s="151"/>
      <c r="BK2" s="151"/>
      <c r="BL2" s="151"/>
      <c r="BM2" s="151"/>
      <c r="BN2" s="151"/>
      <c r="BO2" s="151"/>
      <c r="BP2" s="151"/>
      <c r="BQ2" s="151"/>
      <c r="BR2" s="151"/>
      <c r="BS2" s="151"/>
      <c r="BT2" s="151"/>
      <c r="BU2" s="151"/>
      <c r="BV2" s="151"/>
      <c r="BW2" s="151"/>
      <c r="BX2" s="151"/>
      <c r="BY2" s="151"/>
      <c r="BZ2" s="151"/>
      <c r="CA2" s="151"/>
      <c r="CB2" s="151"/>
      <c r="CC2" s="151"/>
      <c r="CD2" s="151"/>
      <c r="CE2" s="151"/>
      <c r="CF2" s="151"/>
      <c r="CG2" s="151"/>
      <c r="CH2" s="151"/>
      <c r="CI2" s="151"/>
      <c r="CJ2" s="151"/>
      <c r="CK2" s="151"/>
      <c r="CL2" s="151"/>
      <c r="CM2" s="151"/>
      <c r="CN2" s="151"/>
      <c r="CO2" s="151"/>
      <c r="CP2" s="152" t="s">
        <v>5</v>
      </c>
      <c r="CQ2" s="154" t="s">
        <v>6</v>
      </c>
      <c r="CR2" s="142" t="s">
        <v>7</v>
      </c>
      <c r="CS2" s="143"/>
      <c r="CT2" s="144"/>
    </row>
    <row r="3" spans="1:99" customHeight="1" ht="14.25">
      <c r="A3" s="11" t="s">
        <v>8</v>
      </c>
      <c r="B3" s="38"/>
      <c r="C3" s="38"/>
      <c r="D3" s="18"/>
      <c r="E3" s="18"/>
      <c r="F3" s="18"/>
      <c r="G3" s="18"/>
      <c r="H3" s="71"/>
      <c r="I3" s="71"/>
      <c r="J3" s="1"/>
      <c r="K3" s="1"/>
      <c r="L3" s="140" t="s">
        <v>9</v>
      </c>
      <c r="M3" s="14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5"/>
      <c r="AE3" s="145" t="s">
        <v>10</v>
      </c>
      <c r="AF3" s="146"/>
      <c r="AG3" s="146"/>
      <c r="AH3" s="146"/>
      <c r="AI3" s="146"/>
      <c r="AJ3" s="146"/>
      <c r="AK3" s="146"/>
      <c r="AL3" s="146"/>
      <c r="AM3" s="146"/>
      <c r="AN3" s="157" t="s">
        <v>11</v>
      </c>
      <c r="AO3" s="158"/>
      <c r="AP3" s="158"/>
      <c r="AQ3" s="158"/>
      <c r="AR3" s="158"/>
      <c r="AS3" s="158"/>
      <c r="AT3" s="158"/>
      <c r="AU3" s="158"/>
      <c r="AV3" s="159"/>
      <c r="AW3" s="160" t="s">
        <v>12</v>
      </c>
      <c r="AX3" s="161"/>
      <c r="AY3" s="161"/>
      <c r="AZ3" s="161"/>
      <c r="BA3" s="161"/>
      <c r="BB3" s="161"/>
      <c r="BC3" s="161"/>
      <c r="BD3" s="161"/>
      <c r="BE3" s="162"/>
      <c r="BF3" s="163" t="s">
        <v>13</v>
      </c>
      <c r="BG3" s="164"/>
      <c r="BH3" s="164"/>
      <c r="BI3" s="164"/>
      <c r="BJ3" s="164"/>
      <c r="BK3" s="164"/>
      <c r="BL3" s="164"/>
      <c r="BM3" s="164"/>
      <c r="BN3" s="165"/>
      <c r="BO3" s="166" t="s">
        <v>14</v>
      </c>
      <c r="BP3" s="167"/>
      <c r="BQ3" s="167"/>
      <c r="BR3" s="167"/>
      <c r="BS3" s="167"/>
      <c r="BT3" s="167"/>
      <c r="BU3" s="167"/>
      <c r="BV3" s="167"/>
      <c r="BW3" s="168"/>
      <c r="BX3" s="169" t="s">
        <v>15</v>
      </c>
      <c r="BY3" s="170"/>
      <c r="BZ3" s="170"/>
      <c r="CA3" s="170"/>
      <c r="CB3" s="170"/>
      <c r="CC3" s="170"/>
      <c r="CD3" s="170"/>
      <c r="CE3" s="170"/>
      <c r="CF3" s="171"/>
      <c r="CG3" s="172" t="s">
        <v>16</v>
      </c>
      <c r="CH3" s="173"/>
      <c r="CI3" s="173"/>
      <c r="CJ3" s="173"/>
      <c r="CK3" s="173"/>
      <c r="CL3" s="173"/>
      <c r="CM3" s="173"/>
      <c r="CN3" s="173"/>
      <c r="CO3" s="174"/>
      <c r="CP3" s="152"/>
      <c r="CQ3" s="155"/>
      <c r="CR3" s="147" t="s">
        <v>17</v>
      </c>
      <c r="CS3" s="148"/>
      <c r="CT3" s="149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6"/>
      <c r="AE4" s="46" t="s">
        <v>47</v>
      </c>
      <c r="AF4" s="46" t="s">
        <v>48</v>
      </c>
      <c r="AG4" s="46" t="s">
        <v>49</v>
      </c>
      <c r="AH4" s="46" t="s">
        <v>41</v>
      </c>
      <c r="AI4" s="46" t="s">
        <v>50</v>
      </c>
      <c r="AJ4" s="46" t="s">
        <v>51</v>
      </c>
      <c r="AK4" s="46" t="s">
        <v>52</v>
      </c>
      <c r="AL4" s="46" t="s">
        <v>53</v>
      </c>
      <c r="AM4" s="46" t="s">
        <v>54</v>
      </c>
      <c r="AN4" s="47" t="s">
        <v>47</v>
      </c>
      <c r="AO4" s="47" t="s">
        <v>48</v>
      </c>
      <c r="AP4" s="47" t="s">
        <v>49</v>
      </c>
      <c r="AQ4" s="47" t="s">
        <v>41</v>
      </c>
      <c r="AR4" s="47" t="s">
        <v>50</v>
      </c>
      <c r="AS4" s="47" t="s">
        <v>51</v>
      </c>
      <c r="AT4" s="47" t="s">
        <v>52</v>
      </c>
      <c r="AU4" s="47" t="s">
        <v>53</v>
      </c>
      <c r="AV4" s="47" t="s">
        <v>54</v>
      </c>
      <c r="AW4" s="48" t="s">
        <v>47</v>
      </c>
      <c r="AX4" s="48" t="s">
        <v>48</v>
      </c>
      <c r="AY4" s="48" t="s">
        <v>49</v>
      </c>
      <c r="AZ4" s="48" t="s">
        <v>41</v>
      </c>
      <c r="BA4" s="48" t="s">
        <v>50</v>
      </c>
      <c r="BB4" s="48" t="s">
        <v>51</v>
      </c>
      <c r="BC4" s="48" t="s">
        <v>52</v>
      </c>
      <c r="BD4" s="48" t="s">
        <v>53</v>
      </c>
      <c r="BE4" s="48" t="s">
        <v>54</v>
      </c>
      <c r="BF4" s="49" t="s">
        <v>47</v>
      </c>
      <c r="BG4" s="49" t="s">
        <v>48</v>
      </c>
      <c r="BH4" s="49" t="s">
        <v>49</v>
      </c>
      <c r="BI4" s="49" t="s">
        <v>41</v>
      </c>
      <c r="BJ4" s="49" t="s">
        <v>50</v>
      </c>
      <c r="BK4" s="49" t="s">
        <v>51</v>
      </c>
      <c r="BL4" s="49" t="s">
        <v>52</v>
      </c>
      <c r="BM4" s="49" t="s">
        <v>53</v>
      </c>
      <c r="BN4" s="49" t="s">
        <v>54</v>
      </c>
      <c r="BO4" s="115" t="s">
        <v>47</v>
      </c>
      <c r="BP4" s="115" t="s">
        <v>48</v>
      </c>
      <c r="BQ4" s="115" t="s">
        <v>49</v>
      </c>
      <c r="BR4" s="115" t="s">
        <v>41</v>
      </c>
      <c r="BS4" s="115" t="s">
        <v>50</v>
      </c>
      <c r="BT4" s="115" t="s">
        <v>51</v>
      </c>
      <c r="BU4" s="115" t="s">
        <v>52</v>
      </c>
      <c r="BV4" s="115" t="s">
        <v>53</v>
      </c>
      <c r="BW4" s="115" t="s">
        <v>54</v>
      </c>
      <c r="BX4" s="50" t="s">
        <v>47</v>
      </c>
      <c r="BY4" s="50" t="s">
        <v>48</v>
      </c>
      <c r="BZ4" s="50" t="s">
        <v>49</v>
      </c>
      <c r="CA4" s="50" t="s">
        <v>41</v>
      </c>
      <c r="CB4" s="50" t="s">
        <v>50</v>
      </c>
      <c r="CC4" s="50" t="s">
        <v>51</v>
      </c>
      <c r="CD4" s="50" t="s">
        <v>52</v>
      </c>
      <c r="CE4" s="50" t="s">
        <v>53</v>
      </c>
      <c r="CF4" s="50" t="s">
        <v>54</v>
      </c>
      <c r="CG4" s="51" t="s">
        <v>47</v>
      </c>
      <c r="CH4" s="51" t="s">
        <v>48</v>
      </c>
      <c r="CI4" s="51" t="s">
        <v>49</v>
      </c>
      <c r="CJ4" s="51" t="s">
        <v>41</v>
      </c>
      <c r="CK4" s="51" t="s">
        <v>50</v>
      </c>
      <c r="CL4" s="51" t="s">
        <v>51</v>
      </c>
      <c r="CM4" s="51" t="s">
        <v>52</v>
      </c>
      <c r="CN4" s="51" t="s">
        <v>53</v>
      </c>
      <c r="CO4" s="51" t="s">
        <v>54</v>
      </c>
      <c r="CP4" s="153"/>
      <c r="CQ4" s="156"/>
      <c r="CR4" s="52" t="s">
        <v>55</v>
      </c>
      <c r="CS4" s="52" t="s">
        <v>56</v>
      </c>
      <c r="CT4" s="150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75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0"/>
      <c r="Z5" s="180"/>
      <c r="AA5" s="180"/>
      <c r="AB5" s="180"/>
      <c r="AC5" s="10"/>
      <c r="AD5" s="57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  <c r="CT5" s="53"/>
    </row>
    <row r="6" spans="1:99">
      <c r="A6" s="78">
        <f>AC6</f>
        <v>0.55285714285714</v>
      </c>
      <c r="B6" s="184" t="s">
        <v>57</v>
      </c>
      <c r="C6" s="184" t="s">
        <v>58</v>
      </c>
      <c r="D6" s="184"/>
      <c r="E6" s="184" t="s">
        <v>59</v>
      </c>
      <c r="F6" s="184" t="s">
        <v>60</v>
      </c>
      <c r="G6" s="184" t="s">
        <v>61</v>
      </c>
      <c r="H6" s="87" t="s">
        <v>62</v>
      </c>
      <c r="I6" s="87" t="s">
        <v>63</v>
      </c>
      <c r="J6" s="185" t="s">
        <v>64</v>
      </c>
      <c r="K6" s="176">
        <v>700000</v>
      </c>
      <c r="L6" s="79">
        <v>57</v>
      </c>
      <c r="M6" s="79">
        <v>0</v>
      </c>
      <c r="N6" s="79">
        <v>163</v>
      </c>
      <c r="O6" s="88">
        <v>21</v>
      </c>
      <c r="P6" s="89">
        <v>0</v>
      </c>
      <c r="Q6" s="90">
        <f>O6+P6</f>
        <v>21</v>
      </c>
      <c r="R6" s="80">
        <f>IFERROR(Q6/N6,"-")</f>
        <v>0.12883435582822</v>
      </c>
      <c r="S6" s="79">
        <v>0</v>
      </c>
      <c r="T6" s="79">
        <v>8</v>
      </c>
      <c r="U6" s="80">
        <f>IFERROR(T6/(Q6),"-")</f>
        <v>0.38095238095238</v>
      </c>
      <c r="V6" s="81">
        <f>IFERROR(K6/SUM(Q6:Q10),"-")</f>
        <v>8235.2941176471</v>
      </c>
      <c r="W6" s="82">
        <v>4</v>
      </c>
      <c r="X6" s="80">
        <f>IF(Q6=0,"-",W6/Q6)</f>
        <v>0.19047619047619</v>
      </c>
      <c r="Y6" s="181">
        <v>27000</v>
      </c>
      <c r="Z6" s="182">
        <f>IFERROR(Y6/Q6,"-")</f>
        <v>1285.7142857143</v>
      </c>
      <c r="AA6" s="182">
        <f>IFERROR(Y6/W6,"-")</f>
        <v>6750</v>
      </c>
      <c r="AB6" s="176">
        <f>SUM(Y6:Y10)-SUM(K6:K10)</f>
        <v>-313000</v>
      </c>
      <c r="AC6" s="83">
        <f>SUM(Y6:Y10)/SUM(K6:K10)</f>
        <v>0.55285714285714</v>
      </c>
      <c r="AD6" s="77"/>
      <c r="AE6" s="91">
        <v>2</v>
      </c>
      <c r="AF6" s="92">
        <f>IF(Q6=0,"",IF(AE6=0,"",(AE6/Q6)))</f>
        <v>0.095238095238095</v>
      </c>
      <c r="AG6" s="91"/>
      <c r="AH6" s="93">
        <f>IFERROR(AG6/AE6,"-")</f>
        <v>0</v>
      </c>
      <c r="AI6" s="94"/>
      <c r="AJ6" s="95">
        <f>IFERROR(AI6/AE6,"-")</f>
        <v>0</v>
      </c>
      <c r="AK6" s="96"/>
      <c r="AL6" s="96"/>
      <c r="AM6" s="96"/>
      <c r="AN6" s="97">
        <v>2</v>
      </c>
      <c r="AO6" s="98">
        <f>IF(Q6=0,"",IF(AN6=0,"",(AN6/Q6)))</f>
        <v>0.095238095238095</v>
      </c>
      <c r="AP6" s="97"/>
      <c r="AQ6" s="99">
        <f>IFERROR(AP6/AN6,"-")</f>
        <v>0</v>
      </c>
      <c r="AR6" s="100"/>
      <c r="AS6" s="101">
        <f>IFERROR(AR6/AN6,"-")</f>
        <v>0</v>
      </c>
      <c r="AT6" s="102"/>
      <c r="AU6" s="102"/>
      <c r="AV6" s="102"/>
      <c r="AW6" s="103">
        <v>1</v>
      </c>
      <c r="AX6" s="104">
        <f>IF(Q6=0,"",IF(AW6=0,"",(AW6/Q6)))</f>
        <v>0.047619047619048</v>
      </c>
      <c r="AY6" s="103">
        <v>1</v>
      </c>
      <c r="AZ6" s="105">
        <f>IFERROR(AY6/AW6,"-")</f>
        <v>1</v>
      </c>
      <c r="BA6" s="106">
        <v>8000</v>
      </c>
      <c r="BB6" s="107">
        <f>IFERROR(BA6/AW6,"-")</f>
        <v>8000</v>
      </c>
      <c r="BC6" s="108"/>
      <c r="BD6" s="108">
        <v>1</v>
      </c>
      <c r="BE6" s="108"/>
      <c r="BF6" s="109">
        <v>7</v>
      </c>
      <c r="BG6" s="110">
        <f>IF(Q6=0,"",IF(BF6=0,"",(BF6/Q6)))</f>
        <v>0.33333333333333</v>
      </c>
      <c r="BH6" s="109">
        <v>1</v>
      </c>
      <c r="BI6" s="111">
        <f>IFERROR(BH6/BF6,"-")</f>
        <v>0.14285714285714</v>
      </c>
      <c r="BJ6" s="112">
        <v>3000</v>
      </c>
      <c r="BK6" s="113">
        <f>IFERROR(BJ6/BF6,"-")</f>
        <v>428.57142857143</v>
      </c>
      <c r="BL6" s="114">
        <v>1</v>
      </c>
      <c r="BM6" s="114"/>
      <c r="BN6" s="114"/>
      <c r="BO6" s="116">
        <v>6</v>
      </c>
      <c r="BP6" s="117">
        <f>IF(Q6=0,"",IF(BO6=0,"",(BO6/Q6)))</f>
        <v>0.28571428571429</v>
      </c>
      <c r="BQ6" s="118">
        <v>1</v>
      </c>
      <c r="BR6" s="119">
        <f>IFERROR(BQ6/BO6,"-")</f>
        <v>0.16666666666667</v>
      </c>
      <c r="BS6" s="120">
        <v>8000</v>
      </c>
      <c r="BT6" s="121">
        <f>IFERROR(BS6/BO6,"-")</f>
        <v>1333.3333333333</v>
      </c>
      <c r="BU6" s="122"/>
      <c r="BV6" s="122">
        <v>1</v>
      </c>
      <c r="BW6" s="122"/>
      <c r="BX6" s="123">
        <v>3</v>
      </c>
      <c r="BY6" s="124">
        <f>IF(Q6=0,"",IF(BX6=0,"",(BX6/Q6)))</f>
        <v>0.14285714285714</v>
      </c>
      <c r="BZ6" s="125">
        <v>1</v>
      </c>
      <c r="CA6" s="126">
        <f>IFERROR(BZ6/BX6,"-")</f>
        <v>0.33333333333333</v>
      </c>
      <c r="CB6" s="127">
        <v>8000</v>
      </c>
      <c r="CC6" s="128">
        <f>IFERROR(CB6/BX6,"-")</f>
        <v>2666.6666666667</v>
      </c>
      <c r="CD6" s="129"/>
      <c r="CE6" s="129">
        <v>1</v>
      </c>
      <c r="CF6" s="129"/>
      <c r="CG6" s="130"/>
      <c r="CH6" s="131">
        <f>IF(Q6=0,"",IF(CG6=0,"",(CG6/Q6)))</f>
        <v>0</v>
      </c>
      <c r="CI6" s="132"/>
      <c r="CJ6" s="133" t="str">
        <f>IFERROR(CI6/CG6,"-")</f>
        <v>-</v>
      </c>
      <c r="CK6" s="134"/>
      <c r="CL6" s="135" t="str">
        <f>IFERROR(CK6/CG6,"-")</f>
        <v>-</v>
      </c>
      <c r="CM6" s="136"/>
      <c r="CN6" s="136"/>
      <c r="CO6" s="136"/>
      <c r="CP6" s="137">
        <v>4</v>
      </c>
      <c r="CQ6" s="138">
        <v>27000</v>
      </c>
      <c r="CR6" s="138">
        <v>8000</v>
      </c>
      <c r="CS6" s="138"/>
      <c r="CT6" s="139" t="str">
        <f>IF(AND(CR6=0,CS6=0),"",IF(AND(CR6&lt;=100000,CS6&lt;=100000),"",IF(CR6/CQ6&gt;0.7,"男高",IF(CS6/CQ6&gt;0.7,"女高",""))))</f>
        <v/>
      </c>
    </row>
    <row r="7" spans="1:99">
      <c r="A7" s="78"/>
      <c r="B7" s="184" t="s">
        <v>65</v>
      </c>
      <c r="C7" s="184" t="s">
        <v>58</v>
      </c>
      <c r="D7" s="184"/>
      <c r="E7" s="184" t="s">
        <v>66</v>
      </c>
      <c r="F7" s="184" t="s">
        <v>67</v>
      </c>
      <c r="G7" s="184" t="s">
        <v>61</v>
      </c>
      <c r="H7" s="87" t="s">
        <v>68</v>
      </c>
      <c r="I7" s="87" t="s">
        <v>63</v>
      </c>
      <c r="J7" s="87" t="s">
        <v>69</v>
      </c>
      <c r="K7" s="176"/>
      <c r="L7" s="79">
        <v>20</v>
      </c>
      <c r="M7" s="79">
        <v>0</v>
      </c>
      <c r="N7" s="79">
        <v>85</v>
      </c>
      <c r="O7" s="88">
        <v>9</v>
      </c>
      <c r="P7" s="89">
        <v>0</v>
      </c>
      <c r="Q7" s="90">
        <f>O7+P7</f>
        <v>9</v>
      </c>
      <c r="R7" s="80">
        <f>IFERROR(Q7/N7,"-")</f>
        <v>0.10588235294118</v>
      </c>
      <c r="S7" s="79">
        <v>1</v>
      </c>
      <c r="T7" s="79">
        <v>1</v>
      </c>
      <c r="U7" s="80">
        <f>IFERROR(T7/(Q7),"-")</f>
        <v>0.11111111111111</v>
      </c>
      <c r="V7" s="81"/>
      <c r="W7" s="82">
        <v>1</v>
      </c>
      <c r="X7" s="80">
        <f>IF(Q7=0,"-",W7/Q7)</f>
        <v>0.11111111111111</v>
      </c>
      <c r="Y7" s="181">
        <v>3000</v>
      </c>
      <c r="Z7" s="182">
        <f>IFERROR(Y7/Q7,"-")</f>
        <v>333.33333333333</v>
      </c>
      <c r="AA7" s="182">
        <f>IFERROR(Y7/W7,"-")</f>
        <v>3000</v>
      </c>
      <c r="AB7" s="176"/>
      <c r="AC7" s="83"/>
      <c r="AD7" s="77"/>
      <c r="AE7" s="91">
        <v>1</v>
      </c>
      <c r="AF7" s="92">
        <f>IF(Q7=0,"",IF(AE7=0,"",(AE7/Q7)))</f>
        <v>0.11111111111111</v>
      </c>
      <c r="AG7" s="91"/>
      <c r="AH7" s="93">
        <f>IFERROR(AG7/AE7,"-")</f>
        <v>0</v>
      </c>
      <c r="AI7" s="94"/>
      <c r="AJ7" s="95">
        <f>IFERROR(AI7/AE7,"-")</f>
        <v>0</v>
      </c>
      <c r="AK7" s="96"/>
      <c r="AL7" s="96"/>
      <c r="AM7" s="96"/>
      <c r="AN7" s="97">
        <v>1</v>
      </c>
      <c r="AO7" s="98">
        <f>IF(Q7=0,"",IF(AN7=0,"",(AN7/Q7)))</f>
        <v>0.11111111111111</v>
      </c>
      <c r="AP7" s="97"/>
      <c r="AQ7" s="99">
        <f>IFERROR(AP7/AN7,"-")</f>
        <v>0</v>
      </c>
      <c r="AR7" s="100"/>
      <c r="AS7" s="101">
        <f>IFERROR(AR7/AN7,"-")</f>
        <v>0</v>
      </c>
      <c r="AT7" s="102"/>
      <c r="AU7" s="102"/>
      <c r="AV7" s="102"/>
      <c r="AW7" s="103"/>
      <c r="AX7" s="104">
        <f>IF(Q7=0,"",IF(AW7=0,"",(AW7/Q7)))</f>
        <v>0</v>
      </c>
      <c r="AY7" s="103"/>
      <c r="AZ7" s="105" t="str">
        <f>IFERROR(AY7/AW7,"-")</f>
        <v>-</v>
      </c>
      <c r="BA7" s="106"/>
      <c r="BB7" s="107" t="str">
        <f>IFERROR(BA7/AW7,"-")</f>
        <v>-</v>
      </c>
      <c r="BC7" s="108"/>
      <c r="BD7" s="108"/>
      <c r="BE7" s="108"/>
      <c r="BF7" s="109">
        <v>5</v>
      </c>
      <c r="BG7" s="110">
        <f>IF(Q7=0,"",IF(BF7=0,"",(BF7/Q7)))</f>
        <v>0.55555555555556</v>
      </c>
      <c r="BH7" s="109"/>
      <c r="BI7" s="111">
        <f>IFERROR(BH7/BF7,"-")</f>
        <v>0</v>
      </c>
      <c r="BJ7" s="112"/>
      <c r="BK7" s="113">
        <f>IFERROR(BJ7/BF7,"-")</f>
        <v>0</v>
      </c>
      <c r="BL7" s="114"/>
      <c r="BM7" s="114"/>
      <c r="BN7" s="114"/>
      <c r="BO7" s="116">
        <v>2</v>
      </c>
      <c r="BP7" s="117">
        <f>IF(Q7=0,"",IF(BO7=0,"",(BO7/Q7)))</f>
        <v>0.22222222222222</v>
      </c>
      <c r="BQ7" s="118">
        <v>1</v>
      </c>
      <c r="BR7" s="119">
        <f>IFERROR(BQ7/BO7,"-")</f>
        <v>0.5</v>
      </c>
      <c r="BS7" s="120">
        <v>3000</v>
      </c>
      <c r="BT7" s="121">
        <f>IFERROR(BS7/BO7,"-")</f>
        <v>1500</v>
      </c>
      <c r="BU7" s="122">
        <v>1</v>
      </c>
      <c r="BV7" s="122"/>
      <c r="BW7" s="122"/>
      <c r="BX7" s="123"/>
      <c r="BY7" s="124">
        <f>IF(Q7=0,"",IF(BX7=0,"",(BX7/Q7)))</f>
        <v>0</v>
      </c>
      <c r="BZ7" s="125"/>
      <c r="CA7" s="126" t="str">
        <f>IFERROR(BZ7/BX7,"-")</f>
        <v>-</v>
      </c>
      <c r="CB7" s="127"/>
      <c r="CC7" s="128" t="str">
        <f>IFERROR(CB7/BX7,"-")</f>
        <v>-</v>
      </c>
      <c r="CD7" s="129"/>
      <c r="CE7" s="129"/>
      <c r="CF7" s="129"/>
      <c r="CG7" s="130"/>
      <c r="CH7" s="131">
        <f>IF(Q7=0,"",IF(CG7=0,"",(CG7/Q7)))</f>
        <v>0</v>
      </c>
      <c r="CI7" s="132"/>
      <c r="CJ7" s="133" t="str">
        <f>IFERROR(CI7/CG7,"-")</f>
        <v>-</v>
      </c>
      <c r="CK7" s="134"/>
      <c r="CL7" s="135" t="str">
        <f>IFERROR(CK7/CG7,"-")</f>
        <v>-</v>
      </c>
      <c r="CM7" s="136"/>
      <c r="CN7" s="136"/>
      <c r="CO7" s="136"/>
      <c r="CP7" s="137">
        <v>1</v>
      </c>
      <c r="CQ7" s="138">
        <v>3000</v>
      </c>
      <c r="CR7" s="138">
        <v>3000</v>
      </c>
      <c r="CS7" s="138"/>
      <c r="CT7" s="139" t="str">
        <f>IF(AND(CR7=0,CS7=0),"",IF(AND(CR7&lt;=100000,CS7&lt;=100000),"",IF(CR7/CQ7&gt;0.7,"男高",IF(CS7/CQ7&gt;0.7,"女高",""))))</f>
        <v/>
      </c>
    </row>
    <row r="8" spans="1:99">
      <c r="A8" s="78"/>
      <c r="B8" s="184" t="s">
        <v>70</v>
      </c>
      <c r="C8" s="184" t="s">
        <v>58</v>
      </c>
      <c r="D8" s="184"/>
      <c r="E8" s="184" t="s">
        <v>59</v>
      </c>
      <c r="F8" s="184" t="s">
        <v>60</v>
      </c>
      <c r="G8" s="184" t="s">
        <v>61</v>
      </c>
      <c r="H8" s="87" t="s">
        <v>71</v>
      </c>
      <c r="I8" s="87" t="s">
        <v>63</v>
      </c>
      <c r="J8" s="185" t="s">
        <v>64</v>
      </c>
      <c r="K8" s="176"/>
      <c r="L8" s="79">
        <v>11</v>
      </c>
      <c r="M8" s="79">
        <v>0</v>
      </c>
      <c r="N8" s="79">
        <v>37</v>
      </c>
      <c r="O8" s="88">
        <v>4</v>
      </c>
      <c r="P8" s="89">
        <v>0</v>
      </c>
      <c r="Q8" s="90">
        <f>O8+P8</f>
        <v>4</v>
      </c>
      <c r="R8" s="80">
        <f>IFERROR(Q8/N8,"-")</f>
        <v>0.10810810810811</v>
      </c>
      <c r="S8" s="79">
        <v>0</v>
      </c>
      <c r="T8" s="79">
        <v>0</v>
      </c>
      <c r="U8" s="80">
        <f>IFERROR(T8/(Q8),"-")</f>
        <v>0</v>
      </c>
      <c r="V8" s="81"/>
      <c r="W8" s="82">
        <v>0</v>
      </c>
      <c r="X8" s="80">
        <f>IF(Q8=0,"-",W8/Q8)</f>
        <v>0</v>
      </c>
      <c r="Y8" s="181">
        <v>0</v>
      </c>
      <c r="Z8" s="182">
        <f>IFERROR(Y8/Q8,"-")</f>
        <v>0</v>
      </c>
      <c r="AA8" s="182" t="str">
        <f>IFERROR(Y8/W8,"-")</f>
        <v>-</v>
      </c>
      <c r="AB8" s="176"/>
      <c r="AC8" s="83"/>
      <c r="AD8" s="77"/>
      <c r="AE8" s="91"/>
      <c r="AF8" s="92">
        <f>IF(Q8=0,"",IF(AE8=0,"",(AE8/Q8)))</f>
        <v>0</v>
      </c>
      <c r="AG8" s="91"/>
      <c r="AH8" s="93" t="str">
        <f>IFERROR(AG8/AE8,"-")</f>
        <v>-</v>
      </c>
      <c r="AI8" s="94"/>
      <c r="AJ8" s="95" t="str">
        <f>IFERROR(AI8/AE8,"-")</f>
        <v>-</v>
      </c>
      <c r="AK8" s="96"/>
      <c r="AL8" s="96"/>
      <c r="AM8" s="96"/>
      <c r="AN8" s="97"/>
      <c r="AO8" s="98">
        <f>IF(Q8=0,"",IF(AN8=0,"",(AN8/Q8)))</f>
        <v>0</v>
      </c>
      <c r="AP8" s="97"/>
      <c r="AQ8" s="99" t="str">
        <f>IFERROR(AP8/AN8,"-")</f>
        <v>-</v>
      </c>
      <c r="AR8" s="100"/>
      <c r="AS8" s="101" t="str">
        <f>IFERROR(AR8/AN8,"-")</f>
        <v>-</v>
      </c>
      <c r="AT8" s="102"/>
      <c r="AU8" s="102"/>
      <c r="AV8" s="102"/>
      <c r="AW8" s="103"/>
      <c r="AX8" s="104">
        <f>IF(Q8=0,"",IF(AW8=0,"",(AW8/Q8)))</f>
        <v>0</v>
      </c>
      <c r="AY8" s="103"/>
      <c r="AZ8" s="105" t="str">
        <f>IFERROR(AY8/AW8,"-")</f>
        <v>-</v>
      </c>
      <c r="BA8" s="106"/>
      <c r="BB8" s="107" t="str">
        <f>IFERROR(BA8/AW8,"-")</f>
        <v>-</v>
      </c>
      <c r="BC8" s="108"/>
      <c r="BD8" s="108"/>
      <c r="BE8" s="108"/>
      <c r="BF8" s="109">
        <v>1</v>
      </c>
      <c r="BG8" s="110">
        <f>IF(Q8=0,"",IF(BF8=0,"",(BF8/Q8)))</f>
        <v>0.25</v>
      </c>
      <c r="BH8" s="109"/>
      <c r="BI8" s="111">
        <f>IFERROR(BH8/BF8,"-")</f>
        <v>0</v>
      </c>
      <c r="BJ8" s="112"/>
      <c r="BK8" s="113">
        <f>IFERROR(BJ8/BF8,"-")</f>
        <v>0</v>
      </c>
      <c r="BL8" s="114"/>
      <c r="BM8" s="114"/>
      <c r="BN8" s="114"/>
      <c r="BO8" s="116">
        <v>3</v>
      </c>
      <c r="BP8" s="117">
        <f>IF(Q8=0,"",IF(BO8=0,"",(BO8/Q8)))</f>
        <v>0.75</v>
      </c>
      <c r="BQ8" s="118"/>
      <c r="BR8" s="119">
        <f>IFERROR(BQ8/BO8,"-")</f>
        <v>0</v>
      </c>
      <c r="BS8" s="120"/>
      <c r="BT8" s="121">
        <f>IFERROR(BS8/BO8,"-")</f>
        <v>0</v>
      </c>
      <c r="BU8" s="122"/>
      <c r="BV8" s="122"/>
      <c r="BW8" s="122"/>
      <c r="BX8" s="123"/>
      <c r="BY8" s="124">
        <f>IF(Q8=0,"",IF(BX8=0,"",(BX8/Q8)))</f>
        <v>0</v>
      </c>
      <c r="BZ8" s="125"/>
      <c r="CA8" s="126" t="str">
        <f>IFERROR(BZ8/BX8,"-")</f>
        <v>-</v>
      </c>
      <c r="CB8" s="127"/>
      <c r="CC8" s="128" t="str">
        <f>IFERROR(CB8/BX8,"-")</f>
        <v>-</v>
      </c>
      <c r="CD8" s="129"/>
      <c r="CE8" s="129"/>
      <c r="CF8" s="129"/>
      <c r="CG8" s="130"/>
      <c r="CH8" s="131">
        <f>IF(Q8=0,"",IF(CG8=0,"",(CG8/Q8)))</f>
        <v>0</v>
      </c>
      <c r="CI8" s="132"/>
      <c r="CJ8" s="133" t="str">
        <f>IFERROR(CI8/CG8,"-")</f>
        <v>-</v>
      </c>
      <c r="CK8" s="134"/>
      <c r="CL8" s="135" t="str">
        <f>IFERROR(CK8/CG8,"-")</f>
        <v>-</v>
      </c>
      <c r="CM8" s="136"/>
      <c r="CN8" s="136"/>
      <c r="CO8" s="136"/>
      <c r="CP8" s="137">
        <v>0</v>
      </c>
      <c r="CQ8" s="138">
        <v>0</v>
      </c>
      <c r="CR8" s="138"/>
      <c r="CS8" s="138"/>
      <c r="CT8" s="139" t="str">
        <f>IF(AND(CR8=0,CS8=0),"",IF(AND(CR8&lt;=100000,CS8&lt;=100000),"",IF(CR8/CQ8&gt;0.7,"男高",IF(CS8/CQ8&gt;0.7,"女高",""))))</f>
        <v/>
      </c>
    </row>
    <row r="9" spans="1:99">
      <c r="A9" s="78"/>
      <c r="B9" s="184" t="s">
        <v>72</v>
      </c>
      <c r="C9" s="184" t="s">
        <v>58</v>
      </c>
      <c r="D9" s="184"/>
      <c r="E9" s="184" t="s">
        <v>66</v>
      </c>
      <c r="F9" s="184" t="s">
        <v>67</v>
      </c>
      <c r="G9" s="184" t="s">
        <v>61</v>
      </c>
      <c r="H9" s="87" t="s">
        <v>73</v>
      </c>
      <c r="I9" s="87" t="s">
        <v>63</v>
      </c>
      <c r="J9" s="185" t="s">
        <v>64</v>
      </c>
      <c r="K9" s="176"/>
      <c r="L9" s="79">
        <v>7</v>
      </c>
      <c r="M9" s="79">
        <v>0</v>
      </c>
      <c r="N9" s="79">
        <v>35</v>
      </c>
      <c r="O9" s="88">
        <v>3</v>
      </c>
      <c r="P9" s="89">
        <v>0</v>
      </c>
      <c r="Q9" s="90">
        <f>O9+P9</f>
        <v>3</v>
      </c>
      <c r="R9" s="80">
        <f>IFERROR(Q9/N9,"-")</f>
        <v>0.085714285714286</v>
      </c>
      <c r="S9" s="79">
        <v>1</v>
      </c>
      <c r="T9" s="79">
        <v>2</v>
      </c>
      <c r="U9" s="80">
        <f>IFERROR(T9/(Q9),"-")</f>
        <v>0.66666666666667</v>
      </c>
      <c r="V9" s="81"/>
      <c r="W9" s="82">
        <v>0</v>
      </c>
      <c r="X9" s="80">
        <f>IF(Q9=0,"-",W9/Q9)</f>
        <v>0</v>
      </c>
      <c r="Y9" s="181">
        <v>0</v>
      </c>
      <c r="Z9" s="182">
        <f>IFERROR(Y9/Q9,"-")</f>
        <v>0</v>
      </c>
      <c r="AA9" s="182" t="str">
        <f>IFERROR(Y9/W9,"-")</f>
        <v>-</v>
      </c>
      <c r="AB9" s="176"/>
      <c r="AC9" s="83"/>
      <c r="AD9" s="77"/>
      <c r="AE9" s="91"/>
      <c r="AF9" s="92">
        <f>IF(Q9=0,"",IF(AE9=0,"",(AE9/Q9)))</f>
        <v>0</v>
      </c>
      <c r="AG9" s="91"/>
      <c r="AH9" s="93" t="str">
        <f>IFERROR(AG9/AE9,"-")</f>
        <v>-</v>
      </c>
      <c r="AI9" s="94"/>
      <c r="AJ9" s="95" t="str">
        <f>IFERROR(AI9/AE9,"-")</f>
        <v>-</v>
      </c>
      <c r="AK9" s="96"/>
      <c r="AL9" s="96"/>
      <c r="AM9" s="96"/>
      <c r="AN9" s="97">
        <v>1</v>
      </c>
      <c r="AO9" s="98">
        <f>IF(Q9=0,"",IF(AN9=0,"",(AN9/Q9)))</f>
        <v>0.33333333333333</v>
      </c>
      <c r="AP9" s="97"/>
      <c r="AQ9" s="99">
        <f>IFERROR(AP9/AN9,"-")</f>
        <v>0</v>
      </c>
      <c r="AR9" s="100"/>
      <c r="AS9" s="101">
        <f>IFERROR(AR9/AN9,"-")</f>
        <v>0</v>
      </c>
      <c r="AT9" s="102"/>
      <c r="AU9" s="102"/>
      <c r="AV9" s="102"/>
      <c r="AW9" s="103"/>
      <c r="AX9" s="104">
        <f>IF(Q9=0,"",IF(AW9=0,"",(AW9/Q9)))</f>
        <v>0</v>
      </c>
      <c r="AY9" s="103"/>
      <c r="AZ9" s="105" t="str">
        <f>IFERROR(AY9/AW9,"-")</f>
        <v>-</v>
      </c>
      <c r="BA9" s="106"/>
      <c r="BB9" s="107" t="str">
        <f>IFERROR(BA9/AW9,"-")</f>
        <v>-</v>
      </c>
      <c r="BC9" s="108"/>
      <c r="BD9" s="108"/>
      <c r="BE9" s="108"/>
      <c r="BF9" s="109"/>
      <c r="BG9" s="110">
        <f>IF(Q9=0,"",IF(BF9=0,"",(BF9/Q9)))</f>
        <v>0</v>
      </c>
      <c r="BH9" s="109"/>
      <c r="BI9" s="111" t="str">
        <f>IFERROR(BH9/BF9,"-")</f>
        <v>-</v>
      </c>
      <c r="BJ9" s="112"/>
      <c r="BK9" s="113" t="str">
        <f>IFERROR(BJ9/BF9,"-")</f>
        <v>-</v>
      </c>
      <c r="BL9" s="114"/>
      <c r="BM9" s="114"/>
      <c r="BN9" s="114"/>
      <c r="BO9" s="116">
        <v>2</v>
      </c>
      <c r="BP9" s="117">
        <f>IF(Q9=0,"",IF(BO9=0,"",(BO9/Q9)))</f>
        <v>0.66666666666667</v>
      </c>
      <c r="BQ9" s="118"/>
      <c r="BR9" s="119">
        <f>IFERROR(BQ9/BO9,"-")</f>
        <v>0</v>
      </c>
      <c r="BS9" s="120"/>
      <c r="BT9" s="121">
        <f>IFERROR(BS9/BO9,"-")</f>
        <v>0</v>
      </c>
      <c r="BU9" s="122"/>
      <c r="BV9" s="122"/>
      <c r="BW9" s="122"/>
      <c r="BX9" s="123"/>
      <c r="BY9" s="124">
        <f>IF(Q9=0,"",IF(BX9=0,"",(BX9/Q9)))</f>
        <v>0</v>
      </c>
      <c r="BZ9" s="125"/>
      <c r="CA9" s="126" t="str">
        <f>IFERROR(BZ9/BX9,"-")</f>
        <v>-</v>
      </c>
      <c r="CB9" s="127"/>
      <c r="CC9" s="128" t="str">
        <f>IFERROR(CB9/BX9,"-")</f>
        <v>-</v>
      </c>
      <c r="CD9" s="129"/>
      <c r="CE9" s="129"/>
      <c r="CF9" s="129"/>
      <c r="CG9" s="130"/>
      <c r="CH9" s="131">
        <f>IF(Q9=0,"",IF(CG9=0,"",(CG9/Q9)))</f>
        <v>0</v>
      </c>
      <c r="CI9" s="132"/>
      <c r="CJ9" s="133" t="str">
        <f>IFERROR(CI9/CG9,"-")</f>
        <v>-</v>
      </c>
      <c r="CK9" s="134"/>
      <c r="CL9" s="135" t="str">
        <f>IFERROR(CK9/CG9,"-")</f>
        <v>-</v>
      </c>
      <c r="CM9" s="136"/>
      <c r="CN9" s="136"/>
      <c r="CO9" s="136"/>
      <c r="CP9" s="137">
        <v>0</v>
      </c>
      <c r="CQ9" s="138">
        <v>0</v>
      </c>
      <c r="CR9" s="138"/>
      <c r="CS9" s="138"/>
      <c r="CT9" s="139" t="str">
        <f>IF(AND(CR9=0,CS9=0),"",IF(AND(CR9&lt;=100000,CS9&lt;=100000),"",IF(CR9/CQ9&gt;0.7,"男高",IF(CS9/CQ9&gt;0.7,"女高",""))))</f>
        <v/>
      </c>
    </row>
    <row r="10" spans="1:99">
      <c r="A10" s="78"/>
      <c r="B10" s="184" t="s">
        <v>74</v>
      </c>
      <c r="C10" s="184" t="s">
        <v>58</v>
      </c>
      <c r="D10" s="184"/>
      <c r="E10" s="184" t="s">
        <v>75</v>
      </c>
      <c r="F10" s="184" t="s">
        <v>76</v>
      </c>
      <c r="G10" s="184" t="s">
        <v>77</v>
      </c>
      <c r="H10" s="87" t="s">
        <v>78</v>
      </c>
      <c r="I10" s="87"/>
      <c r="J10" s="87"/>
      <c r="K10" s="176"/>
      <c r="L10" s="79">
        <v>270</v>
      </c>
      <c r="M10" s="79">
        <v>162</v>
      </c>
      <c r="N10" s="79">
        <v>106</v>
      </c>
      <c r="O10" s="88">
        <v>47</v>
      </c>
      <c r="P10" s="89">
        <v>1</v>
      </c>
      <c r="Q10" s="90">
        <f>O10+P10</f>
        <v>48</v>
      </c>
      <c r="R10" s="80">
        <f>IFERROR(Q10/N10,"-")</f>
        <v>0.45283018867925</v>
      </c>
      <c r="S10" s="79">
        <v>8</v>
      </c>
      <c r="T10" s="79">
        <v>8</v>
      </c>
      <c r="U10" s="80">
        <f>IFERROR(T10/(Q10),"-")</f>
        <v>0.16666666666667</v>
      </c>
      <c r="V10" s="81"/>
      <c r="W10" s="82">
        <v>9</v>
      </c>
      <c r="X10" s="80">
        <f>IF(Q10=0,"-",W10/Q10)</f>
        <v>0.1875</v>
      </c>
      <c r="Y10" s="181">
        <v>357000</v>
      </c>
      <c r="Z10" s="182">
        <f>IFERROR(Y10/Q10,"-")</f>
        <v>7437.5</v>
      </c>
      <c r="AA10" s="182">
        <f>IFERROR(Y10/W10,"-")</f>
        <v>39666.666666667</v>
      </c>
      <c r="AB10" s="176"/>
      <c r="AC10" s="83"/>
      <c r="AD10" s="77"/>
      <c r="AE10" s="91">
        <v>3</v>
      </c>
      <c r="AF10" s="92">
        <f>IF(Q10=0,"",IF(AE10=0,"",(AE10/Q10)))</f>
        <v>0.0625</v>
      </c>
      <c r="AG10" s="91"/>
      <c r="AH10" s="93">
        <f>IFERROR(AG10/AE10,"-")</f>
        <v>0</v>
      </c>
      <c r="AI10" s="94"/>
      <c r="AJ10" s="95">
        <f>IFERROR(AI10/AE10,"-")</f>
        <v>0</v>
      </c>
      <c r="AK10" s="96"/>
      <c r="AL10" s="96"/>
      <c r="AM10" s="96"/>
      <c r="AN10" s="97">
        <v>1</v>
      </c>
      <c r="AO10" s="98">
        <f>IF(Q10=0,"",IF(AN10=0,"",(AN10/Q10)))</f>
        <v>0.020833333333333</v>
      </c>
      <c r="AP10" s="97"/>
      <c r="AQ10" s="99">
        <f>IFERROR(AP10/AN10,"-")</f>
        <v>0</v>
      </c>
      <c r="AR10" s="100"/>
      <c r="AS10" s="101">
        <f>IFERROR(AR10/AN10,"-")</f>
        <v>0</v>
      </c>
      <c r="AT10" s="102"/>
      <c r="AU10" s="102"/>
      <c r="AV10" s="102"/>
      <c r="AW10" s="103">
        <v>2</v>
      </c>
      <c r="AX10" s="104">
        <f>IF(Q10=0,"",IF(AW10=0,"",(AW10/Q10)))</f>
        <v>0.041666666666667</v>
      </c>
      <c r="AY10" s="103"/>
      <c r="AZ10" s="105">
        <f>IFERROR(AY10/AW10,"-")</f>
        <v>0</v>
      </c>
      <c r="BA10" s="106"/>
      <c r="BB10" s="107">
        <f>IFERROR(BA10/AW10,"-")</f>
        <v>0</v>
      </c>
      <c r="BC10" s="108"/>
      <c r="BD10" s="108"/>
      <c r="BE10" s="108"/>
      <c r="BF10" s="109">
        <v>9</v>
      </c>
      <c r="BG10" s="110">
        <f>IF(Q10=0,"",IF(BF10=0,"",(BF10/Q10)))</f>
        <v>0.1875</v>
      </c>
      <c r="BH10" s="109"/>
      <c r="BI10" s="111">
        <f>IFERROR(BH10/BF10,"-")</f>
        <v>0</v>
      </c>
      <c r="BJ10" s="112"/>
      <c r="BK10" s="113">
        <f>IFERROR(BJ10/BF10,"-")</f>
        <v>0</v>
      </c>
      <c r="BL10" s="114"/>
      <c r="BM10" s="114"/>
      <c r="BN10" s="114"/>
      <c r="BO10" s="116">
        <v>16</v>
      </c>
      <c r="BP10" s="117">
        <f>IF(Q10=0,"",IF(BO10=0,"",(BO10/Q10)))</f>
        <v>0.33333333333333</v>
      </c>
      <c r="BQ10" s="118">
        <v>4</v>
      </c>
      <c r="BR10" s="119">
        <f>IFERROR(BQ10/BO10,"-")</f>
        <v>0.25</v>
      </c>
      <c r="BS10" s="120">
        <v>189000</v>
      </c>
      <c r="BT10" s="121">
        <f>IFERROR(BS10/BO10,"-")</f>
        <v>11812.5</v>
      </c>
      <c r="BU10" s="122"/>
      <c r="BV10" s="122">
        <v>1</v>
      </c>
      <c r="BW10" s="122">
        <v>3</v>
      </c>
      <c r="BX10" s="123">
        <v>16</v>
      </c>
      <c r="BY10" s="124">
        <f>IF(Q10=0,"",IF(BX10=0,"",(BX10/Q10)))</f>
        <v>0.33333333333333</v>
      </c>
      <c r="BZ10" s="125">
        <v>5</v>
      </c>
      <c r="CA10" s="126">
        <f>IFERROR(BZ10/BX10,"-")</f>
        <v>0.3125</v>
      </c>
      <c r="CB10" s="127">
        <v>168000</v>
      </c>
      <c r="CC10" s="128">
        <f>IFERROR(CB10/BX10,"-")</f>
        <v>10500</v>
      </c>
      <c r="CD10" s="129"/>
      <c r="CE10" s="129">
        <v>4</v>
      </c>
      <c r="CF10" s="129">
        <v>1</v>
      </c>
      <c r="CG10" s="130">
        <v>1</v>
      </c>
      <c r="CH10" s="131">
        <f>IF(Q10=0,"",IF(CG10=0,"",(CG10/Q10)))</f>
        <v>0.020833333333333</v>
      </c>
      <c r="CI10" s="132"/>
      <c r="CJ10" s="133">
        <f>IFERROR(CI10/CG10,"-")</f>
        <v>0</v>
      </c>
      <c r="CK10" s="134"/>
      <c r="CL10" s="135">
        <f>IFERROR(CK10/CG10,"-")</f>
        <v>0</v>
      </c>
      <c r="CM10" s="136"/>
      <c r="CN10" s="136"/>
      <c r="CO10" s="136"/>
      <c r="CP10" s="137">
        <v>9</v>
      </c>
      <c r="CQ10" s="138">
        <v>357000</v>
      </c>
      <c r="CR10" s="138">
        <v>140000</v>
      </c>
      <c r="CS10" s="138"/>
      <c r="CT10" s="139" t="str">
        <f>IF(AND(CR10=0,CS10=0),"",IF(AND(CR10&lt;=100000,CS10&lt;=100000),"",IF(CR10/CQ10&gt;0.7,"男高",IF(CS10/CQ10&gt;0.7,"女高",""))))</f>
        <v/>
      </c>
    </row>
    <row r="11" spans="1:99">
      <c r="A11" s="78">
        <f>AC11</f>
        <v>0.25714285714286</v>
      </c>
      <c r="B11" s="184" t="s">
        <v>79</v>
      </c>
      <c r="C11" s="184" t="s">
        <v>58</v>
      </c>
      <c r="D11" s="184"/>
      <c r="E11" s="184" t="s">
        <v>80</v>
      </c>
      <c r="F11" s="184" t="s">
        <v>81</v>
      </c>
      <c r="G11" s="184" t="s">
        <v>61</v>
      </c>
      <c r="H11" s="87" t="s">
        <v>82</v>
      </c>
      <c r="I11" s="87" t="s">
        <v>83</v>
      </c>
      <c r="J11" s="186" t="s">
        <v>84</v>
      </c>
      <c r="K11" s="176">
        <v>700000</v>
      </c>
      <c r="L11" s="79">
        <v>26</v>
      </c>
      <c r="M11" s="79">
        <v>0</v>
      </c>
      <c r="N11" s="79">
        <v>65</v>
      </c>
      <c r="O11" s="88">
        <v>9</v>
      </c>
      <c r="P11" s="89">
        <v>0</v>
      </c>
      <c r="Q11" s="90">
        <f>O11+P11</f>
        <v>9</v>
      </c>
      <c r="R11" s="80">
        <f>IFERROR(Q11/N11,"-")</f>
        <v>0.13846153846154</v>
      </c>
      <c r="S11" s="79">
        <v>2</v>
      </c>
      <c r="T11" s="79">
        <v>3</v>
      </c>
      <c r="U11" s="80">
        <f>IFERROR(T11/(Q11),"-")</f>
        <v>0.33333333333333</v>
      </c>
      <c r="V11" s="81">
        <f>IFERROR(K11/SUM(Q11:Q16),"-")</f>
        <v>18918.918918919</v>
      </c>
      <c r="W11" s="82">
        <v>2</v>
      </c>
      <c r="X11" s="80">
        <f>IF(Q11=0,"-",W11/Q11)</f>
        <v>0.22222222222222</v>
      </c>
      <c r="Y11" s="181">
        <v>88000</v>
      </c>
      <c r="Z11" s="182">
        <f>IFERROR(Y11/Q11,"-")</f>
        <v>9777.7777777778</v>
      </c>
      <c r="AA11" s="182">
        <f>IFERROR(Y11/W11,"-")</f>
        <v>44000</v>
      </c>
      <c r="AB11" s="176">
        <f>SUM(Y11:Y16)-SUM(K11:K16)</f>
        <v>-520000</v>
      </c>
      <c r="AC11" s="83">
        <f>SUM(Y11:Y16)/SUM(K11:K16)</f>
        <v>0.25714285714286</v>
      </c>
      <c r="AD11" s="77"/>
      <c r="AE11" s="91"/>
      <c r="AF11" s="92">
        <f>IF(Q11=0,"",IF(AE11=0,"",(AE11/Q11)))</f>
        <v>0</v>
      </c>
      <c r="AG11" s="91"/>
      <c r="AH11" s="93" t="str">
        <f>IFERROR(AG11/AE11,"-")</f>
        <v>-</v>
      </c>
      <c r="AI11" s="94"/>
      <c r="AJ11" s="95" t="str">
        <f>IFERROR(AI11/AE11,"-")</f>
        <v>-</v>
      </c>
      <c r="AK11" s="96"/>
      <c r="AL11" s="96"/>
      <c r="AM11" s="96"/>
      <c r="AN11" s="97"/>
      <c r="AO11" s="98">
        <f>IF(Q11=0,"",IF(AN11=0,"",(AN11/Q11)))</f>
        <v>0</v>
      </c>
      <c r="AP11" s="97"/>
      <c r="AQ11" s="99" t="str">
        <f>IFERROR(AP11/AN11,"-")</f>
        <v>-</v>
      </c>
      <c r="AR11" s="100"/>
      <c r="AS11" s="101" t="str">
        <f>IFERROR(AR11/AN11,"-")</f>
        <v>-</v>
      </c>
      <c r="AT11" s="102"/>
      <c r="AU11" s="102"/>
      <c r="AV11" s="102"/>
      <c r="AW11" s="103"/>
      <c r="AX11" s="104">
        <f>IF(Q11=0,"",IF(AW11=0,"",(AW11/Q11)))</f>
        <v>0</v>
      </c>
      <c r="AY11" s="103"/>
      <c r="AZ11" s="105" t="str">
        <f>IFERROR(AY11/AW11,"-")</f>
        <v>-</v>
      </c>
      <c r="BA11" s="106"/>
      <c r="BB11" s="107" t="str">
        <f>IFERROR(BA11/AW11,"-")</f>
        <v>-</v>
      </c>
      <c r="BC11" s="108"/>
      <c r="BD11" s="108"/>
      <c r="BE11" s="108"/>
      <c r="BF11" s="109">
        <v>5</v>
      </c>
      <c r="BG11" s="110">
        <f>IF(Q11=0,"",IF(BF11=0,"",(BF11/Q11)))</f>
        <v>0.55555555555556</v>
      </c>
      <c r="BH11" s="109">
        <v>1</v>
      </c>
      <c r="BI11" s="111">
        <f>IFERROR(BH11/BF11,"-")</f>
        <v>0.2</v>
      </c>
      <c r="BJ11" s="112">
        <v>25000</v>
      </c>
      <c r="BK11" s="113">
        <f>IFERROR(BJ11/BF11,"-")</f>
        <v>5000</v>
      </c>
      <c r="BL11" s="114"/>
      <c r="BM11" s="114"/>
      <c r="BN11" s="114">
        <v>1</v>
      </c>
      <c r="BO11" s="116">
        <v>2</v>
      </c>
      <c r="BP11" s="117">
        <f>IF(Q11=0,"",IF(BO11=0,"",(BO11/Q11)))</f>
        <v>0.22222222222222</v>
      </c>
      <c r="BQ11" s="118"/>
      <c r="BR11" s="119">
        <f>IFERROR(BQ11/BO11,"-")</f>
        <v>0</v>
      </c>
      <c r="BS11" s="120"/>
      <c r="BT11" s="121">
        <f>IFERROR(BS11/BO11,"-")</f>
        <v>0</v>
      </c>
      <c r="BU11" s="122"/>
      <c r="BV11" s="122"/>
      <c r="BW11" s="122"/>
      <c r="BX11" s="123">
        <v>2</v>
      </c>
      <c r="BY11" s="124">
        <f>IF(Q11=0,"",IF(BX11=0,"",(BX11/Q11)))</f>
        <v>0.22222222222222</v>
      </c>
      <c r="BZ11" s="125">
        <v>1</v>
      </c>
      <c r="CA11" s="126">
        <f>IFERROR(BZ11/BX11,"-")</f>
        <v>0.5</v>
      </c>
      <c r="CB11" s="127">
        <v>63000</v>
      </c>
      <c r="CC11" s="128">
        <f>IFERROR(CB11/BX11,"-")</f>
        <v>31500</v>
      </c>
      <c r="CD11" s="129"/>
      <c r="CE11" s="129"/>
      <c r="CF11" s="129">
        <v>1</v>
      </c>
      <c r="CG11" s="130"/>
      <c r="CH11" s="131">
        <f>IF(Q11=0,"",IF(CG11=0,"",(CG11/Q11)))</f>
        <v>0</v>
      </c>
      <c r="CI11" s="132"/>
      <c r="CJ11" s="133" t="str">
        <f>IFERROR(CI11/CG11,"-")</f>
        <v>-</v>
      </c>
      <c r="CK11" s="134"/>
      <c r="CL11" s="135" t="str">
        <f>IFERROR(CK11/CG11,"-")</f>
        <v>-</v>
      </c>
      <c r="CM11" s="136"/>
      <c r="CN11" s="136"/>
      <c r="CO11" s="136"/>
      <c r="CP11" s="137">
        <v>2</v>
      </c>
      <c r="CQ11" s="138">
        <v>88000</v>
      </c>
      <c r="CR11" s="138">
        <v>63000</v>
      </c>
      <c r="CS11" s="138"/>
      <c r="CT11" s="139" t="str">
        <f>IF(AND(CR11=0,CS11=0),"",IF(AND(CR11&lt;=100000,CS11&lt;=100000),"",IF(CR11/CQ11&gt;0.7,"男高",IF(CS11/CQ11&gt;0.7,"女高",""))))</f>
        <v/>
      </c>
    </row>
    <row r="12" spans="1:99">
      <c r="A12" s="78"/>
      <c r="B12" s="184" t="s">
        <v>85</v>
      </c>
      <c r="C12" s="184" t="s">
        <v>58</v>
      </c>
      <c r="D12" s="184"/>
      <c r="E12" s="184" t="s">
        <v>80</v>
      </c>
      <c r="F12" s="184" t="s">
        <v>81</v>
      </c>
      <c r="G12" s="184" t="s">
        <v>77</v>
      </c>
      <c r="H12" s="87"/>
      <c r="I12" s="87"/>
      <c r="J12" s="87"/>
      <c r="K12" s="176"/>
      <c r="L12" s="79">
        <v>29</v>
      </c>
      <c r="M12" s="79">
        <v>26</v>
      </c>
      <c r="N12" s="79">
        <v>14</v>
      </c>
      <c r="O12" s="88">
        <v>11</v>
      </c>
      <c r="P12" s="89">
        <v>0</v>
      </c>
      <c r="Q12" s="90">
        <f>O12+P12</f>
        <v>11</v>
      </c>
      <c r="R12" s="80">
        <f>IFERROR(Q12/N12,"-")</f>
        <v>0.78571428571429</v>
      </c>
      <c r="S12" s="79">
        <v>2</v>
      </c>
      <c r="T12" s="79">
        <v>1</v>
      </c>
      <c r="U12" s="80">
        <f>IFERROR(T12/(Q12),"-")</f>
        <v>0.090909090909091</v>
      </c>
      <c r="V12" s="81"/>
      <c r="W12" s="82">
        <v>5</v>
      </c>
      <c r="X12" s="80">
        <f>IF(Q12=0,"-",W12/Q12)</f>
        <v>0.45454545454545</v>
      </c>
      <c r="Y12" s="181">
        <v>65000</v>
      </c>
      <c r="Z12" s="182">
        <f>IFERROR(Y12/Q12,"-")</f>
        <v>5909.0909090909</v>
      </c>
      <c r="AA12" s="182">
        <f>IFERROR(Y12/W12,"-")</f>
        <v>13000</v>
      </c>
      <c r="AB12" s="176"/>
      <c r="AC12" s="83"/>
      <c r="AD12" s="77"/>
      <c r="AE12" s="91"/>
      <c r="AF12" s="92">
        <f>IF(Q12=0,"",IF(AE12=0,"",(AE12/Q12)))</f>
        <v>0</v>
      </c>
      <c r="AG12" s="91"/>
      <c r="AH12" s="93" t="str">
        <f>IFERROR(AG12/AE12,"-")</f>
        <v>-</v>
      </c>
      <c r="AI12" s="94"/>
      <c r="AJ12" s="95" t="str">
        <f>IFERROR(AI12/AE12,"-")</f>
        <v>-</v>
      </c>
      <c r="AK12" s="96"/>
      <c r="AL12" s="96"/>
      <c r="AM12" s="96"/>
      <c r="AN12" s="97"/>
      <c r="AO12" s="98">
        <f>IF(Q12=0,"",IF(AN12=0,"",(AN12/Q12)))</f>
        <v>0</v>
      </c>
      <c r="AP12" s="97"/>
      <c r="AQ12" s="99" t="str">
        <f>IFERROR(AP12/AN12,"-")</f>
        <v>-</v>
      </c>
      <c r="AR12" s="100"/>
      <c r="AS12" s="101" t="str">
        <f>IFERROR(AR12/AN12,"-")</f>
        <v>-</v>
      </c>
      <c r="AT12" s="102"/>
      <c r="AU12" s="102"/>
      <c r="AV12" s="102"/>
      <c r="AW12" s="103"/>
      <c r="AX12" s="104">
        <f>IF(Q12=0,"",IF(AW12=0,"",(AW12/Q12)))</f>
        <v>0</v>
      </c>
      <c r="AY12" s="103"/>
      <c r="AZ12" s="105" t="str">
        <f>IFERROR(AY12/AW12,"-")</f>
        <v>-</v>
      </c>
      <c r="BA12" s="106"/>
      <c r="BB12" s="107" t="str">
        <f>IFERROR(BA12/AW12,"-")</f>
        <v>-</v>
      </c>
      <c r="BC12" s="108"/>
      <c r="BD12" s="108"/>
      <c r="BE12" s="108"/>
      <c r="BF12" s="109">
        <v>2</v>
      </c>
      <c r="BG12" s="110">
        <f>IF(Q12=0,"",IF(BF12=0,"",(BF12/Q12)))</f>
        <v>0.18181818181818</v>
      </c>
      <c r="BH12" s="109">
        <v>1</v>
      </c>
      <c r="BI12" s="111">
        <f>IFERROR(BH12/BF12,"-")</f>
        <v>0.5</v>
      </c>
      <c r="BJ12" s="112">
        <v>3000</v>
      </c>
      <c r="BK12" s="113">
        <f>IFERROR(BJ12/BF12,"-")</f>
        <v>1500</v>
      </c>
      <c r="BL12" s="114">
        <v>1</v>
      </c>
      <c r="BM12" s="114"/>
      <c r="BN12" s="114"/>
      <c r="BO12" s="116">
        <v>6</v>
      </c>
      <c r="BP12" s="117">
        <f>IF(Q12=0,"",IF(BO12=0,"",(BO12/Q12)))</f>
        <v>0.54545454545455</v>
      </c>
      <c r="BQ12" s="118">
        <v>2</v>
      </c>
      <c r="BR12" s="119">
        <f>IFERROR(BQ12/BO12,"-")</f>
        <v>0.33333333333333</v>
      </c>
      <c r="BS12" s="120">
        <v>16000</v>
      </c>
      <c r="BT12" s="121">
        <f>IFERROR(BS12/BO12,"-")</f>
        <v>2666.6666666667</v>
      </c>
      <c r="BU12" s="122">
        <v>1</v>
      </c>
      <c r="BV12" s="122"/>
      <c r="BW12" s="122">
        <v>1</v>
      </c>
      <c r="BX12" s="123">
        <v>3</v>
      </c>
      <c r="BY12" s="124">
        <f>IF(Q12=0,"",IF(BX12=0,"",(BX12/Q12)))</f>
        <v>0.27272727272727</v>
      </c>
      <c r="BZ12" s="125">
        <v>2</v>
      </c>
      <c r="CA12" s="126">
        <f>IFERROR(BZ12/BX12,"-")</f>
        <v>0.66666666666667</v>
      </c>
      <c r="CB12" s="127">
        <v>46000</v>
      </c>
      <c r="CC12" s="128">
        <f>IFERROR(CB12/BX12,"-")</f>
        <v>15333.333333333</v>
      </c>
      <c r="CD12" s="129"/>
      <c r="CE12" s="129">
        <v>1</v>
      </c>
      <c r="CF12" s="129">
        <v>1</v>
      </c>
      <c r="CG12" s="130"/>
      <c r="CH12" s="131">
        <f>IF(Q12=0,"",IF(CG12=0,"",(CG12/Q12)))</f>
        <v>0</v>
      </c>
      <c r="CI12" s="132"/>
      <c r="CJ12" s="133" t="str">
        <f>IFERROR(CI12/CG12,"-")</f>
        <v>-</v>
      </c>
      <c r="CK12" s="134"/>
      <c r="CL12" s="135" t="str">
        <f>IFERROR(CK12/CG12,"-")</f>
        <v>-</v>
      </c>
      <c r="CM12" s="136"/>
      <c r="CN12" s="136"/>
      <c r="CO12" s="136"/>
      <c r="CP12" s="137">
        <v>5</v>
      </c>
      <c r="CQ12" s="138">
        <v>65000</v>
      </c>
      <c r="CR12" s="138">
        <v>36000</v>
      </c>
      <c r="CS12" s="138"/>
      <c r="CT12" s="139" t="str">
        <f>IF(AND(CR12=0,CS12=0),"",IF(AND(CR12&lt;=100000,CS12&lt;=100000),"",IF(CR12/CQ12&gt;0.7,"男高",IF(CS12/CQ12&gt;0.7,"女高",""))))</f>
        <v/>
      </c>
    </row>
    <row r="13" spans="1:99">
      <c r="A13" s="78"/>
      <c r="B13" s="184" t="s">
        <v>86</v>
      </c>
      <c r="C13" s="184" t="s">
        <v>58</v>
      </c>
      <c r="D13" s="184"/>
      <c r="E13" s="184" t="s">
        <v>87</v>
      </c>
      <c r="F13" s="184" t="s">
        <v>88</v>
      </c>
      <c r="G13" s="184" t="s">
        <v>61</v>
      </c>
      <c r="H13" s="87" t="s">
        <v>89</v>
      </c>
      <c r="I13" s="87" t="s">
        <v>90</v>
      </c>
      <c r="J13" s="186" t="s">
        <v>84</v>
      </c>
      <c r="K13" s="176"/>
      <c r="L13" s="79">
        <v>11</v>
      </c>
      <c r="M13" s="79">
        <v>0</v>
      </c>
      <c r="N13" s="79">
        <v>33</v>
      </c>
      <c r="O13" s="88">
        <v>5</v>
      </c>
      <c r="P13" s="89">
        <v>0</v>
      </c>
      <c r="Q13" s="90">
        <f>O13+P13</f>
        <v>5</v>
      </c>
      <c r="R13" s="80">
        <f>IFERROR(Q13/N13,"-")</f>
        <v>0.15151515151515</v>
      </c>
      <c r="S13" s="79">
        <v>1</v>
      </c>
      <c r="T13" s="79">
        <v>1</v>
      </c>
      <c r="U13" s="80">
        <f>IFERROR(T13/(Q13),"-")</f>
        <v>0.2</v>
      </c>
      <c r="V13" s="81"/>
      <c r="W13" s="82">
        <v>1</v>
      </c>
      <c r="X13" s="80">
        <f>IF(Q13=0,"-",W13/Q13)</f>
        <v>0.2</v>
      </c>
      <c r="Y13" s="181">
        <v>9000</v>
      </c>
      <c r="Z13" s="182">
        <f>IFERROR(Y13/Q13,"-")</f>
        <v>1800</v>
      </c>
      <c r="AA13" s="182">
        <f>IFERROR(Y13/W13,"-")</f>
        <v>9000</v>
      </c>
      <c r="AB13" s="176"/>
      <c r="AC13" s="83"/>
      <c r="AD13" s="77"/>
      <c r="AE13" s="91"/>
      <c r="AF13" s="92">
        <f>IF(Q13=0,"",IF(AE13=0,"",(AE13/Q13)))</f>
        <v>0</v>
      </c>
      <c r="AG13" s="91"/>
      <c r="AH13" s="93" t="str">
        <f>IFERROR(AG13/AE13,"-")</f>
        <v>-</v>
      </c>
      <c r="AI13" s="94"/>
      <c r="AJ13" s="95" t="str">
        <f>IFERROR(AI13/AE13,"-")</f>
        <v>-</v>
      </c>
      <c r="AK13" s="96"/>
      <c r="AL13" s="96"/>
      <c r="AM13" s="96"/>
      <c r="AN13" s="97"/>
      <c r="AO13" s="98">
        <f>IF(Q13=0,"",IF(AN13=0,"",(AN13/Q13)))</f>
        <v>0</v>
      </c>
      <c r="AP13" s="97"/>
      <c r="AQ13" s="99" t="str">
        <f>IFERROR(AP13/AN13,"-")</f>
        <v>-</v>
      </c>
      <c r="AR13" s="100"/>
      <c r="AS13" s="101" t="str">
        <f>IFERROR(AR13/AN13,"-")</f>
        <v>-</v>
      </c>
      <c r="AT13" s="102"/>
      <c r="AU13" s="102"/>
      <c r="AV13" s="102"/>
      <c r="AW13" s="103"/>
      <c r="AX13" s="104">
        <f>IF(Q13=0,"",IF(AW13=0,"",(AW13/Q13)))</f>
        <v>0</v>
      </c>
      <c r="AY13" s="103"/>
      <c r="AZ13" s="105" t="str">
        <f>IFERROR(AY13/AW13,"-")</f>
        <v>-</v>
      </c>
      <c r="BA13" s="106"/>
      <c r="BB13" s="107" t="str">
        <f>IFERROR(BA13/AW13,"-")</f>
        <v>-</v>
      </c>
      <c r="BC13" s="108"/>
      <c r="BD13" s="108"/>
      <c r="BE13" s="108"/>
      <c r="BF13" s="109">
        <v>2</v>
      </c>
      <c r="BG13" s="110">
        <f>IF(Q13=0,"",IF(BF13=0,"",(BF13/Q13)))</f>
        <v>0.4</v>
      </c>
      <c r="BH13" s="109">
        <v>1</v>
      </c>
      <c r="BI13" s="111">
        <f>IFERROR(BH13/BF13,"-")</f>
        <v>0.5</v>
      </c>
      <c r="BJ13" s="112">
        <v>9000</v>
      </c>
      <c r="BK13" s="113">
        <f>IFERROR(BJ13/BF13,"-")</f>
        <v>4500</v>
      </c>
      <c r="BL13" s="114"/>
      <c r="BM13" s="114"/>
      <c r="BN13" s="114">
        <v>1</v>
      </c>
      <c r="BO13" s="116">
        <v>2</v>
      </c>
      <c r="BP13" s="117">
        <f>IF(Q13=0,"",IF(BO13=0,"",(BO13/Q13)))</f>
        <v>0.4</v>
      </c>
      <c r="BQ13" s="118"/>
      <c r="BR13" s="119">
        <f>IFERROR(BQ13/BO13,"-")</f>
        <v>0</v>
      </c>
      <c r="BS13" s="120"/>
      <c r="BT13" s="121">
        <f>IFERROR(BS13/BO13,"-")</f>
        <v>0</v>
      </c>
      <c r="BU13" s="122"/>
      <c r="BV13" s="122"/>
      <c r="BW13" s="122"/>
      <c r="BX13" s="123">
        <v>1</v>
      </c>
      <c r="BY13" s="124">
        <f>IF(Q13=0,"",IF(BX13=0,"",(BX13/Q13)))</f>
        <v>0.2</v>
      </c>
      <c r="BZ13" s="125"/>
      <c r="CA13" s="126">
        <f>IFERROR(BZ13/BX13,"-")</f>
        <v>0</v>
      </c>
      <c r="CB13" s="127"/>
      <c r="CC13" s="128">
        <f>IFERROR(CB13/BX13,"-")</f>
        <v>0</v>
      </c>
      <c r="CD13" s="129"/>
      <c r="CE13" s="129"/>
      <c r="CF13" s="129"/>
      <c r="CG13" s="130"/>
      <c r="CH13" s="131">
        <f>IF(Q13=0,"",IF(CG13=0,"",(CG13/Q13)))</f>
        <v>0</v>
      </c>
      <c r="CI13" s="132"/>
      <c r="CJ13" s="133" t="str">
        <f>IFERROR(CI13/CG13,"-")</f>
        <v>-</v>
      </c>
      <c r="CK13" s="134"/>
      <c r="CL13" s="135" t="str">
        <f>IFERROR(CK13/CG13,"-")</f>
        <v>-</v>
      </c>
      <c r="CM13" s="136"/>
      <c r="CN13" s="136"/>
      <c r="CO13" s="136"/>
      <c r="CP13" s="137">
        <v>1</v>
      </c>
      <c r="CQ13" s="138">
        <v>9000</v>
      </c>
      <c r="CR13" s="138">
        <v>9000</v>
      </c>
      <c r="CS13" s="138"/>
      <c r="CT13" s="139" t="str">
        <f>IF(AND(CR13=0,CS13=0),"",IF(AND(CR13&lt;=100000,CS13&lt;=100000),"",IF(CR13/CQ13&gt;0.7,"男高",IF(CS13/CQ13&gt;0.7,"女高",""))))</f>
        <v/>
      </c>
    </row>
    <row r="14" spans="1:99">
      <c r="A14" s="78"/>
      <c r="B14" s="184" t="s">
        <v>91</v>
      </c>
      <c r="C14" s="184" t="s">
        <v>58</v>
      </c>
      <c r="D14" s="184"/>
      <c r="E14" s="184" t="s">
        <v>87</v>
      </c>
      <c r="F14" s="184" t="s">
        <v>88</v>
      </c>
      <c r="G14" s="184" t="s">
        <v>77</v>
      </c>
      <c r="H14" s="87"/>
      <c r="I14" s="87"/>
      <c r="J14" s="87"/>
      <c r="K14" s="176"/>
      <c r="L14" s="79">
        <v>25</v>
      </c>
      <c r="M14" s="79">
        <v>18</v>
      </c>
      <c r="N14" s="79">
        <v>11</v>
      </c>
      <c r="O14" s="88">
        <v>8</v>
      </c>
      <c r="P14" s="89">
        <v>0</v>
      </c>
      <c r="Q14" s="90">
        <f>O14+P14</f>
        <v>8</v>
      </c>
      <c r="R14" s="80">
        <f>IFERROR(Q14/N14,"-")</f>
        <v>0.72727272727273</v>
      </c>
      <c r="S14" s="79">
        <v>3</v>
      </c>
      <c r="T14" s="79">
        <v>1</v>
      </c>
      <c r="U14" s="80">
        <f>IFERROR(T14/(Q14),"-")</f>
        <v>0.125</v>
      </c>
      <c r="V14" s="81"/>
      <c r="W14" s="82">
        <v>3</v>
      </c>
      <c r="X14" s="80">
        <f>IF(Q14=0,"-",W14/Q14)</f>
        <v>0.375</v>
      </c>
      <c r="Y14" s="181">
        <v>18000</v>
      </c>
      <c r="Z14" s="182">
        <f>IFERROR(Y14/Q14,"-")</f>
        <v>2250</v>
      </c>
      <c r="AA14" s="182">
        <f>IFERROR(Y14/W14,"-")</f>
        <v>6000</v>
      </c>
      <c r="AB14" s="176"/>
      <c r="AC14" s="83"/>
      <c r="AD14" s="77"/>
      <c r="AE14" s="91"/>
      <c r="AF14" s="92">
        <f>IF(Q14=0,"",IF(AE14=0,"",(AE14/Q14)))</f>
        <v>0</v>
      </c>
      <c r="AG14" s="91"/>
      <c r="AH14" s="93" t="str">
        <f>IFERROR(AG14/AE14,"-")</f>
        <v>-</v>
      </c>
      <c r="AI14" s="94"/>
      <c r="AJ14" s="95" t="str">
        <f>IFERROR(AI14/AE14,"-")</f>
        <v>-</v>
      </c>
      <c r="AK14" s="96"/>
      <c r="AL14" s="96"/>
      <c r="AM14" s="96"/>
      <c r="AN14" s="97">
        <v>1</v>
      </c>
      <c r="AO14" s="98">
        <f>IF(Q14=0,"",IF(AN14=0,"",(AN14/Q14)))</f>
        <v>0.125</v>
      </c>
      <c r="AP14" s="97"/>
      <c r="AQ14" s="99">
        <f>IFERROR(AP14/AN14,"-")</f>
        <v>0</v>
      </c>
      <c r="AR14" s="100"/>
      <c r="AS14" s="101">
        <f>IFERROR(AR14/AN14,"-")</f>
        <v>0</v>
      </c>
      <c r="AT14" s="102"/>
      <c r="AU14" s="102"/>
      <c r="AV14" s="102"/>
      <c r="AW14" s="103">
        <v>1</v>
      </c>
      <c r="AX14" s="104">
        <f>IF(Q14=0,"",IF(AW14=0,"",(AW14/Q14)))</f>
        <v>0.125</v>
      </c>
      <c r="AY14" s="103">
        <v>1</v>
      </c>
      <c r="AZ14" s="105">
        <f>IFERROR(AY14/AW14,"-")</f>
        <v>1</v>
      </c>
      <c r="BA14" s="106">
        <v>5000</v>
      </c>
      <c r="BB14" s="107">
        <f>IFERROR(BA14/AW14,"-")</f>
        <v>5000</v>
      </c>
      <c r="BC14" s="108">
        <v>1</v>
      </c>
      <c r="BD14" s="108"/>
      <c r="BE14" s="108"/>
      <c r="BF14" s="109"/>
      <c r="BG14" s="110">
        <f>IF(Q14=0,"",IF(BF14=0,"",(BF14/Q14)))</f>
        <v>0</v>
      </c>
      <c r="BH14" s="109"/>
      <c r="BI14" s="111" t="str">
        <f>IFERROR(BH14/BF14,"-")</f>
        <v>-</v>
      </c>
      <c r="BJ14" s="112"/>
      <c r="BK14" s="113" t="str">
        <f>IFERROR(BJ14/BF14,"-")</f>
        <v>-</v>
      </c>
      <c r="BL14" s="114"/>
      <c r="BM14" s="114"/>
      <c r="BN14" s="114"/>
      <c r="BO14" s="116">
        <v>2</v>
      </c>
      <c r="BP14" s="117">
        <f>IF(Q14=0,"",IF(BO14=0,"",(BO14/Q14)))</f>
        <v>0.25</v>
      </c>
      <c r="BQ14" s="118">
        <v>1</v>
      </c>
      <c r="BR14" s="119">
        <f>IFERROR(BQ14/BO14,"-")</f>
        <v>0.5</v>
      </c>
      <c r="BS14" s="120">
        <v>6000</v>
      </c>
      <c r="BT14" s="121">
        <f>IFERROR(BS14/BO14,"-")</f>
        <v>3000</v>
      </c>
      <c r="BU14" s="122"/>
      <c r="BV14" s="122">
        <v>1</v>
      </c>
      <c r="BW14" s="122"/>
      <c r="BX14" s="123">
        <v>3</v>
      </c>
      <c r="BY14" s="124">
        <f>IF(Q14=0,"",IF(BX14=0,"",(BX14/Q14)))</f>
        <v>0.375</v>
      </c>
      <c r="BZ14" s="125">
        <v>1</v>
      </c>
      <c r="CA14" s="126">
        <f>IFERROR(BZ14/BX14,"-")</f>
        <v>0.33333333333333</v>
      </c>
      <c r="CB14" s="127">
        <v>7000</v>
      </c>
      <c r="CC14" s="128">
        <f>IFERROR(CB14/BX14,"-")</f>
        <v>2333.3333333333</v>
      </c>
      <c r="CD14" s="129"/>
      <c r="CE14" s="129"/>
      <c r="CF14" s="129">
        <v>1</v>
      </c>
      <c r="CG14" s="130">
        <v>1</v>
      </c>
      <c r="CH14" s="131">
        <f>IF(Q14=0,"",IF(CG14=0,"",(CG14/Q14)))</f>
        <v>0.125</v>
      </c>
      <c r="CI14" s="132"/>
      <c r="CJ14" s="133">
        <f>IFERROR(CI14/CG14,"-")</f>
        <v>0</v>
      </c>
      <c r="CK14" s="134"/>
      <c r="CL14" s="135">
        <f>IFERROR(CK14/CG14,"-")</f>
        <v>0</v>
      </c>
      <c r="CM14" s="136"/>
      <c r="CN14" s="136"/>
      <c r="CO14" s="136"/>
      <c r="CP14" s="137">
        <v>3</v>
      </c>
      <c r="CQ14" s="138">
        <v>18000</v>
      </c>
      <c r="CR14" s="138">
        <v>7000</v>
      </c>
      <c r="CS14" s="138"/>
      <c r="CT14" s="139" t="str">
        <f>IF(AND(CR14=0,CS14=0),"",IF(AND(CR14&lt;=100000,CS14&lt;=100000),"",IF(CR14/CQ14&gt;0.7,"男高",IF(CS14/CQ14&gt;0.7,"女高",""))))</f>
        <v/>
      </c>
    </row>
    <row r="15" spans="1:99">
      <c r="A15" s="78"/>
      <c r="B15" s="184" t="s">
        <v>92</v>
      </c>
      <c r="C15" s="184" t="s">
        <v>58</v>
      </c>
      <c r="D15" s="184"/>
      <c r="E15" s="184" t="s">
        <v>87</v>
      </c>
      <c r="F15" s="184" t="s">
        <v>88</v>
      </c>
      <c r="G15" s="184" t="s">
        <v>61</v>
      </c>
      <c r="H15" s="87" t="s">
        <v>82</v>
      </c>
      <c r="I15" s="87" t="s">
        <v>90</v>
      </c>
      <c r="J15" s="87" t="s">
        <v>93</v>
      </c>
      <c r="K15" s="176"/>
      <c r="L15" s="79">
        <v>6</v>
      </c>
      <c r="M15" s="79">
        <v>0</v>
      </c>
      <c r="N15" s="79">
        <v>25</v>
      </c>
      <c r="O15" s="88">
        <v>1</v>
      </c>
      <c r="P15" s="89">
        <v>0</v>
      </c>
      <c r="Q15" s="90">
        <f>O15+P15</f>
        <v>1</v>
      </c>
      <c r="R15" s="80">
        <f>IFERROR(Q15/N15,"-")</f>
        <v>0.04</v>
      </c>
      <c r="S15" s="79">
        <v>0</v>
      </c>
      <c r="T15" s="79">
        <v>1</v>
      </c>
      <c r="U15" s="80">
        <f>IFERROR(T15/(Q15),"-")</f>
        <v>1</v>
      </c>
      <c r="V15" s="81"/>
      <c r="W15" s="82">
        <v>0</v>
      </c>
      <c r="X15" s="80">
        <f>IF(Q15=0,"-",W15/Q15)</f>
        <v>0</v>
      </c>
      <c r="Y15" s="181">
        <v>0</v>
      </c>
      <c r="Z15" s="182">
        <f>IFERROR(Y15/Q15,"-")</f>
        <v>0</v>
      </c>
      <c r="AA15" s="182" t="str">
        <f>IFERROR(Y15/W15,"-")</f>
        <v>-</v>
      </c>
      <c r="AB15" s="176"/>
      <c r="AC15" s="83"/>
      <c r="AD15" s="77"/>
      <c r="AE15" s="91"/>
      <c r="AF15" s="92">
        <f>IF(Q15=0,"",IF(AE15=0,"",(AE15/Q15)))</f>
        <v>0</v>
      </c>
      <c r="AG15" s="91"/>
      <c r="AH15" s="93" t="str">
        <f>IFERROR(AG15/AE15,"-")</f>
        <v>-</v>
      </c>
      <c r="AI15" s="94"/>
      <c r="AJ15" s="95" t="str">
        <f>IFERROR(AI15/AE15,"-")</f>
        <v>-</v>
      </c>
      <c r="AK15" s="96"/>
      <c r="AL15" s="96"/>
      <c r="AM15" s="96"/>
      <c r="AN15" s="97"/>
      <c r="AO15" s="98">
        <f>IF(Q15=0,"",IF(AN15=0,"",(AN15/Q15)))</f>
        <v>0</v>
      </c>
      <c r="AP15" s="97"/>
      <c r="AQ15" s="99" t="str">
        <f>IFERROR(AP15/AN15,"-")</f>
        <v>-</v>
      </c>
      <c r="AR15" s="100"/>
      <c r="AS15" s="101" t="str">
        <f>IFERROR(AR15/AN15,"-")</f>
        <v>-</v>
      </c>
      <c r="AT15" s="102"/>
      <c r="AU15" s="102"/>
      <c r="AV15" s="102"/>
      <c r="AW15" s="103"/>
      <c r="AX15" s="104">
        <f>IF(Q15=0,"",IF(AW15=0,"",(AW15/Q15)))</f>
        <v>0</v>
      </c>
      <c r="AY15" s="103"/>
      <c r="AZ15" s="105" t="str">
        <f>IFERROR(AY15/AW15,"-")</f>
        <v>-</v>
      </c>
      <c r="BA15" s="106"/>
      <c r="BB15" s="107" t="str">
        <f>IFERROR(BA15/AW15,"-")</f>
        <v>-</v>
      </c>
      <c r="BC15" s="108"/>
      <c r="BD15" s="108"/>
      <c r="BE15" s="108"/>
      <c r="BF15" s="109"/>
      <c r="BG15" s="110">
        <f>IF(Q15=0,"",IF(BF15=0,"",(BF15/Q15)))</f>
        <v>0</v>
      </c>
      <c r="BH15" s="109"/>
      <c r="BI15" s="111" t="str">
        <f>IFERROR(BH15/BF15,"-")</f>
        <v>-</v>
      </c>
      <c r="BJ15" s="112"/>
      <c r="BK15" s="113" t="str">
        <f>IFERROR(BJ15/BF15,"-")</f>
        <v>-</v>
      </c>
      <c r="BL15" s="114"/>
      <c r="BM15" s="114"/>
      <c r="BN15" s="114"/>
      <c r="BO15" s="116">
        <v>1</v>
      </c>
      <c r="BP15" s="117">
        <f>IF(Q15=0,"",IF(BO15=0,"",(BO15/Q15)))</f>
        <v>1</v>
      </c>
      <c r="BQ15" s="118"/>
      <c r="BR15" s="119">
        <f>IFERROR(BQ15/BO15,"-")</f>
        <v>0</v>
      </c>
      <c r="BS15" s="120"/>
      <c r="BT15" s="121">
        <f>IFERROR(BS15/BO15,"-")</f>
        <v>0</v>
      </c>
      <c r="BU15" s="122"/>
      <c r="BV15" s="122"/>
      <c r="BW15" s="122"/>
      <c r="BX15" s="123"/>
      <c r="BY15" s="124">
        <f>IF(Q15=0,"",IF(BX15=0,"",(BX15/Q15)))</f>
        <v>0</v>
      </c>
      <c r="BZ15" s="125"/>
      <c r="CA15" s="126" t="str">
        <f>IFERROR(BZ15/BX15,"-")</f>
        <v>-</v>
      </c>
      <c r="CB15" s="127"/>
      <c r="CC15" s="128" t="str">
        <f>IFERROR(CB15/BX15,"-")</f>
        <v>-</v>
      </c>
      <c r="CD15" s="129"/>
      <c r="CE15" s="129"/>
      <c r="CF15" s="129"/>
      <c r="CG15" s="130"/>
      <c r="CH15" s="131">
        <f>IF(Q15=0,"",IF(CG15=0,"",(CG15/Q15)))</f>
        <v>0</v>
      </c>
      <c r="CI15" s="132"/>
      <c r="CJ15" s="133" t="str">
        <f>IFERROR(CI15/CG15,"-")</f>
        <v>-</v>
      </c>
      <c r="CK15" s="134"/>
      <c r="CL15" s="135" t="str">
        <f>IFERROR(CK15/CG15,"-")</f>
        <v>-</v>
      </c>
      <c r="CM15" s="136"/>
      <c r="CN15" s="136"/>
      <c r="CO15" s="136"/>
      <c r="CP15" s="137">
        <v>0</v>
      </c>
      <c r="CQ15" s="138">
        <v>0</v>
      </c>
      <c r="CR15" s="138"/>
      <c r="CS15" s="138"/>
      <c r="CT15" s="139" t="str">
        <f>IF(AND(CR15=0,CS15=0),"",IF(AND(CR15&lt;=100000,CS15&lt;=100000),"",IF(CR15/CQ15&gt;0.7,"男高",IF(CS15/CQ15&gt;0.7,"女高",""))))</f>
        <v/>
      </c>
    </row>
    <row r="16" spans="1:99">
      <c r="A16" s="78"/>
      <c r="B16" s="184" t="s">
        <v>94</v>
      </c>
      <c r="C16" s="184" t="s">
        <v>58</v>
      </c>
      <c r="D16" s="184"/>
      <c r="E16" s="184" t="s">
        <v>87</v>
      </c>
      <c r="F16" s="184" t="s">
        <v>88</v>
      </c>
      <c r="G16" s="184" t="s">
        <v>77</v>
      </c>
      <c r="H16" s="87"/>
      <c r="I16" s="87"/>
      <c r="J16" s="87"/>
      <c r="K16" s="176"/>
      <c r="L16" s="79">
        <v>26</v>
      </c>
      <c r="M16" s="79">
        <v>17</v>
      </c>
      <c r="N16" s="79">
        <v>6</v>
      </c>
      <c r="O16" s="88">
        <v>3</v>
      </c>
      <c r="P16" s="89">
        <v>0</v>
      </c>
      <c r="Q16" s="90">
        <f>O16+P16</f>
        <v>3</v>
      </c>
      <c r="R16" s="80">
        <f>IFERROR(Q16/N16,"-")</f>
        <v>0.5</v>
      </c>
      <c r="S16" s="79">
        <v>1</v>
      </c>
      <c r="T16" s="79">
        <v>0</v>
      </c>
      <c r="U16" s="80">
        <f>IFERROR(T16/(Q16),"-")</f>
        <v>0</v>
      </c>
      <c r="V16" s="81"/>
      <c r="W16" s="82">
        <v>0</v>
      </c>
      <c r="X16" s="80">
        <f>IF(Q16=0,"-",W16/Q16)</f>
        <v>0</v>
      </c>
      <c r="Y16" s="181">
        <v>0</v>
      </c>
      <c r="Z16" s="182">
        <f>IFERROR(Y16/Q16,"-")</f>
        <v>0</v>
      </c>
      <c r="AA16" s="182" t="str">
        <f>IFERROR(Y16/W16,"-")</f>
        <v>-</v>
      </c>
      <c r="AB16" s="176"/>
      <c r="AC16" s="83"/>
      <c r="AD16" s="77"/>
      <c r="AE16" s="91"/>
      <c r="AF16" s="92">
        <f>IF(Q16=0,"",IF(AE16=0,"",(AE16/Q16)))</f>
        <v>0</v>
      </c>
      <c r="AG16" s="91"/>
      <c r="AH16" s="93" t="str">
        <f>IFERROR(AG16/AE16,"-")</f>
        <v>-</v>
      </c>
      <c r="AI16" s="94"/>
      <c r="AJ16" s="95" t="str">
        <f>IFERROR(AI16/AE16,"-")</f>
        <v>-</v>
      </c>
      <c r="AK16" s="96"/>
      <c r="AL16" s="96"/>
      <c r="AM16" s="96"/>
      <c r="AN16" s="97"/>
      <c r="AO16" s="98">
        <f>IF(Q16=0,"",IF(AN16=0,"",(AN16/Q16)))</f>
        <v>0</v>
      </c>
      <c r="AP16" s="97"/>
      <c r="AQ16" s="99" t="str">
        <f>IFERROR(AP16/AN16,"-")</f>
        <v>-</v>
      </c>
      <c r="AR16" s="100"/>
      <c r="AS16" s="101" t="str">
        <f>IFERROR(AR16/AN16,"-")</f>
        <v>-</v>
      </c>
      <c r="AT16" s="102"/>
      <c r="AU16" s="102"/>
      <c r="AV16" s="102"/>
      <c r="AW16" s="103"/>
      <c r="AX16" s="104">
        <f>IF(Q16=0,"",IF(AW16=0,"",(AW16/Q16)))</f>
        <v>0</v>
      </c>
      <c r="AY16" s="103"/>
      <c r="AZ16" s="105" t="str">
        <f>IFERROR(AY16/AW16,"-")</f>
        <v>-</v>
      </c>
      <c r="BA16" s="106"/>
      <c r="BB16" s="107" t="str">
        <f>IFERROR(BA16/AW16,"-")</f>
        <v>-</v>
      </c>
      <c r="BC16" s="108"/>
      <c r="BD16" s="108"/>
      <c r="BE16" s="108"/>
      <c r="BF16" s="109"/>
      <c r="BG16" s="110">
        <f>IF(Q16=0,"",IF(BF16=0,"",(BF16/Q16)))</f>
        <v>0</v>
      </c>
      <c r="BH16" s="109"/>
      <c r="BI16" s="111" t="str">
        <f>IFERROR(BH16/BF16,"-")</f>
        <v>-</v>
      </c>
      <c r="BJ16" s="112"/>
      <c r="BK16" s="113" t="str">
        <f>IFERROR(BJ16/BF16,"-")</f>
        <v>-</v>
      </c>
      <c r="BL16" s="114"/>
      <c r="BM16" s="114"/>
      <c r="BN16" s="114"/>
      <c r="BO16" s="116">
        <v>1</v>
      </c>
      <c r="BP16" s="117">
        <f>IF(Q16=0,"",IF(BO16=0,"",(BO16/Q16)))</f>
        <v>0.33333333333333</v>
      </c>
      <c r="BQ16" s="118"/>
      <c r="BR16" s="119">
        <f>IFERROR(BQ16/BO16,"-")</f>
        <v>0</v>
      </c>
      <c r="BS16" s="120"/>
      <c r="BT16" s="121">
        <f>IFERROR(BS16/BO16,"-")</f>
        <v>0</v>
      </c>
      <c r="BU16" s="122"/>
      <c r="BV16" s="122"/>
      <c r="BW16" s="122"/>
      <c r="BX16" s="123">
        <v>1</v>
      </c>
      <c r="BY16" s="124">
        <f>IF(Q16=0,"",IF(BX16=0,"",(BX16/Q16)))</f>
        <v>0.33333333333333</v>
      </c>
      <c r="BZ16" s="125"/>
      <c r="CA16" s="126">
        <f>IFERROR(BZ16/BX16,"-")</f>
        <v>0</v>
      </c>
      <c r="CB16" s="127"/>
      <c r="CC16" s="128">
        <f>IFERROR(CB16/BX16,"-")</f>
        <v>0</v>
      </c>
      <c r="CD16" s="129"/>
      <c r="CE16" s="129"/>
      <c r="CF16" s="129"/>
      <c r="CG16" s="130">
        <v>1</v>
      </c>
      <c r="CH16" s="131">
        <f>IF(Q16=0,"",IF(CG16=0,"",(CG16/Q16)))</f>
        <v>0.33333333333333</v>
      </c>
      <c r="CI16" s="132"/>
      <c r="CJ16" s="133">
        <f>IFERROR(CI16/CG16,"-")</f>
        <v>0</v>
      </c>
      <c r="CK16" s="134"/>
      <c r="CL16" s="135">
        <f>IFERROR(CK16/CG16,"-")</f>
        <v>0</v>
      </c>
      <c r="CM16" s="136"/>
      <c r="CN16" s="136"/>
      <c r="CO16" s="136"/>
      <c r="CP16" s="137">
        <v>0</v>
      </c>
      <c r="CQ16" s="138">
        <v>0</v>
      </c>
      <c r="CR16" s="138"/>
      <c r="CS16" s="138"/>
      <c r="CT16" s="139" t="str">
        <f>IF(AND(CR16=0,CS16=0),"",IF(AND(CR16&lt;=100000,CS16&lt;=100000),"",IF(CR16/CQ16&gt;0.7,"男高",IF(CS16/CQ16&gt;0.7,"女高",""))))</f>
        <v/>
      </c>
    </row>
    <row r="17" spans="1:99">
      <c r="A17" s="78">
        <f>AC17</f>
        <v>0.59285714285714</v>
      </c>
      <c r="B17" s="184" t="s">
        <v>95</v>
      </c>
      <c r="C17" s="184" t="s">
        <v>58</v>
      </c>
      <c r="D17" s="184"/>
      <c r="E17" s="184" t="s">
        <v>66</v>
      </c>
      <c r="F17" s="184" t="s">
        <v>67</v>
      </c>
      <c r="G17" s="184" t="s">
        <v>61</v>
      </c>
      <c r="H17" s="87" t="s">
        <v>96</v>
      </c>
      <c r="I17" s="87" t="s">
        <v>97</v>
      </c>
      <c r="J17" s="87" t="s">
        <v>98</v>
      </c>
      <c r="K17" s="176">
        <v>280000</v>
      </c>
      <c r="L17" s="79">
        <v>11</v>
      </c>
      <c r="M17" s="79">
        <v>0</v>
      </c>
      <c r="N17" s="79">
        <v>39</v>
      </c>
      <c r="O17" s="88">
        <v>5</v>
      </c>
      <c r="P17" s="89">
        <v>0</v>
      </c>
      <c r="Q17" s="90">
        <f>O17+P17</f>
        <v>5</v>
      </c>
      <c r="R17" s="80">
        <f>IFERROR(Q17/N17,"-")</f>
        <v>0.12820512820513</v>
      </c>
      <c r="S17" s="79">
        <v>1</v>
      </c>
      <c r="T17" s="79">
        <v>2</v>
      </c>
      <c r="U17" s="80">
        <f>IFERROR(T17/(Q17),"-")</f>
        <v>0.4</v>
      </c>
      <c r="V17" s="81">
        <f>IFERROR(K17/SUM(Q17:Q21),"-")</f>
        <v>8235.2941176471</v>
      </c>
      <c r="W17" s="82">
        <v>0</v>
      </c>
      <c r="X17" s="80">
        <f>IF(Q17=0,"-",W17/Q17)</f>
        <v>0</v>
      </c>
      <c r="Y17" s="181">
        <v>0</v>
      </c>
      <c r="Z17" s="182">
        <f>IFERROR(Y17/Q17,"-")</f>
        <v>0</v>
      </c>
      <c r="AA17" s="182" t="str">
        <f>IFERROR(Y17/W17,"-")</f>
        <v>-</v>
      </c>
      <c r="AB17" s="176">
        <f>SUM(Y17:Y21)-SUM(K17:K21)</f>
        <v>-114000</v>
      </c>
      <c r="AC17" s="83">
        <f>SUM(Y17:Y21)/SUM(K17:K21)</f>
        <v>0.59285714285714</v>
      </c>
      <c r="AD17" s="77"/>
      <c r="AE17" s="91"/>
      <c r="AF17" s="92">
        <f>IF(Q17=0,"",IF(AE17=0,"",(AE17/Q17)))</f>
        <v>0</v>
      </c>
      <c r="AG17" s="91"/>
      <c r="AH17" s="93" t="str">
        <f>IFERROR(AG17/AE17,"-")</f>
        <v>-</v>
      </c>
      <c r="AI17" s="94"/>
      <c r="AJ17" s="95" t="str">
        <f>IFERROR(AI17/AE17,"-")</f>
        <v>-</v>
      </c>
      <c r="AK17" s="96"/>
      <c r="AL17" s="96"/>
      <c r="AM17" s="96"/>
      <c r="AN17" s="97">
        <v>1</v>
      </c>
      <c r="AO17" s="98">
        <f>IF(Q17=0,"",IF(AN17=0,"",(AN17/Q17)))</f>
        <v>0.2</v>
      </c>
      <c r="AP17" s="97"/>
      <c r="AQ17" s="99">
        <f>IFERROR(AP17/AN17,"-")</f>
        <v>0</v>
      </c>
      <c r="AR17" s="100"/>
      <c r="AS17" s="101">
        <f>IFERROR(AR17/AN17,"-")</f>
        <v>0</v>
      </c>
      <c r="AT17" s="102"/>
      <c r="AU17" s="102"/>
      <c r="AV17" s="102"/>
      <c r="AW17" s="103"/>
      <c r="AX17" s="104">
        <f>IF(Q17=0,"",IF(AW17=0,"",(AW17/Q17)))</f>
        <v>0</v>
      </c>
      <c r="AY17" s="103"/>
      <c r="AZ17" s="105" t="str">
        <f>IFERROR(AY17/AW17,"-")</f>
        <v>-</v>
      </c>
      <c r="BA17" s="106"/>
      <c r="BB17" s="107" t="str">
        <f>IFERROR(BA17/AW17,"-")</f>
        <v>-</v>
      </c>
      <c r="BC17" s="108"/>
      <c r="BD17" s="108"/>
      <c r="BE17" s="108"/>
      <c r="BF17" s="109">
        <v>3</v>
      </c>
      <c r="BG17" s="110">
        <f>IF(Q17=0,"",IF(BF17=0,"",(BF17/Q17)))</f>
        <v>0.6</v>
      </c>
      <c r="BH17" s="109"/>
      <c r="BI17" s="111">
        <f>IFERROR(BH17/BF17,"-")</f>
        <v>0</v>
      </c>
      <c r="BJ17" s="112"/>
      <c r="BK17" s="113">
        <f>IFERROR(BJ17/BF17,"-")</f>
        <v>0</v>
      </c>
      <c r="BL17" s="114"/>
      <c r="BM17" s="114"/>
      <c r="BN17" s="114"/>
      <c r="BO17" s="116"/>
      <c r="BP17" s="117">
        <f>IF(Q17=0,"",IF(BO17=0,"",(BO17/Q17)))</f>
        <v>0</v>
      </c>
      <c r="BQ17" s="118"/>
      <c r="BR17" s="119" t="str">
        <f>IFERROR(BQ17/BO17,"-")</f>
        <v>-</v>
      </c>
      <c r="BS17" s="120"/>
      <c r="BT17" s="121" t="str">
        <f>IFERROR(BS17/BO17,"-")</f>
        <v>-</v>
      </c>
      <c r="BU17" s="122"/>
      <c r="BV17" s="122"/>
      <c r="BW17" s="122"/>
      <c r="BX17" s="123">
        <v>1</v>
      </c>
      <c r="BY17" s="124">
        <f>IF(Q17=0,"",IF(BX17=0,"",(BX17/Q17)))</f>
        <v>0.2</v>
      </c>
      <c r="BZ17" s="125"/>
      <c r="CA17" s="126">
        <f>IFERROR(BZ17/BX17,"-")</f>
        <v>0</v>
      </c>
      <c r="CB17" s="127"/>
      <c r="CC17" s="128">
        <f>IFERROR(CB17/BX17,"-")</f>
        <v>0</v>
      </c>
      <c r="CD17" s="129"/>
      <c r="CE17" s="129"/>
      <c r="CF17" s="129"/>
      <c r="CG17" s="130"/>
      <c r="CH17" s="131">
        <f>IF(Q17=0,"",IF(CG17=0,"",(CG17/Q17)))</f>
        <v>0</v>
      </c>
      <c r="CI17" s="132"/>
      <c r="CJ17" s="133" t="str">
        <f>IFERROR(CI17/CG17,"-")</f>
        <v>-</v>
      </c>
      <c r="CK17" s="134"/>
      <c r="CL17" s="135" t="str">
        <f>IFERROR(CK17/CG17,"-")</f>
        <v>-</v>
      </c>
      <c r="CM17" s="136"/>
      <c r="CN17" s="136"/>
      <c r="CO17" s="136"/>
      <c r="CP17" s="137">
        <v>0</v>
      </c>
      <c r="CQ17" s="138">
        <v>0</v>
      </c>
      <c r="CR17" s="138"/>
      <c r="CS17" s="138"/>
      <c r="CT17" s="139" t="str">
        <f>IF(AND(CR17=0,CS17=0),"",IF(AND(CR17&lt;=100000,CS17&lt;=100000),"",IF(CR17/CQ17&gt;0.7,"男高",IF(CS17/CQ17&gt;0.7,"女高",""))))</f>
        <v/>
      </c>
    </row>
    <row r="18" spans="1:99">
      <c r="A18" s="78"/>
      <c r="B18" s="184" t="s">
        <v>99</v>
      </c>
      <c r="C18" s="184" t="s">
        <v>58</v>
      </c>
      <c r="D18" s="184"/>
      <c r="E18" s="184" t="s">
        <v>87</v>
      </c>
      <c r="F18" s="184" t="s">
        <v>100</v>
      </c>
      <c r="G18" s="184" t="s">
        <v>61</v>
      </c>
      <c r="H18" s="87" t="s">
        <v>96</v>
      </c>
      <c r="I18" s="87" t="s">
        <v>97</v>
      </c>
      <c r="J18" s="87" t="s">
        <v>101</v>
      </c>
      <c r="K18" s="176"/>
      <c r="L18" s="79">
        <v>8</v>
      </c>
      <c r="M18" s="79">
        <v>0</v>
      </c>
      <c r="N18" s="79">
        <v>24</v>
      </c>
      <c r="O18" s="88">
        <v>1</v>
      </c>
      <c r="P18" s="89">
        <v>0</v>
      </c>
      <c r="Q18" s="90">
        <f>O18+P18</f>
        <v>1</v>
      </c>
      <c r="R18" s="80">
        <f>IFERROR(Q18/N18,"-")</f>
        <v>0.041666666666667</v>
      </c>
      <c r="S18" s="79">
        <v>0</v>
      </c>
      <c r="T18" s="79">
        <v>1</v>
      </c>
      <c r="U18" s="80">
        <f>IFERROR(T18/(Q18),"-")</f>
        <v>1</v>
      </c>
      <c r="V18" s="81"/>
      <c r="W18" s="82">
        <v>0</v>
      </c>
      <c r="X18" s="80">
        <f>IF(Q18=0,"-",W18/Q18)</f>
        <v>0</v>
      </c>
      <c r="Y18" s="181">
        <v>0</v>
      </c>
      <c r="Z18" s="182">
        <f>IFERROR(Y18/Q18,"-")</f>
        <v>0</v>
      </c>
      <c r="AA18" s="182" t="str">
        <f>IFERROR(Y18/W18,"-")</f>
        <v>-</v>
      </c>
      <c r="AB18" s="176"/>
      <c r="AC18" s="83"/>
      <c r="AD18" s="77"/>
      <c r="AE18" s="91"/>
      <c r="AF18" s="92">
        <f>IF(Q18=0,"",IF(AE18=0,"",(AE18/Q18)))</f>
        <v>0</v>
      </c>
      <c r="AG18" s="91"/>
      <c r="AH18" s="93" t="str">
        <f>IFERROR(AG18/AE18,"-")</f>
        <v>-</v>
      </c>
      <c r="AI18" s="94"/>
      <c r="AJ18" s="95" t="str">
        <f>IFERROR(AI18/AE18,"-")</f>
        <v>-</v>
      </c>
      <c r="AK18" s="96"/>
      <c r="AL18" s="96"/>
      <c r="AM18" s="96"/>
      <c r="AN18" s="97"/>
      <c r="AO18" s="98">
        <f>IF(Q18=0,"",IF(AN18=0,"",(AN18/Q18)))</f>
        <v>0</v>
      </c>
      <c r="AP18" s="97"/>
      <c r="AQ18" s="99" t="str">
        <f>IFERROR(AP18/AN18,"-")</f>
        <v>-</v>
      </c>
      <c r="AR18" s="100"/>
      <c r="AS18" s="101" t="str">
        <f>IFERROR(AR18/AN18,"-")</f>
        <v>-</v>
      </c>
      <c r="AT18" s="102"/>
      <c r="AU18" s="102"/>
      <c r="AV18" s="102"/>
      <c r="AW18" s="103">
        <v>1</v>
      </c>
      <c r="AX18" s="104">
        <f>IF(Q18=0,"",IF(AW18=0,"",(AW18/Q18)))</f>
        <v>1</v>
      </c>
      <c r="AY18" s="103"/>
      <c r="AZ18" s="105">
        <f>IFERROR(AY18/AW18,"-")</f>
        <v>0</v>
      </c>
      <c r="BA18" s="106"/>
      <c r="BB18" s="107">
        <f>IFERROR(BA18/AW18,"-")</f>
        <v>0</v>
      </c>
      <c r="BC18" s="108"/>
      <c r="BD18" s="108"/>
      <c r="BE18" s="108"/>
      <c r="BF18" s="109"/>
      <c r="BG18" s="110">
        <f>IF(Q18=0,"",IF(BF18=0,"",(BF18/Q18)))</f>
        <v>0</v>
      </c>
      <c r="BH18" s="109"/>
      <c r="BI18" s="111" t="str">
        <f>IFERROR(BH18/BF18,"-")</f>
        <v>-</v>
      </c>
      <c r="BJ18" s="112"/>
      <c r="BK18" s="113" t="str">
        <f>IFERROR(BJ18/BF18,"-")</f>
        <v>-</v>
      </c>
      <c r="BL18" s="114"/>
      <c r="BM18" s="114"/>
      <c r="BN18" s="114"/>
      <c r="BO18" s="116"/>
      <c r="BP18" s="117">
        <f>IF(Q18=0,"",IF(BO18=0,"",(BO18/Q18)))</f>
        <v>0</v>
      </c>
      <c r="BQ18" s="118"/>
      <c r="BR18" s="119" t="str">
        <f>IFERROR(BQ18/BO18,"-")</f>
        <v>-</v>
      </c>
      <c r="BS18" s="120"/>
      <c r="BT18" s="121" t="str">
        <f>IFERROR(BS18/BO18,"-")</f>
        <v>-</v>
      </c>
      <c r="BU18" s="122"/>
      <c r="BV18" s="122"/>
      <c r="BW18" s="122"/>
      <c r="BX18" s="123"/>
      <c r="BY18" s="124">
        <f>IF(Q18=0,"",IF(BX18=0,"",(BX18/Q18)))</f>
        <v>0</v>
      </c>
      <c r="BZ18" s="125"/>
      <c r="CA18" s="126" t="str">
        <f>IFERROR(BZ18/BX18,"-")</f>
        <v>-</v>
      </c>
      <c r="CB18" s="127"/>
      <c r="CC18" s="128" t="str">
        <f>IFERROR(CB18/BX18,"-")</f>
        <v>-</v>
      </c>
      <c r="CD18" s="129"/>
      <c r="CE18" s="129"/>
      <c r="CF18" s="129"/>
      <c r="CG18" s="130"/>
      <c r="CH18" s="131">
        <f>IF(Q18=0,"",IF(CG18=0,"",(CG18/Q18)))</f>
        <v>0</v>
      </c>
      <c r="CI18" s="132"/>
      <c r="CJ18" s="133" t="str">
        <f>IFERROR(CI18/CG18,"-")</f>
        <v>-</v>
      </c>
      <c r="CK18" s="134"/>
      <c r="CL18" s="135" t="str">
        <f>IFERROR(CK18/CG18,"-")</f>
        <v>-</v>
      </c>
      <c r="CM18" s="136"/>
      <c r="CN18" s="136"/>
      <c r="CO18" s="136"/>
      <c r="CP18" s="137">
        <v>0</v>
      </c>
      <c r="CQ18" s="138">
        <v>0</v>
      </c>
      <c r="CR18" s="138"/>
      <c r="CS18" s="138"/>
      <c r="CT18" s="139" t="str">
        <f>IF(AND(CR18=0,CS18=0),"",IF(AND(CR18&lt;=100000,CS18&lt;=100000),"",IF(CR18/CQ18&gt;0.7,"男高",IF(CS18/CQ18&gt;0.7,"女高",""))))</f>
        <v/>
      </c>
    </row>
    <row r="19" spans="1:99">
      <c r="A19" s="78"/>
      <c r="B19" s="184" t="s">
        <v>102</v>
      </c>
      <c r="C19" s="184" t="s">
        <v>58</v>
      </c>
      <c r="D19" s="184"/>
      <c r="E19" s="184" t="s">
        <v>59</v>
      </c>
      <c r="F19" s="184" t="s">
        <v>60</v>
      </c>
      <c r="G19" s="184" t="s">
        <v>61</v>
      </c>
      <c r="H19" s="87" t="s">
        <v>96</v>
      </c>
      <c r="I19" s="87" t="s">
        <v>97</v>
      </c>
      <c r="J19" s="87" t="s">
        <v>103</v>
      </c>
      <c r="K19" s="176"/>
      <c r="L19" s="79">
        <v>3</v>
      </c>
      <c r="M19" s="79">
        <v>0</v>
      </c>
      <c r="N19" s="79">
        <v>15</v>
      </c>
      <c r="O19" s="88">
        <v>3</v>
      </c>
      <c r="P19" s="89">
        <v>0</v>
      </c>
      <c r="Q19" s="90">
        <f>O19+P19</f>
        <v>3</v>
      </c>
      <c r="R19" s="80">
        <f>IFERROR(Q19/N19,"-")</f>
        <v>0.2</v>
      </c>
      <c r="S19" s="79">
        <v>1</v>
      </c>
      <c r="T19" s="79">
        <v>1</v>
      </c>
      <c r="U19" s="80">
        <f>IFERROR(T19/(Q19),"-")</f>
        <v>0.33333333333333</v>
      </c>
      <c r="V19" s="81"/>
      <c r="W19" s="82">
        <v>1</v>
      </c>
      <c r="X19" s="80">
        <f>IF(Q19=0,"-",W19/Q19)</f>
        <v>0.33333333333333</v>
      </c>
      <c r="Y19" s="181">
        <v>3000</v>
      </c>
      <c r="Z19" s="182">
        <f>IFERROR(Y19/Q19,"-")</f>
        <v>1000</v>
      </c>
      <c r="AA19" s="182">
        <f>IFERROR(Y19/W19,"-")</f>
        <v>3000</v>
      </c>
      <c r="AB19" s="176"/>
      <c r="AC19" s="83"/>
      <c r="AD19" s="77"/>
      <c r="AE19" s="91"/>
      <c r="AF19" s="92">
        <f>IF(Q19=0,"",IF(AE19=0,"",(AE19/Q19)))</f>
        <v>0</v>
      </c>
      <c r="AG19" s="91"/>
      <c r="AH19" s="93" t="str">
        <f>IFERROR(AG19/AE19,"-")</f>
        <v>-</v>
      </c>
      <c r="AI19" s="94"/>
      <c r="AJ19" s="95" t="str">
        <f>IFERROR(AI19/AE19,"-")</f>
        <v>-</v>
      </c>
      <c r="AK19" s="96"/>
      <c r="AL19" s="96"/>
      <c r="AM19" s="96"/>
      <c r="AN19" s="97"/>
      <c r="AO19" s="98">
        <f>IF(Q19=0,"",IF(AN19=0,"",(AN19/Q19)))</f>
        <v>0</v>
      </c>
      <c r="AP19" s="97"/>
      <c r="AQ19" s="99" t="str">
        <f>IFERROR(AP19/AN19,"-")</f>
        <v>-</v>
      </c>
      <c r="AR19" s="100"/>
      <c r="AS19" s="101" t="str">
        <f>IFERROR(AR19/AN19,"-")</f>
        <v>-</v>
      </c>
      <c r="AT19" s="102"/>
      <c r="AU19" s="102"/>
      <c r="AV19" s="102"/>
      <c r="AW19" s="103">
        <v>1</v>
      </c>
      <c r="AX19" s="104">
        <f>IF(Q19=0,"",IF(AW19=0,"",(AW19/Q19)))</f>
        <v>0.33333333333333</v>
      </c>
      <c r="AY19" s="103"/>
      <c r="AZ19" s="105">
        <f>IFERROR(AY19/AW19,"-")</f>
        <v>0</v>
      </c>
      <c r="BA19" s="106"/>
      <c r="BB19" s="107">
        <f>IFERROR(BA19/AW19,"-")</f>
        <v>0</v>
      </c>
      <c r="BC19" s="108"/>
      <c r="BD19" s="108"/>
      <c r="BE19" s="108"/>
      <c r="BF19" s="109">
        <v>1</v>
      </c>
      <c r="BG19" s="110">
        <f>IF(Q19=0,"",IF(BF19=0,"",(BF19/Q19)))</f>
        <v>0.33333333333333</v>
      </c>
      <c r="BH19" s="109">
        <v>1</v>
      </c>
      <c r="BI19" s="111">
        <f>IFERROR(BH19/BF19,"-")</f>
        <v>1</v>
      </c>
      <c r="BJ19" s="112">
        <v>3000</v>
      </c>
      <c r="BK19" s="113">
        <f>IFERROR(BJ19/BF19,"-")</f>
        <v>3000</v>
      </c>
      <c r="BL19" s="114">
        <v>1</v>
      </c>
      <c r="BM19" s="114"/>
      <c r="BN19" s="114"/>
      <c r="BO19" s="116">
        <v>1</v>
      </c>
      <c r="BP19" s="117">
        <f>IF(Q19=0,"",IF(BO19=0,"",(BO19/Q19)))</f>
        <v>0.33333333333333</v>
      </c>
      <c r="BQ19" s="118"/>
      <c r="BR19" s="119">
        <f>IFERROR(BQ19/BO19,"-")</f>
        <v>0</v>
      </c>
      <c r="BS19" s="120"/>
      <c r="BT19" s="121">
        <f>IFERROR(BS19/BO19,"-")</f>
        <v>0</v>
      </c>
      <c r="BU19" s="122"/>
      <c r="BV19" s="122"/>
      <c r="BW19" s="122"/>
      <c r="BX19" s="123"/>
      <c r="BY19" s="124">
        <f>IF(Q19=0,"",IF(BX19=0,"",(BX19/Q19)))</f>
        <v>0</v>
      </c>
      <c r="BZ19" s="125"/>
      <c r="CA19" s="126" t="str">
        <f>IFERROR(BZ19/BX19,"-")</f>
        <v>-</v>
      </c>
      <c r="CB19" s="127"/>
      <c r="CC19" s="128" t="str">
        <f>IFERROR(CB19/BX19,"-")</f>
        <v>-</v>
      </c>
      <c r="CD19" s="129"/>
      <c r="CE19" s="129"/>
      <c r="CF19" s="129"/>
      <c r="CG19" s="130"/>
      <c r="CH19" s="131">
        <f>IF(Q19=0,"",IF(CG19=0,"",(CG19/Q19)))</f>
        <v>0</v>
      </c>
      <c r="CI19" s="132"/>
      <c r="CJ19" s="133" t="str">
        <f>IFERROR(CI19/CG19,"-")</f>
        <v>-</v>
      </c>
      <c r="CK19" s="134"/>
      <c r="CL19" s="135" t="str">
        <f>IFERROR(CK19/CG19,"-")</f>
        <v>-</v>
      </c>
      <c r="CM19" s="136"/>
      <c r="CN19" s="136"/>
      <c r="CO19" s="136"/>
      <c r="CP19" s="137">
        <v>1</v>
      </c>
      <c r="CQ19" s="138">
        <v>3000</v>
      </c>
      <c r="CR19" s="138">
        <v>3000</v>
      </c>
      <c r="CS19" s="138"/>
      <c r="CT19" s="139" t="str">
        <f>IF(AND(CR19=0,CS19=0),"",IF(AND(CR19&lt;=100000,CS19&lt;=100000),"",IF(CR19/CQ19&gt;0.7,"男高",IF(CS19/CQ19&gt;0.7,"女高",""))))</f>
        <v/>
      </c>
    </row>
    <row r="20" spans="1:99">
      <c r="A20" s="78"/>
      <c r="B20" s="184" t="s">
        <v>104</v>
      </c>
      <c r="C20" s="184" t="s">
        <v>58</v>
      </c>
      <c r="D20" s="184"/>
      <c r="E20" s="184" t="s">
        <v>105</v>
      </c>
      <c r="F20" s="184" t="s">
        <v>106</v>
      </c>
      <c r="G20" s="184" t="s">
        <v>61</v>
      </c>
      <c r="H20" s="87" t="s">
        <v>96</v>
      </c>
      <c r="I20" s="87" t="s">
        <v>97</v>
      </c>
      <c r="J20" s="87" t="s">
        <v>107</v>
      </c>
      <c r="K20" s="176"/>
      <c r="L20" s="79">
        <v>10</v>
      </c>
      <c r="M20" s="79">
        <v>0</v>
      </c>
      <c r="N20" s="79">
        <v>46</v>
      </c>
      <c r="O20" s="88">
        <v>5</v>
      </c>
      <c r="P20" s="89">
        <v>0</v>
      </c>
      <c r="Q20" s="90">
        <f>O20+P20</f>
        <v>5</v>
      </c>
      <c r="R20" s="80">
        <f>IFERROR(Q20/N20,"-")</f>
        <v>0.10869565217391</v>
      </c>
      <c r="S20" s="79">
        <v>0</v>
      </c>
      <c r="T20" s="79">
        <v>2</v>
      </c>
      <c r="U20" s="80">
        <f>IFERROR(T20/(Q20),"-")</f>
        <v>0.4</v>
      </c>
      <c r="V20" s="81"/>
      <c r="W20" s="82">
        <v>1</v>
      </c>
      <c r="X20" s="80">
        <f>IF(Q20=0,"-",W20/Q20)</f>
        <v>0.2</v>
      </c>
      <c r="Y20" s="181">
        <v>3000</v>
      </c>
      <c r="Z20" s="182">
        <f>IFERROR(Y20/Q20,"-")</f>
        <v>600</v>
      </c>
      <c r="AA20" s="182">
        <f>IFERROR(Y20/W20,"-")</f>
        <v>3000</v>
      </c>
      <c r="AB20" s="176"/>
      <c r="AC20" s="83"/>
      <c r="AD20" s="77"/>
      <c r="AE20" s="91"/>
      <c r="AF20" s="92">
        <f>IF(Q20=0,"",IF(AE20=0,"",(AE20/Q20)))</f>
        <v>0</v>
      </c>
      <c r="AG20" s="91"/>
      <c r="AH20" s="93" t="str">
        <f>IFERROR(AG20/AE20,"-")</f>
        <v>-</v>
      </c>
      <c r="AI20" s="94"/>
      <c r="AJ20" s="95" t="str">
        <f>IFERROR(AI20/AE20,"-")</f>
        <v>-</v>
      </c>
      <c r="AK20" s="96"/>
      <c r="AL20" s="96"/>
      <c r="AM20" s="96"/>
      <c r="AN20" s="97"/>
      <c r="AO20" s="98">
        <f>IF(Q20=0,"",IF(AN20=0,"",(AN20/Q20)))</f>
        <v>0</v>
      </c>
      <c r="AP20" s="97"/>
      <c r="AQ20" s="99" t="str">
        <f>IFERROR(AP20/AN20,"-")</f>
        <v>-</v>
      </c>
      <c r="AR20" s="100"/>
      <c r="AS20" s="101" t="str">
        <f>IFERROR(AR20/AN20,"-")</f>
        <v>-</v>
      </c>
      <c r="AT20" s="102"/>
      <c r="AU20" s="102"/>
      <c r="AV20" s="102"/>
      <c r="AW20" s="103"/>
      <c r="AX20" s="104">
        <f>IF(Q20=0,"",IF(AW20=0,"",(AW20/Q20)))</f>
        <v>0</v>
      </c>
      <c r="AY20" s="103"/>
      <c r="AZ20" s="105" t="str">
        <f>IFERROR(AY20/AW20,"-")</f>
        <v>-</v>
      </c>
      <c r="BA20" s="106"/>
      <c r="BB20" s="107" t="str">
        <f>IFERROR(BA20/AW20,"-")</f>
        <v>-</v>
      </c>
      <c r="BC20" s="108"/>
      <c r="BD20" s="108"/>
      <c r="BE20" s="108"/>
      <c r="BF20" s="109">
        <v>2</v>
      </c>
      <c r="BG20" s="110">
        <f>IF(Q20=0,"",IF(BF20=0,"",(BF20/Q20)))</f>
        <v>0.4</v>
      </c>
      <c r="BH20" s="109">
        <v>1</v>
      </c>
      <c r="BI20" s="111">
        <f>IFERROR(BH20/BF20,"-")</f>
        <v>0.5</v>
      </c>
      <c r="BJ20" s="112">
        <v>3000</v>
      </c>
      <c r="BK20" s="113">
        <f>IFERROR(BJ20/BF20,"-")</f>
        <v>1500</v>
      </c>
      <c r="BL20" s="114">
        <v>1</v>
      </c>
      <c r="BM20" s="114"/>
      <c r="BN20" s="114"/>
      <c r="BO20" s="116">
        <v>3</v>
      </c>
      <c r="BP20" s="117">
        <f>IF(Q20=0,"",IF(BO20=0,"",(BO20/Q20)))</f>
        <v>0.6</v>
      </c>
      <c r="BQ20" s="118"/>
      <c r="BR20" s="119">
        <f>IFERROR(BQ20/BO20,"-")</f>
        <v>0</v>
      </c>
      <c r="BS20" s="120"/>
      <c r="BT20" s="121">
        <f>IFERROR(BS20/BO20,"-")</f>
        <v>0</v>
      </c>
      <c r="BU20" s="122"/>
      <c r="BV20" s="122"/>
      <c r="BW20" s="122"/>
      <c r="BX20" s="123"/>
      <c r="BY20" s="124">
        <f>IF(Q20=0,"",IF(BX20=0,"",(BX20/Q20)))</f>
        <v>0</v>
      </c>
      <c r="BZ20" s="125"/>
      <c r="CA20" s="126" t="str">
        <f>IFERROR(BZ20/BX20,"-")</f>
        <v>-</v>
      </c>
      <c r="CB20" s="127"/>
      <c r="CC20" s="128" t="str">
        <f>IFERROR(CB20/BX20,"-")</f>
        <v>-</v>
      </c>
      <c r="CD20" s="129"/>
      <c r="CE20" s="129"/>
      <c r="CF20" s="129"/>
      <c r="CG20" s="130"/>
      <c r="CH20" s="131">
        <f>IF(Q20=0,"",IF(CG20=0,"",(CG20/Q20)))</f>
        <v>0</v>
      </c>
      <c r="CI20" s="132"/>
      <c r="CJ20" s="133" t="str">
        <f>IFERROR(CI20/CG20,"-")</f>
        <v>-</v>
      </c>
      <c r="CK20" s="134"/>
      <c r="CL20" s="135" t="str">
        <f>IFERROR(CK20/CG20,"-")</f>
        <v>-</v>
      </c>
      <c r="CM20" s="136"/>
      <c r="CN20" s="136"/>
      <c r="CO20" s="136"/>
      <c r="CP20" s="137">
        <v>1</v>
      </c>
      <c r="CQ20" s="138">
        <v>3000</v>
      </c>
      <c r="CR20" s="138">
        <v>3000</v>
      </c>
      <c r="CS20" s="138"/>
      <c r="CT20" s="139" t="str">
        <f>IF(AND(CR20=0,CS20=0),"",IF(AND(CR20&lt;=100000,CS20&lt;=100000),"",IF(CR20/CQ20&gt;0.7,"男高",IF(CS20/CQ20&gt;0.7,"女高",""))))</f>
        <v/>
      </c>
    </row>
    <row r="21" spans="1:99">
      <c r="A21" s="78"/>
      <c r="B21" s="184" t="s">
        <v>108</v>
      </c>
      <c r="C21" s="184" t="s">
        <v>58</v>
      </c>
      <c r="D21" s="184"/>
      <c r="E21" s="184" t="s">
        <v>109</v>
      </c>
      <c r="F21" s="184" t="s">
        <v>109</v>
      </c>
      <c r="G21" s="184" t="s">
        <v>77</v>
      </c>
      <c r="H21" s="87" t="s">
        <v>78</v>
      </c>
      <c r="I21" s="87"/>
      <c r="J21" s="87"/>
      <c r="K21" s="176"/>
      <c r="L21" s="79">
        <v>77</v>
      </c>
      <c r="M21" s="79">
        <v>45</v>
      </c>
      <c r="N21" s="79">
        <v>41</v>
      </c>
      <c r="O21" s="88">
        <v>20</v>
      </c>
      <c r="P21" s="89">
        <v>0</v>
      </c>
      <c r="Q21" s="90">
        <f>O21+P21</f>
        <v>20</v>
      </c>
      <c r="R21" s="80">
        <f>IFERROR(Q21/N21,"-")</f>
        <v>0.48780487804878</v>
      </c>
      <c r="S21" s="79">
        <v>6</v>
      </c>
      <c r="T21" s="79">
        <v>0</v>
      </c>
      <c r="U21" s="80">
        <f>IFERROR(T21/(Q21),"-")</f>
        <v>0</v>
      </c>
      <c r="V21" s="81"/>
      <c r="W21" s="82">
        <v>6</v>
      </c>
      <c r="X21" s="80">
        <f>IF(Q21=0,"-",W21/Q21)</f>
        <v>0.3</v>
      </c>
      <c r="Y21" s="181">
        <v>160000</v>
      </c>
      <c r="Z21" s="182">
        <f>IFERROR(Y21/Q21,"-")</f>
        <v>8000</v>
      </c>
      <c r="AA21" s="182">
        <f>IFERROR(Y21/W21,"-")</f>
        <v>26666.666666667</v>
      </c>
      <c r="AB21" s="176"/>
      <c r="AC21" s="83"/>
      <c r="AD21" s="77"/>
      <c r="AE21" s="91">
        <v>1</v>
      </c>
      <c r="AF21" s="92">
        <f>IF(Q21=0,"",IF(AE21=0,"",(AE21/Q21)))</f>
        <v>0.05</v>
      </c>
      <c r="AG21" s="91">
        <v>1</v>
      </c>
      <c r="AH21" s="93">
        <f>IFERROR(AG21/AE21,"-")</f>
        <v>1</v>
      </c>
      <c r="AI21" s="94">
        <v>17000</v>
      </c>
      <c r="AJ21" s="95">
        <f>IFERROR(AI21/AE21,"-")</f>
        <v>17000</v>
      </c>
      <c r="AK21" s="96"/>
      <c r="AL21" s="96"/>
      <c r="AM21" s="96">
        <v>1</v>
      </c>
      <c r="AN21" s="97"/>
      <c r="AO21" s="98">
        <f>IF(Q21=0,"",IF(AN21=0,"",(AN21/Q21)))</f>
        <v>0</v>
      </c>
      <c r="AP21" s="97"/>
      <c r="AQ21" s="99" t="str">
        <f>IFERROR(AP21/AN21,"-")</f>
        <v>-</v>
      </c>
      <c r="AR21" s="100"/>
      <c r="AS21" s="101" t="str">
        <f>IFERROR(AR21/AN21,"-")</f>
        <v>-</v>
      </c>
      <c r="AT21" s="102"/>
      <c r="AU21" s="102"/>
      <c r="AV21" s="102"/>
      <c r="AW21" s="103"/>
      <c r="AX21" s="104">
        <f>IF(Q21=0,"",IF(AW21=0,"",(AW21/Q21)))</f>
        <v>0</v>
      </c>
      <c r="AY21" s="103"/>
      <c r="AZ21" s="105" t="str">
        <f>IFERROR(AY21/AW21,"-")</f>
        <v>-</v>
      </c>
      <c r="BA21" s="106"/>
      <c r="BB21" s="107" t="str">
        <f>IFERROR(BA21/AW21,"-")</f>
        <v>-</v>
      </c>
      <c r="BC21" s="108"/>
      <c r="BD21" s="108"/>
      <c r="BE21" s="108"/>
      <c r="BF21" s="109">
        <v>4</v>
      </c>
      <c r="BG21" s="110">
        <f>IF(Q21=0,"",IF(BF21=0,"",(BF21/Q21)))</f>
        <v>0.2</v>
      </c>
      <c r="BH21" s="109"/>
      <c r="BI21" s="111">
        <f>IFERROR(BH21/BF21,"-")</f>
        <v>0</v>
      </c>
      <c r="BJ21" s="112"/>
      <c r="BK21" s="113">
        <f>IFERROR(BJ21/BF21,"-")</f>
        <v>0</v>
      </c>
      <c r="BL21" s="114"/>
      <c r="BM21" s="114"/>
      <c r="BN21" s="114"/>
      <c r="BO21" s="116">
        <v>8</v>
      </c>
      <c r="BP21" s="117">
        <f>IF(Q21=0,"",IF(BO21=0,"",(BO21/Q21)))</f>
        <v>0.4</v>
      </c>
      <c r="BQ21" s="118">
        <v>2</v>
      </c>
      <c r="BR21" s="119">
        <f>IFERROR(BQ21/BO21,"-")</f>
        <v>0.25</v>
      </c>
      <c r="BS21" s="120">
        <v>16000</v>
      </c>
      <c r="BT21" s="121">
        <f>IFERROR(BS21/BO21,"-")</f>
        <v>2000</v>
      </c>
      <c r="BU21" s="122">
        <v>1</v>
      </c>
      <c r="BV21" s="122"/>
      <c r="BW21" s="122">
        <v>1</v>
      </c>
      <c r="BX21" s="123">
        <v>6</v>
      </c>
      <c r="BY21" s="124">
        <f>IF(Q21=0,"",IF(BX21=0,"",(BX21/Q21)))</f>
        <v>0.3</v>
      </c>
      <c r="BZ21" s="125">
        <v>2</v>
      </c>
      <c r="CA21" s="126">
        <f>IFERROR(BZ21/BX21,"-")</f>
        <v>0.33333333333333</v>
      </c>
      <c r="CB21" s="127">
        <v>124000</v>
      </c>
      <c r="CC21" s="128">
        <f>IFERROR(CB21/BX21,"-")</f>
        <v>20666.666666667</v>
      </c>
      <c r="CD21" s="129">
        <v>1</v>
      </c>
      <c r="CE21" s="129"/>
      <c r="CF21" s="129">
        <v>1</v>
      </c>
      <c r="CG21" s="130">
        <v>1</v>
      </c>
      <c r="CH21" s="131">
        <f>IF(Q21=0,"",IF(CG21=0,"",(CG21/Q21)))</f>
        <v>0.05</v>
      </c>
      <c r="CI21" s="132">
        <v>1</v>
      </c>
      <c r="CJ21" s="133">
        <f>IFERROR(CI21/CG21,"-")</f>
        <v>1</v>
      </c>
      <c r="CK21" s="134">
        <v>3000</v>
      </c>
      <c r="CL21" s="135">
        <f>IFERROR(CK21/CG21,"-")</f>
        <v>3000</v>
      </c>
      <c r="CM21" s="136">
        <v>1</v>
      </c>
      <c r="CN21" s="136"/>
      <c r="CO21" s="136"/>
      <c r="CP21" s="137">
        <v>6</v>
      </c>
      <c r="CQ21" s="138">
        <v>160000</v>
      </c>
      <c r="CR21" s="138">
        <v>121000</v>
      </c>
      <c r="CS21" s="138"/>
      <c r="CT21" s="139" t="str">
        <f>IF(AND(CR21=0,CS21=0),"",IF(AND(CR21&lt;=100000,CS21&lt;=100000),"",IF(CR21/CQ21&gt;0.7,"男高",IF(CS21/CQ21&gt;0.7,"女高",""))))</f>
        <v>男高</v>
      </c>
    </row>
    <row r="22" spans="1:99">
      <c r="A22" s="78">
        <f>AC22</f>
        <v>5.49882</v>
      </c>
      <c r="B22" s="184" t="s">
        <v>110</v>
      </c>
      <c r="C22" s="184" t="s">
        <v>58</v>
      </c>
      <c r="D22" s="184"/>
      <c r="E22" s="184" t="s">
        <v>111</v>
      </c>
      <c r="F22" s="184" t="s">
        <v>112</v>
      </c>
      <c r="G22" s="184" t="s">
        <v>61</v>
      </c>
      <c r="H22" s="87" t="s">
        <v>62</v>
      </c>
      <c r="I22" s="87" t="s">
        <v>113</v>
      </c>
      <c r="J22" s="87" t="s">
        <v>114</v>
      </c>
      <c r="K22" s="176">
        <v>400000</v>
      </c>
      <c r="L22" s="79">
        <v>33</v>
      </c>
      <c r="M22" s="79">
        <v>0</v>
      </c>
      <c r="N22" s="79">
        <v>119</v>
      </c>
      <c r="O22" s="88">
        <v>17</v>
      </c>
      <c r="P22" s="89">
        <v>0</v>
      </c>
      <c r="Q22" s="90">
        <f>O22+P22</f>
        <v>17</v>
      </c>
      <c r="R22" s="80">
        <f>IFERROR(Q22/N22,"-")</f>
        <v>0.14285714285714</v>
      </c>
      <c r="S22" s="79">
        <v>2</v>
      </c>
      <c r="T22" s="79">
        <v>4</v>
      </c>
      <c r="U22" s="80">
        <f>IFERROR(T22/(Q22),"-")</f>
        <v>0.23529411764706</v>
      </c>
      <c r="V22" s="81">
        <f>IFERROR(K22/SUM(Q22:Q25),"-")</f>
        <v>7017.5438596491</v>
      </c>
      <c r="W22" s="82">
        <v>2</v>
      </c>
      <c r="X22" s="80">
        <f>IF(Q22=0,"-",W22/Q22)</f>
        <v>0.11764705882353</v>
      </c>
      <c r="Y22" s="181">
        <v>58000</v>
      </c>
      <c r="Z22" s="182">
        <f>IFERROR(Y22/Q22,"-")</f>
        <v>3411.7647058824</v>
      </c>
      <c r="AA22" s="182">
        <f>IFERROR(Y22/W22,"-")</f>
        <v>29000</v>
      </c>
      <c r="AB22" s="176">
        <f>SUM(Y22:Y25)-SUM(K22:K25)</f>
        <v>1799528</v>
      </c>
      <c r="AC22" s="83">
        <f>SUM(Y22:Y25)/SUM(K22:K25)</f>
        <v>5.49882</v>
      </c>
      <c r="AD22" s="77"/>
      <c r="AE22" s="91"/>
      <c r="AF22" s="92">
        <f>IF(Q22=0,"",IF(AE22=0,"",(AE22/Q22)))</f>
        <v>0</v>
      </c>
      <c r="AG22" s="91"/>
      <c r="AH22" s="93" t="str">
        <f>IFERROR(AG22/AE22,"-")</f>
        <v>-</v>
      </c>
      <c r="AI22" s="94"/>
      <c r="AJ22" s="95" t="str">
        <f>IFERROR(AI22/AE22,"-")</f>
        <v>-</v>
      </c>
      <c r="AK22" s="96"/>
      <c r="AL22" s="96"/>
      <c r="AM22" s="96"/>
      <c r="AN22" s="97">
        <v>1</v>
      </c>
      <c r="AO22" s="98">
        <f>IF(Q22=0,"",IF(AN22=0,"",(AN22/Q22)))</f>
        <v>0.058823529411765</v>
      </c>
      <c r="AP22" s="97"/>
      <c r="AQ22" s="99">
        <f>IFERROR(AP22/AN22,"-")</f>
        <v>0</v>
      </c>
      <c r="AR22" s="100"/>
      <c r="AS22" s="101">
        <f>IFERROR(AR22/AN22,"-")</f>
        <v>0</v>
      </c>
      <c r="AT22" s="102"/>
      <c r="AU22" s="102"/>
      <c r="AV22" s="102"/>
      <c r="AW22" s="103"/>
      <c r="AX22" s="104">
        <f>IF(Q22=0,"",IF(AW22=0,"",(AW22/Q22)))</f>
        <v>0</v>
      </c>
      <c r="AY22" s="103"/>
      <c r="AZ22" s="105" t="str">
        <f>IFERROR(AY22/AW22,"-")</f>
        <v>-</v>
      </c>
      <c r="BA22" s="106"/>
      <c r="BB22" s="107" t="str">
        <f>IFERROR(BA22/AW22,"-")</f>
        <v>-</v>
      </c>
      <c r="BC22" s="108"/>
      <c r="BD22" s="108"/>
      <c r="BE22" s="108"/>
      <c r="BF22" s="109">
        <v>4</v>
      </c>
      <c r="BG22" s="110">
        <f>IF(Q22=0,"",IF(BF22=0,"",(BF22/Q22)))</f>
        <v>0.23529411764706</v>
      </c>
      <c r="BH22" s="109"/>
      <c r="BI22" s="111">
        <f>IFERROR(BH22/BF22,"-")</f>
        <v>0</v>
      </c>
      <c r="BJ22" s="112"/>
      <c r="BK22" s="113">
        <f>IFERROR(BJ22/BF22,"-")</f>
        <v>0</v>
      </c>
      <c r="BL22" s="114"/>
      <c r="BM22" s="114"/>
      <c r="BN22" s="114"/>
      <c r="BO22" s="116">
        <v>8</v>
      </c>
      <c r="BP22" s="117">
        <f>IF(Q22=0,"",IF(BO22=0,"",(BO22/Q22)))</f>
        <v>0.47058823529412</v>
      </c>
      <c r="BQ22" s="118">
        <v>1</v>
      </c>
      <c r="BR22" s="119">
        <f>IFERROR(BQ22/BO22,"-")</f>
        <v>0.125</v>
      </c>
      <c r="BS22" s="120">
        <v>55000</v>
      </c>
      <c r="BT22" s="121">
        <f>IFERROR(BS22/BO22,"-")</f>
        <v>6875</v>
      </c>
      <c r="BU22" s="122"/>
      <c r="BV22" s="122"/>
      <c r="BW22" s="122">
        <v>1</v>
      </c>
      <c r="BX22" s="123">
        <v>2</v>
      </c>
      <c r="BY22" s="124">
        <f>IF(Q22=0,"",IF(BX22=0,"",(BX22/Q22)))</f>
        <v>0.11764705882353</v>
      </c>
      <c r="BZ22" s="125">
        <v>1</v>
      </c>
      <c r="CA22" s="126">
        <f>IFERROR(BZ22/BX22,"-")</f>
        <v>0.5</v>
      </c>
      <c r="CB22" s="127">
        <v>3000</v>
      </c>
      <c r="CC22" s="128">
        <f>IFERROR(CB22/BX22,"-")</f>
        <v>1500</v>
      </c>
      <c r="CD22" s="129">
        <v>1</v>
      </c>
      <c r="CE22" s="129"/>
      <c r="CF22" s="129"/>
      <c r="CG22" s="130">
        <v>2</v>
      </c>
      <c r="CH22" s="131">
        <f>IF(Q22=0,"",IF(CG22=0,"",(CG22/Q22)))</f>
        <v>0.11764705882353</v>
      </c>
      <c r="CI22" s="132"/>
      <c r="CJ22" s="133">
        <f>IFERROR(CI22/CG22,"-")</f>
        <v>0</v>
      </c>
      <c r="CK22" s="134"/>
      <c r="CL22" s="135">
        <f>IFERROR(CK22/CG22,"-")</f>
        <v>0</v>
      </c>
      <c r="CM22" s="136"/>
      <c r="CN22" s="136"/>
      <c r="CO22" s="136"/>
      <c r="CP22" s="137">
        <v>2</v>
      </c>
      <c r="CQ22" s="138">
        <v>58000</v>
      </c>
      <c r="CR22" s="138">
        <v>55000</v>
      </c>
      <c r="CS22" s="138"/>
      <c r="CT22" s="139" t="str">
        <f>IF(AND(CR22=0,CS22=0),"",IF(AND(CR22&lt;=100000,CS22&lt;=100000),"",IF(CR22/CQ22&gt;0.7,"男高",IF(CS22/CQ22&gt;0.7,"女高",""))))</f>
        <v/>
      </c>
    </row>
    <row r="23" spans="1:99">
      <c r="A23" s="78"/>
      <c r="B23" s="184" t="s">
        <v>115</v>
      </c>
      <c r="C23" s="184" t="s">
        <v>58</v>
      </c>
      <c r="D23" s="184"/>
      <c r="E23" s="184" t="s">
        <v>116</v>
      </c>
      <c r="F23" s="184" t="s">
        <v>117</v>
      </c>
      <c r="G23" s="184" t="s">
        <v>61</v>
      </c>
      <c r="H23" s="87"/>
      <c r="I23" s="87" t="s">
        <v>113</v>
      </c>
      <c r="J23" s="87"/>
      <c r="K23" s="176"/>
      <c r="L23" s="79">
        <v>13</v>
      </c>
      <c r="M23" s="79">
        <v>0</v>
      </c>
      <c r="N23" s="79">
        <v>122</v>
      </c>
      <c r="O23" s="88">
        <v>7</v>
      </c>
      <c r="P23" s="89">
        <v>0</v>
      </c>
      <c r="Q23" s="90">
        <f>O23+P23</f>
        <v>7</v>
      </c>
      <c r="R23" s="80">
        <f>IFERROR(Q23/N23,"-")</f>
        <v>0.057377049180328</v>
      </c>
      <c r="S23" s="79">
        <v>1</v>
      </c>
      <c r="T23" s="79">
        <v>1</v>
      </c>
      <c r="U23" s="80">
        <f>IFERROR(T23/(Q23),"-")</f>
        <v>0.14285714285714</v>
      </c>
      <c r="V23" s="81"/>
      <c r="W23" s="82">
        <v>2</v>
      </c>
      <c r="X23" s="80">
        <f>IF(Q23=0,"-",W23/Q23)</f>
        <v>0.28571428571429</v>
      </c>
      <c r="Y23" s="181">
        <v>56000</v>
      </c>
      <c r="Z23" s="182">
        <f>IFERROR(Y23/Q23,"-")</f>
        <v>8000</v>
      </c>
      <c r="AA23" s="182">
        <f>IFERROR(Y23/W23,"-")</f>
        <v>28000</v>
      </c>
      <c r="AB23" s="176"/>
      <c r="AC23" s="83"/>
      <c r="AD23" s="77"/>
      <c r="AE23" s="91"/>
      <c r="AF23" s="92">
        <f>IF(Q23=0,"",IF(AE23=0,"",(AE23/Q23)))</f>
        <v>0</v>
      </c>
      <c r="AG23" s="91"/>
      <c r="AH23" s="93" t="str">
        <f>IFERROR(AG23/AE23,"-")</f>
        <v>-</v>
      </c>
      <c r="AI23" s="94"/>
      <c r="AJ23" s="95" t="str">
        <f>IFERROR(AI23/AE23,"-")</f>
        <v>-</v>
      </c>
      <c r="AK23" s="96"/>
      <c r="AL23" s="96"/>
      <c r="AM23" s="96"/>
      <c r="AN23" s="97"/>
      <c r="AO23" s="98">
        <f>IF(Q23=0,"",IF(AN23=0,"",(AN23/Q23)))</f>
        <v>0</v>
      </c>
      <c r="AP23" s="97"/>
      <c r="AQ23" s="99" t="str">
        <f>IFERROR(AP23/AN23,"-")</f>
        <v>-</v>
      </c>
      <c r="AR23" s="100"/>
      <c r="AS23" s="101" t="str">
        <f>IFERROR(AR23/AN23,"-")</f>
        <v>-</v>
      </c>
      <c r="AT23" s="102"/>
      <c r="AU23" s="102"/>
      <c r="AV23" s="102"/>
      <c r="AW23" s="103"/>
      <c r="AX23" s="104">
        <f>IF(Q23=0,"",IF(AW23=0,"",(AW23/Q23)))</f>
        <v>0</v>
      </c>
      <c r="AY23" s="103"/>
      <c r="AZ23" s="105" t="str">
        <f>IFERROR(AY23/AW23,"-")</f>
        <v>-</v>
      </c>
      <c r="BA23" s="106"/>
      <c r="BB23" s="107" t="str">
        <f>IFERROR(BA23/AW23,"-")</f>
        <v>-</v>
      </c>
      <c r="BC23" s="108"/>
      <c r="BD23" s="108"/>
      <c r="BE23" s="108"/>
      <c r="BF23" s="109">
        <v>3</v>
      </c>
      <c r="BG23" s="110">
        <f>IF(Q23=0,"",IF(BF23=0,"",(BF23/Q23)))</f>
        <v>0.42857142857143</v>
      </c>
      <c r="BH23" s="109"/>
      <c r="BI23" s="111">
        <f>IFERROR(BH23/BF23,"-")</f>
        <v>0</v>
      </c>
      <c r="BJ23" s="112"/>
      <c r="BK23" s="113">
        <f>IFERROR(BJ23/BF23,"-")</f>
        <v>0</v>
      </c>
      <c r="BL23" s="114"/>
      <c r="BM23" s="114"/>
      <c r="BN23" s="114"/>
      <c r="BO23" s="116">
        <v>3</v>
      </c>
      <c r="BP23" s="117">
        <f>IF(Q23=0,"",IF(BO23=0,"",(BO23/Q23)))</f>
        <v>0.42857142857143</v>
      </c>
      <c r="BQ23" s="118">
        <v>1</v>
      </c>
      <c r="BR23" s="119">
        <f>IFERROR(BQ23/BO23,"-")</f>
        <v>0.33333333333333</v>
      </c>
      <c r="BS23" s="120">
        <v>30000</v>
      </c>
      <c r="BT23" s="121">
        <f>IFERROR(BS23/BO23,"-")</f>
        <v>10000</v>
      </c>
      <c r="BU23" s="122"/>
      <c r="BV23" s="122"/>
      <c r="BW23" s="122">
        <v>1</v>
      </c>
      <c r="BX23" s="123"/>
      <c r="BY23" s="124">
        <f>IF(Q23=0,"",IF(BX23=0,"",(BX23/Q23)))</f>
        <v>0</v>
      </c>
      <c r="BZ23" s="125"/>
      <c r="CA23" s="126" t="str">
        <f>IFERROR(BZ23/BX23,"-")</f>
        <v>-</v>
      </c>
      <c r="CB23" s="127"/>
      <c r="CC23" s="128" t="str">
        <f>IFERROR(CB23/BX23,"-")</f>
        <v>-</v>
      </c>
      <c r="CD23" s="129"/>
      <c r="CE23" s="129"/>
      <c r="CF23" s="129"/>
      <c r="CG23" s="130">
        <v>1</v>
      </c>
      <c r="CH23" s="131">
        <f>IF(Q23=0,"",IF(CG23=0,"",(CG23/Q23)))</f>
        <v>0.14285714285714</v>
      </c>
      <c r="CI23" s="132">
        <v>1</v>
      </c>
      <c r="CJ23" s="133">
        <f>IFERROR(CI23/CG23,"-")</f>
        <v>1</v>
      </c>
      <c r="CK23" s="134">
        <v>26000</v>
      </c>
      <c r="CL23" s="135">
        <f>IFERROR(CK23/CG23,"-")</f>
        <v>26000</v>
      </c>
      <c r="CM23" s="136"/>
      <c r="CN23" s="136"/>
      <c r="CO23" s="136">
        <v>1</v>
      </c>
      <c r="CP23" s="137">
        <v>2</v>
      </c>
      <c r="CQ23" s="138">
        <v>56000</v>
      </c>
      <c r="CR23" s="138">
        <v>30000</v>
      </c>
      <c r="CS23" s="138"/>
      <c r="CT23" s="139" t="str">
        <f>IF(AND(CR23=0,CS23=0),"",IF(AND(CR23&lt;=100000,CS23&lt;=100000),"",IF(CR23/CQ23&gt;0.7,"男高",IF(CS23/CQ23&gt;0.7,"女高",""))))</f>
        <v/>
      </c>
    </row>
    <row r="24" spans="1:99">
      <c r="A24" s="78"/>
      <c r="B24" s="184" t="s">
        <v>118</v>
      </c>
      <c r="C24" s="184" t="s">
        <v>58</v>
      </c>
      <c r="D24" s="184"/>
      <c r="E24" s="184" t="s">
        <v>119</v>
      </c>
      <c r="F24" s="184" t="s">
        <v>106</v>
      </c>
      <c r="G24" s="184" t="s">
        <v>61</v>
      </c>
      <c r="H24" s="87"/>
      <c r="I24" s="87" t="s">
        <v>113</v>
      </c>
      <c r="J24" s="87"/>
      <c r="K24" s="176"/>
      <c r="L24" s="79">
        <v>15</v>
      </c>
      <c r="M24" s="79">
        <v>0</v>
      </c>
      <c r="N24" s="79">
        <v>129</v>
      </c>
      <c r="O24" s="88">
        <v>5</v>
      </c>
      <c r="P24" s="89">
        <v>0</v>
      </c>
      <c r="Q24" s="90">
        <f>O24+P24</f>
        <v>5</v>
      </c>
      <c r="R24" s="80">
        <f>IFERROR(Q24/N24,"-")</f>
        <v>0.038759689922481</v>
      </c>
      <c r="S24" s="79">
        <v>0</v>
      </c>
      <c r="T24" s="79">
        <v>1</v>
      </c>
      <c r="U24" s="80">
        <f>IFERROR(T24/(Q24),"-")</f>
        <v>0.2</v>
      </c>
      <c r="V24" s="81"/>
      <c r="W24" s="82">
        <v>1</v>
      </c>
      <c r="X24" s="80">
        <f>IF(Q24=0,"-",W24/Q24)</f>
        <v>0.2</v>
      </c>
      <c r="Y24" s="181">
        <v>54000</v>
      </c>
      <c r="Z24" s="182">
        <f>IFERROR(Y24/Q24,"-")</f>
        <v>10800</v>
      </c>
      <c r="AA24" s="182">
        <f>IFERROR(Y24/W24,"-")</f>
        <v>54000</v>
      </c>
      <c r="AB24" s="176"/>
      <c r="AC24" s="83"/>
      <c r="AD24" s="77"/>
      <c r="AE24" s="91"/>
      <c r="AF24" s="92">
        <f>IF(Q24=0,"",IF(AE24=0,"",(AE24/Q24)))</f>
        <v>0</v>
      </c>
      <c r="AG24" s="91"/>
      <c r="AH24" s="93" t="str">
        <f>IFERROR(AG24/AE24,"-")</f>
        <v>-</v>
      </c>
      <c r="AI24" s="94"/>
      <c r="AJ24" s="95" t="str">
        <f>IFERROR(AI24/AE24,"-")</f>
        <v>-</v>
      </c>
      <c r="AK24" s="96"/>
      <c r="AL24" s="96"/>
      <c r="AM24" s="96"/>
      <c r="AN24" s="97">
        <v>2</v>
      </c>
      <c r="AO24" s="98">
        <f>IF(Q24=0,"",IF(AN24=0,"",(AN24/Q24)))</f>
        <v>0.4</v>
      </c>
      <c r="AP24" s="97"/>
      <c r="AQ24" s="99">
        <f>IFERROR(AP24/AN24,"-")</f>
        <v>0</v>
      </c>
      <c r="AR24" s="100"/>
      <c r="AS24" s="101">
        <f>IFERROR(AR24/AN24,"-")</f>
        <v>0</v>
      </c>
      <c r="AT24" s="102"/>
      <c r="AU24" s="102"/>
      <c r="AV24" s="102"/>
      <c r="AW24" s="103"/>
      <c r="AX24" s="104">
        <f>IF(Q24=0,"",IF(AW24=0,"",(AW24/Q24)))</f>
        <v>0</v>
      </c>
      <c r="AY24" s="103"/>
      <c r="AZ24" s="105" t="str">
        <f>IFERROR(AY24/AW24,"-")</f>
        <v>-</v>
      </c>
      <c r="BA24" s="106"/>
      <c r="BB24" s="107" t="str">
        <f>IFERROR(BA24/AW24,"-")</f>
        <v>-</v>
      </c>
      <c r="BC24" s="108"/>
      <c r="BD24" s="108"/>
      <c r="BE24" s="108"/>
      <c r="BF24" s="109">
        <v>2</v>
      </c>
      <c r="BG24" s="110">
        <f>IF(Q24=0,"",IF(BF24=0,"",(BF24/Q24)))</f>
        <v>0.4</v>
      </c>
      <c r="BH24" s="109"/>
      <c r="BI24" s="111">
        <f>IFERROR(BH24/BF24,"-")</f>
        <v>0</v>
      </c>
      <c r="BJ24" s="112"/>
      <c r="BK24" s="113">
        <f>IFERROR(BJ24/BF24,"-")</f>
        <v>0</v>
      </c>
      <c r="BL24" s="114"/>
      <c r="BM24" s="114"/>
      <c r="BN24" s="114"/>
      <c r="BO24" s="116">
        <v>1</v>
      </c>
      <c r="BP24" s="117">
        <f>IF(Q24=0,"",IF(BO24=0,"",(BO24/Q24)))</f>
        <v>0.2</v>
      </c>
      <c r="BQ24" s="118">
        <v>1</v>
      </c>
      <c r="BR24" s="119">
        <f>IFERROR(BQ24/BO24,"-")</f>
        <v>1</v>
      </c>
      <c r="BS24" s="120">
        <v>54000</v>
      </c>
      <c r="BT24" s="121">
        <f>IFERROR(BS24/BO24,"-")</f>
        <v>54000</v>
      </c>
      <c r="BU24" s="122"/>
      <c r="BV24" s="122"/>
      <c r="BW24" s="122">
        <v>1</v>
      </c>
      <c r="BX24" s="123"/>
      <c r="BY24" s="124">
        <f>IF(Q24=0,"",IF(BX24=0,"",(BX24/Q24)))</f>
        <v>0</v>
      </c>
      <c r="BZ24" s="125"/>
      <c r="CA24" s="126" t="str">
        <f>IFERROR(BZ24/BX24,"-")</f>
        <v>-</v>
      </c>
      <c r="CB24" s="127"/>
      <c r="CC24" s="128" t="str">
        <f>IFERROR(CB24/BX24,"-")</f>
        <v>-</v>
      </c>
      <c r="CD24" s="129"/>
      <c r="CE24" s="129"/>
      <c r="CF24" s="129"/>
      <c r="CG24" s="130"/>
      <c r="CH24" s="131">
        <f>IF(Q24=0,"",IF(CG24=0,"",(CG24/Q24)))</f>
        <v>0</v>
      </c>
      <c r="CI24" s="132"/>
      <c r="CJ24" s="133" t="str">
        <f>IFERROR(CI24/CG24,"-")</f>
        <v>-</v>
      </c>
      <c r="CK24" s="134"/>
      <c r="CL24" s="135" t="str">
        <f>IFERROR(CK24/CG24,"-")</f>
        <v>-</v>
      </c>
      <c r="CM24" s="136"/>
      <c r="CN24" s="136"/>
      <c r="CO24" s="136"/>
      <c r="CP24" s="137">
        <v>1</v>
      </c>
      <c r="CQ24" s="138">
        <v>54000</v>
      </c>
      <c r="CR24" s="138">
        <v>54000</v>
      </c>
      <c r="CS24" s="138"/>
      <c r="CT24" s="139" t="str">
        <f>IF(AND(CR24=0,CS24=0),"",IF(AND(CR24&lt;=100000,CS24&lt;=100000),"",IF(CR24/CQ24&gt;0.7,"男高",IF(CS24/CQ24&gt;0.7,"女高",""))))</f>
        <v/>
      </c>
    </row>
    <row r="25" spans="1:99">
      <c r="A25" s="78"/>
      <c r="B25" s="184" t="s">
        <v>120</v>
      </c>
      <c r="C25" s="184" t="s">
        <v>58</v>
      </c>
      <c r="D25" s="184"/>
      <c r="E25" s="184" t="s">
        <v>109</v>
      </c>
      <c r="F25" s="184" t="s">
        <v>109</v>
      </c>
      <c r="G25" s="184" t="s">
        <v>77</v>
      </c>
      <c r="H25" s="87"/>
      <c r="I25" s="87"/>
      <c r="J25" s="87"/>
      <c r="K25" s="176"/>
      <c r="L25" s="79">
        <v>271</v>
      </c>
      <c r="M25" s="79">
        <v>137</v>
      </c>
      <c r="N25" s="79">
        <v>60</v>
      </c>
      <c r="O25" s="88">
        <v>28</v>
      </c>
      <c r="P25" s="89">
        <v>0</v>
      </c>
      <c r="Q25" s="90">
        <f>O25+P25</f>
        <v>28</v>
      </c>
      <c r="R25" s="80">
        <f>IFERROR(Q25/N25,"-")</f>
        <v>0.46666666666667</v>
      </c>
      <c r="S25" s="79">
        <v>11</v>
      </c>
      <c r="T25" s="79">
        <v>2</v>
      </c>
      <c r="U25" s="80">
        <f>IFERROR(T25/(Q25),"-")</f>
        <v>0.071428571428571</v>
      </c>
      <c r="V25" s="81"/>
      <c r="W25" s="82">
        <v>16</v>
      </c>
      <c r="X25" s="80">
        <f>IF(Q25=0,"-",W25/Q25)</f>
        <v>0.57142857142857</v>
      </c>
      <c r="Y25" s="181">
        <v>2031528</v>
      </c>
      <c r="Z25" s="182">
        <f>IFERROR(Y25/Q25,"-")</f>
        <v>72554.571428571</v>
      </c>
      <c r="AA25" s="182">
        <f>IFERROR(Y25/W25,"-")</f>
        <v>126970.5</v>
      </c>
      <c r="AB25" s="176"/>
      <c r="AC25" s="83"/>
      <c r="AD25" s="77"/>
      <c r="AE25" s="91"/>
      <c r="AF25" s="92">
        <f>IF(Q25=0,"",IF(AE25=0,"",(AE25/Q25)))</f>
        <v>0</v>
      </c>
      <c r="AG25" s="91"/>
      <c r="AH25" s="93" t="str">
        <f>IFERROR(AG25/AE25,"-")</f>
        <v>-</v>
      </c>
      <c r="AI25" s="94"/>
      <c r="AJ25" s="95" t="str">
        <f>IFERROR(AI25/AE25,"-")</f>
        <v>-</v>
      </c>
      <c r="AK25" s="96"/>
      <c r="AL25" s="96"/>
      <c r="AM25" s="96"/>
      <c r="AN25" s="97"/>
      <c r="AO25" s="98">
        <f>IF(Q25=0,"",IF(AN25=0,"",(AN25/Q25)))</f>
        <v>0</v>
      </c>
      <c r="AP25" s="97"/>
      <c r="AQ25" s="99" t="str">
        <f>IFERROR(AP25/AN25,"-")</f>
        <v>-</v>
      </c>
      <c r="AR25" s="100"/>
      <c r="AS25" s="101" t="str">
        <f>IFERROR(AR25/AN25,"-")</f>
        <v>-</v>
      </c>
      <c r="AT25" s="102"/>
      <c r="AU25" s="102"/>
      <c r="AV25" s="102"/>
      <c r="AW25" s="103">
        <v>1</v>
      </c>
      <c r="AX25" s="104">
        <f>IF(Q25=0,"",IF(AW25=0,"",(AW25/Q25)))</f>
        <v>0.035714285714286</v>
      </c>
      <c r="AY25" s="103"/>
      <c r="AZ25" s="105">
        <f>IFERROR(AY25/AW25,"-")</f>
        <v>0</v>
      </c>
      <c r="BA25" s="106"/>
      <c r="BB25" s="107">
        <f>IFERROR(BA25/AW25,"-")</f>
        <v>0</v>
      </c>
      <c r="BC25" s="108"/>
      <c r="BD25" s="108"/>
      <c r="BE25" s="108"/>
      <c r="BF25" s="109">
        <v>4</v>
      </c>
      <c r="BG25" s="110">
        <f>IF(Q25=0,"",IF(BF25=0,"",(BF25/Q25)))</f>
        <v>0.14285714285714</v>
      </c>
      <c r="BH25" s="109">
        <v>2</v>
      </c>
      <c r="BI25" s="111">
        <f>IFERROR(BH25/BF25,"-")</f>
        <v>0.5</v>
      </c>
      <c r="BJ25" s="112">
        <v>51500</v>
      </c>
      <c r="BK25" s="113">
        <f>IFERROR(BJ25/BF25,"-")</f>
        <v>12875</v>
      </c>
      <c r="BL25" s="114"/>
      <c r="BM25" s="114"/>
      <c r="BN25" s="114">
        <v>2</v>
      </c>
      <c r="BO25" s="116">
        <v>18</v>
      </c>
      <c r="BP25" s="117">
        <f>IF(Q25=0,"",IF(BO25=0,"",(BO25/Q25)))</f>
        <v>0.64285714285714</v>
      </c>
      <c r="BQ25" s="118">
        <v>10</v>
      </c>
      <c r="BR25" s="119">
        <f>IFERROR(BQ25/BO25,"-")</f>
        <v>0.55555555555556</v>
      </c>
      <c r="BS25" s="120">
        <v>983028</v>
      </c>
      <c r="BT25" s="121">
        <f>IFERROR(BS25/BO25,"-")</f>
        <v>54612.666666667</v>
      </c>
      <c r="BU25" s="122">
        <v>2</v>
      </c>
      <c r="BV25" s="122">
        <v>2</v>
      </c>
      <c r="BW25" s="122">
        <v>6</v>
      </c>
      <c r="BX25" s="123">
        <v>4</v>
      </c>
      <c r="BY25" s="124">
        <f>IF(Q25=0,"",IF(BX25=0,"",(BX25/Q25)))</f>
        <v>0.14285714285714</v>
      </c>
      <c r="BZ25" s="125">
        <v>3</v>
      </c>
      <c r="CA25" s="126">
        <f>IFERROR(BZ25/BX25,"-")</f>
        <v>0.75</v>
      </c>
      <c r="CB25" s="127">
        <v>153000</v>
      </c>
      <c r="CC25" s="128">
        <f>IFERROR(CB25/BX25,"-")</f>
        <v>38250</v>
      </c>
      <c r="CD25" s="129">
        <v>1</v>
      </c>
      <c r="CE25" s="129"/>
      <c r="CF25" s="129">
        <v>2</v>
      </c>
      <c r="CG25" s="130">
        <v>1</v>
      </c>
      <c r="CH25" s="131">
        <f>IF(Q25=0,"",IF(CG25=0,"",(CG25/Q25)))</f>
        <v>0.035714285714286</v>
      </c>
      <c r="CI25" s="132">
        <v>1</v>
      </c>
      <c r="CJ25" s="133">
        <f>IFERROR(CI25/CG25,"-")</f>
        <v>1</v>
      </c>
      <c r="CK25" s="134">
        <v>844000</v>
      </c>
      <c r="CL25" s="135">
        <f>IFERROR(CK25/CG25,"-")</f>
        <v>844000</v>
      </c>
      <c r="CM25" s="136"/>
      <c r="CN25" s="136"/>
      <c r="CO25" s="136">
        <v>1</v>
      </c>
      <c r="CP25" s="137">
        <v>16</v>
      </c>
      <c r="CQ25" s="138">
        <v>2031528</v>
      </c>
      <c r="CR25" s="138">
        <v>844000</v>
      </c>
      <c r="CS25" s="138"/>
      <c r="CT25" s="139" t="str">
        <f>IF(AND(CR25=0,CS25=0),"",IF(AND(CR25&lt;=100000,CS25&lt;=100000),"",IF(CR25/CQ25&gt;0.7,"男高",IF(CS25/CQ25&gt;0.7,"女高",""))))</f>
        <v/>
      </c>
    </row>
    <row r="26" spans="1:99">
      <c r="A26" s="78">
        <f>AC26</f>
        <v>0.803</v>
      </c>
      <c r="B26" s="184" t="s">
        <v>121</v>
      </c>
      <c r="C26" s="184" t="s">
        <v>58</v>
      </c>
      <c r="D26" s="184"/>
      <c r="E26" s="184" t="s">
        <v>111</v>
      </c>
      <c r="F26" s="184" t="s">
        <v>112</v>
      </c>
      <c r="G26" s="184" t="s">
        <v>61</v>
      </c>
      <c r="H26" s="87" t="s">
        <v>122</v>
      </c>
      <c r="I26" s="87" t="s">
        <v>123</v>
      </c>
      <c r="J26" s="87" t="s">
        <v>124</v>
      </c>
      <c r="K26" s="176">
        <v>500000</v>
      </c>
      <c r="L26" s="79">
        <v>19</v>
      </c>
      <c r="M26" s="79">
        <v>0</v>
      </c>
      <c r="N26" s="79">
        <v>67</v>
      </c>
      <c r="O26" s="88">
        <v>6</v>
      </c>
      <c r="P26" s="89">
        <v>0</v>
      </c>
      <c r="Q26" s="90">
        <f>O26+P26</f>
        <v>6</v>
      </c>
      <c r="R26" s="80">
        <f>IFERROR(Q26/N26,"-")</f>
        <v>0.08955223880597</v>
      </c>
      <c r="S26" s="79">
        <v>0</v>
      </c>
      <c r="T26" s="79">
        <v>1</v>
      </c>
      <c r="U26" s="80">
        <f>IFERROR(T26/(Q26),"-")</f>
        <v>0.16666666666667</v>
      </c>
      <c r="V26" s="81">
        <f>IFERROR(K26/SUM(Q26:Q29),"-")</f>
        <v>9259.2592592593</v>
      </c>
      <c r="W26" s="82">
        <v>4</v>
      </c>
      <c r="X26" s="80">
        <f>IF(Q26=0,"-",W26/Q26)</f>
        <v>0.66666666666667</v>
      </c>
      <c r="Y26" s="181">
        <v>112000</v>
      </c>
      <c r="Z26" s="182">
        <f>IFERROR(Y26/Q26,"-")</f>
        <v>18666.666666667</v>
      </c>
      <c r="AA26" s="182">
        <f>IFERROR(Y26/W26,"-")</f>
        <v>28000</v>
      </c>
      <c r="AB26" s="176">
        <f>SUM(Y26:Y29)-SUM(K26:K29)</f>
        <v>-98500</v>
      </c>
      <c r="AC26" s="83">
        <f>SUM(Y26:Y29)/SUM(K26:K29)</f>
        <v>0.803</v>
      </c>
      <c r="AD26" s="77"/>
      <c r="AE26" s="91"/>
      <c r="AF26" s="92">
        <f>IF(Q26=0,"",IF(AE26=0,"",(AE26/Q26)))</f>
        <v>0</v>
      </c>
      <c r="AG26" s="91"/>
      <c r="AH26" s="93" t="str">
        <f>IFERROR(AG26/AE26,"-")</f>
        <v>-</v>
      </c>
      <c r="AI26" s="94"/>
      <c r="AJ26" s="95" t="str">
        <f>IFERROR(AI26/AE26,"-")</f>
        <v>-</v>
      </c>
      <c r="AK26" s="96"/>
      <c r="AL26" s="96"/>
      <c r="AM26" s="96"/>
      <c r="AN26" s="97"/>
      <c r="AO26" s="98">
        <f>IF(Q26=0,"",IF(AN26=0,"",(AN26/Q26)))</f>
        <v>0</v>
      </c>
      <c r="AP26" s="97"/>
      <c r="AQ26" s="99" t="str">
        <f>IFERROR(AP26/AN26,"-")</f>
        <v>-</v>
      </c>
      <c r="AR26" s="100"/>
      <c r="AS26" s="101" t="str">
        <f>IFERROR(AR26/AN26,"-")</f>
        <v>-</v>
      </c>
      <c r="AT26" s="102"/>
      <c r="AU26" s="102"/>
      <c r="AV26" s="102"/>
      <c r="AW26" s="103"/>
      <c r="AX26" s="104">
        <f>IF(Q26=0,"",IF(AW26=0,"",(AW26/Q26)))</f>
        <v>0</v>
      </c>
      <c r="AY26" s="103"/>
      <c r="AZ26" s="105" t="str">
        <f>IFERROR(AY26/AW26,"-")</f>
        <v>-</v>
      </c>
      <c r="BA26" s="106"/>
      <c r="BB26" s="107" t="str">
        <f>IFERROR(BA26/AW26,"-")</f>
        <v>-</v>
      </c>
      <c r="BC26" s="108"/>
      <c r="BD26" s="108"/>
      <c r="BE26" s="108"/>
      <c r="BF26" s="109"/>
      <c r="BG26" s="110">
        <f>IF(Q26=0,"",IF(BF26=0,"",(BF26/Q26)))</f>
        <v>0</v>
      </c>
      <c r="BH26" s="109"/>
      <c r="BI26" s="111" t="str">
        <f>IFERROR(BH26/BF26,"-")</f>
        <v>-</v>
      </c>
      <c r="BJ26" s="112"/>
      <c r="BK26" s="113" t="str">
        <f>IFERROR(BJ26/BF26,"-")</f>
        <v>-</v>
      </c>
      <c r="BL26" s="114"/>
      <c r="BM26" s="114"/>
      <c r="BN26" s="114"/>
      <c r="BO26" s="116">
        <v>5</v>
      </c>
      <c r="BP26" s="117">
        <f>IF(Q26=0,"",IF(BO26=0,"",(BO26/Q26)))</f>
        <v>0.83333333333333</v>
      </c>
      <c r="BQ26" s="118">
        <v>4</v>
      </c>
      <c r="BR26" s="119">
        <f>IFERROR(BQ26/BO26,"-")</f>
        <v>0.8</v>
      </c>
      <c r="BS26" s="120">
        <v>112000</v>
      </c>
      <c r="BT26" s="121">
        <f>IFERROR(BS26/BO26,"-")</f>
        <v>22400</v>
      </c>
      <c r="BU26" s="122">
        <v>1</v>
      </c>
      <c r="BV26" s="122"/>
      <c r="BW26" s="122">
        <v>3</v>
      </c>
      <c r="BX26" s="123">
        <v>1</v>
      </c>
      <c r="BY26" s="124">
        <f>IF(Q26=0,"",IF(BX26=0,"",(BX26/Q26)))</f>
        <v>0.16666666666667</v>
      </c>
      <c r="BZ26" s="125"/>
      <c r="CA26" s="126">
        <f>IFERROR(BZ26/BX26,"-")</f>
        <v>0</v>
      </c>
      <c r="CB26" s="127"/>
      <c r="CC26" s="128">
        <f>IFERROR(CB26/BX26,"-")</f>
        <v>0</v>
      </c>
      <c r="CD26" s="129"/>
      <c r="CE26" s="129"/>
      <c r="CF26" s="129"/>
      <c r="CG26" s="130"/>
      <c r="CH26" s="131">
        <f>IF(Q26=0,"",IF(CG26=0,"",(CG26/Q26)))</f>
        <v>0</v>
      </c>
      <c r="CI26" s="132"/>
      <c r="CJ26" s="133" t="str">
        <f>IFERROR(CI26/CG26,"-")</f>
        <v>-</v>
      </c>
      <c r="CK26" s="134"/>
      <c r="CL26" s="135" t="str">
        <f>IFERROR(CK26/CG26,"-")</f>
        <v>-</v>
      </c>
      <c r="CM26" s="136"/>
      <c r="CN26" s="136"/>
      <c r="CO26" s="136"/>
      <c r="CP26" s="137">
        <v>4</v>
      </c>
      <c r="CQ26" s="138">
        <v>112000</v>
      </c>
      <c r="CR26" s="138">
        <v>67000</v>
      </c>
      <c r="CS26" s="138"/>
      <c r="CT26" s="139" t="str">
        <f>IF(AND(CR26=0,CS26=0),"",IF(AND(CR26&lt;=100000,CS26&lt;=100000),"",IF(CR26/CQ26&gt;0.7,"男高",IF(CS26/CQ26&gt;0.7,"女高",""))))</f>
        <v/>
      </c>
    </row>
    <row r="27" spans="1:99">
      <c r="A27" s="78"/>
      <c r="B27" s="184" t="s">
        <v>125</v>
      </c>
      <c r="C27" s="184" t="s">
        <v>58</v>
      </c>
      <c r="D27" s="184"/>
      <c r="E27" s="184" t="s">
        <v>116</v>
      </c>
      <c r="F27" s="184" t="s">
        <v>117</v>
      </c>
      <c r="G27" s="184" t="s">
        <v>61</v>
      </c>
      <c r="H27" s="87"/>
      <c r="I27" s="87" t="s">
        <v>123</v>
      </c>
      <c r="J27" s="87" t="s">
        <v>126</v>
      </c>
      <c r="K27" s="176"/>
      <c r="L27" s="79">
        <v>24</v>
      </c>
      <c r="M27" s="79">
        <v>0</v>
      </c>
      <c r="N27" s="79">
        <v>115</v>
      </c>
      <c r="O27" s="88">
        <v>8</v>
      </c>
      <c r="P27" s="89">
        <v>0</v>
      </c>
      <c r="Q27" s="90">
        <f>O27+P27</f>
        <v>8</v>
      </c>
      <c r="R27" s="80">
        <f>IFERROR(Q27/N27,"-")</f>
        <v>0.069565217391304</v>
      </c>
      <c r="S27" s="79">
        <v>0</v>
      </c>
      <c r="T27" s="79">
        <v>2</v>
      </c>
      <c r="U27" s="80">
        <f>IFERROR(T27/(Q27),"-")</f>
        <v>0.25</v>
      </c>
      <c r="V27" s="81"/>
      <c r="W27" s="82">
        <v>0</v>
      </c>
      <c r="X27" s="80">
        <f>IF(Q27=0,"-",W27/Q27)</f>
        <v>0</v>
      </c>
      <c r="Y27" s="181">
        <v>0</v>
      </c>
      <c r="Z27" s="182">
        <f>IFERROR(Y27/Q27,"-")</f>
        <v>0</v>
      </c>
      <c r="AA27" s="182" t="str">
        <f>IFERROR(Y27/W27,"-")</f>
        <v>-</v>
      </c>
      <c r="AB27" s="176"/>
      <c r="AC27" s="83"/>
      <c r="AD27" s="77"/>
      <c r="AE27" s="91"/>
      <c r="AF27" s="92">
        <f>IF(Q27=0,"",IF(AE27=0,"",(AE27/Q27)))</f>
        <v>0</v>
      </c>
      <c r="AG27" s="91"/>
      <c r="AH27" s="93" t="str">
        <f>IFERROR(AG27/AE27,"-")</f>
        <v>-</v>
      </c>
      <c r="AI27" s="94"/>
      <c r="AJ27" s="95" t="str">
        <f>IFERROR(AI27/AE27,"-")</f>
        <v>-</v>
      </c>
      <c r="AK27" s="96"/>
      <c r="AL27" s="96"/>
      <c r="AM27" s="96"/>
      <c r="AN27" s="97">
        <v>1</v>
      </c>
      <c r="AO27" s="98">
        <f>IF(Q27=0,"",IF(AN27=0,"",(AN27/Q27)))</f>
        <v>0.125</v>
      </c>
      <c r="AP27" s="97"/>
      <c r="AQ27" s="99">
        <f>IFERROR(AP27/AN27,"-")</f>
        <v>0</v>
      </c>
      <c r="AR27" s="100"/>
      <c r="AS27" s="101">
        <f>IFERROR(AR27/AN27,"-")</f>
        <v>0</v>
      </c>
      <c r="AT27" s="102"/>
      <c r="AU27" s="102"/>
      <c r="AV27" s="102"/>
      <c r="AW27" s="103">
        <v>1</v>
      </c>
      <c r="AX27" s="104">
        <f>IF(Q27=0,"",IF(AW27=0,"",(AW27/Q27)))</f>
        <v>0.125</v>
      </c>
      <c r="AY27" s="103"/>
      <c r="AZ27" s="105">
        <f>IFERROR(AY27/AW27,"-")</f>
        <v>0</v>
      </c>
      <c r="BA27" s="106"/>
      <c r="BB27" s="107">
        <f>IFERROR(BA27/AW27,"-")</f>
        <v>0</v>
      </c>
      <c r="BC27" s="108"/>
      <c r="BD27" s="108"/>
      <c r="BE27" s="108"/>
      <c r="BF27" s="109">
        <v>1</v>
      </c>
      <c r="BG27" s="110">
        <f>IF(Q27=0,"",IF(BF27=0,"",(BF27/Q27)))</f>
        <v>0.125</v>
      </c>
      <c r="BH27" s="109"/>
      <c r="BI27" s="111">
        <f>IFERROR(BH27/BF27,"-")</f>
        <v>0</v>
      </c>
      <c r="BJ27" s="112"/>
      <c r="BK27" s="113">
        <f>IFERROR(BJ27/BF27,"-")</f>
        <v>0</v>
      </c>
      <c r="BL27" s="114"/>
      <c r="BM27" s="114"/>
      <c r="BN27" s="114"/>
      <c r="BO27" s="116">
        <v>4</v>
      </c>
      <c r="BP27" s="117">
        <f>IF(Q27=0,"",IF(BO27=0,"",(BO27/Q27)))</f>
        <v>0.5</v>
      </c>
      <c r="BQ27" s="118"/>
      <c r="BR27" s="119">
        <f>IFERROR(BQ27/BO27,"-")</f>
        <v>0</v>
      </c>
      <c r="BS27" s="120"/>
      <c r="BT27" s="121">
        <f>IFERROR(BS27/BO27,"-")</f>
        <v>0</v>
      </c>
      <c r="BU27" s="122"/>
      <c r="BV27" s="122"/>
      <c r="BW27" s="122"/>
      <c r="BX27" s="123">
        <v>1</v>
      </c>
      <c r="BY27" s="124">
        <f>IF(Q27=0,"",IF(BX27=0,"",(BX27/Q27)))</f>
        <v>0.125</v>
      </c>
      <c r="BZ27" s="125"/>
      <c r="CA27" s="126">
        <f>IFERROR(BZ27/BX27,"-")</f>
        <v>0</v>
      </c>
      <c r="CB27" s="127"/>
      <c r="CC27" s="128">
        <f>IFERROR(CB27/BX27,"-")</f>
        <v>0</v>
      </c>
      <c r="CD27" s="129"/>
      <c r="CE27" s="129"/>
      <c r="CF27" s="129"/>
      <c r="CG27" s="130"/>
      <c r="CH27" s="131">
        <f>IF(Q27=0,"",IF(CG27=0,"",(CG27/Q27)))</f>
        <v>0</v>
      </c>
      <c r="CI27" s="132"/>
      <c r="CJ27" s="133" t="str">
        <f>IFERROR(CI27/CG27,"-")</f>
        <v>-</v>
      </c>
      <c r="CK27" s="134"/>
      <c r="CL27" s="135" t="str">
        <f>IFERROR(CK27/CG27,"-")</f>
        <v>-</v>
      </c>
      <c r="CM27" s="136"/>
      <c r="CN27" s="136"/>
      <c r="CO27" s="136"/>
      <c r="CP27" s="137">
        <v>0</v>
      </c>
      <c r="CQ27" s="138">
        <v>0</v>
      </c>
      <c r="CR27" s="138"/>
      <c r="CS27" s="138"/>
      <c r="CT27" s="139" t="str">
        <f>IF(AND(CR27=0,CS27=0),"",IF(AND(CR27&lt;=100000,CS27&lt;=100000),"",IF(CR27/CQ27&gt;0.7,"男高",IF(CS27/CQ27&gt;0.7,"女高",""))))</f>
        <v/>
      </c>
    </row>
    <row r="28" spans="1:99">
      <c r="A28" s="78"/>
      <c r="B28" s="184" t="s">
        <v>127</v>
      </c>
      <c r="C28" s="184" t="s">
        <v>58</v>
      </c>
      <c r="D28" s="184"/>
      <c r="E28" s="184" t="s">
        <v>119</v>
      </c>
      <c r="F28" s="184" t="s">
        <v>106</v>
      </c>
      <c r="G28" s="184" t="s">
        <v>61</v>
      </c>
      <c r="H28" s="87"/>
      <c r="I28" s="87" t="s">
        <v>123</v>
      </c>
      <c r="J28" s="87" t="s">
        <v>128</v>
      </c>
      <c r="K28" s="176"/>
      <c r="L28" s="79">
        <v>27</v>
      </c>
      <c r="M28" s="79">
        <v>0</v>
      </c>
      <c r="N28" s="79">
        <v>88</v>
      </c>
      <c r="O28" s="88">
        <v>9</v>
      </c>
      <c r="P28" s="89">
        <v>0</v>
      </c>
      <c r="Q28" s="90">
        <f>O28+P28</f>
        <v>9</v>
      </c>
      <c r="R28" s="80">
        <f>IFERROR(Q28/N28,"-")</f>
        <v>0.10227272727273</v>
      </c>
      <c r="S28" s="79">
        <v>2</v>
      </c>
      <c r="T28" s="79">
        <v>4</v>
      </c>
      <c r="U28" s="80">
        <f>IFERROR(T28/(Q28),"-")</f>
        <v>0.44444444444444</v>
      </c>
      <c r="V28" s="81"/>
      <c r="W28" s="82">
        <v>2</v>
      </c>
      <c r="X28" s="80">
        <f>IF(Q28=0,"-",W28/Q28)</f>
        <v>0.22222222222222</v>
      </c>
      <c r="Y28" s="181">
        <v>20000</v>
      </c>
      <c r="Z28" s="182">
        <f>IFERROR(Y28/Q28,"-")</f>
        <v>2222.2222222222</v>
      </c>
      <c r="AA28" s="182">
        <f>IFERROR(Y28/W28,"-")</f>
        <v>10000</v>
      </c>
      <c r="AB28" s="176"/>
      <c r="AC28" s="83"/>
      <c r="AD28" s="77"/>
      <c r="AE28" s="91"/>
      <c r="AF28" s="92">
        <f>IF(Q28=0,"",IF(AE28=0,"",(AE28/Q28)))</f>
        <v>0</v>
      </c>
      <c r="AG28" s="91"/>
      <c r="AH28" s="93" t="str">
        <f>IFERROR(AG28/AE28,"-")</f>
        <v>-</v>
      </c>
      <c r="AI28" s="94"/>
      <c r="AJ28" s="95" t="str">
        <f>IFERROR(AI28/AE28,"-")</f>
        <v>-</v>
      </c>
      <c r="AK28" s="96"/>
      <c r="AL28" s="96"/>
      <c r="AM28" s="96"/>
      <c r="AN28" s="97">
        <v>1</v>
      </c>
      <c r="AO28" s="98">
        <f>IF(Q28=0,"",IF(AN28=0,"",(AN28/Q28)))</f>
        <v>0.11111111111111</v>
      </c>
      <c r="AP28" s="97"/>
      <c r="AQ28" s="99">
        <f>IFERROR(AP28/AN28,"-")</f>
        <v>0</v>
      </c>
      <c r="AR28" s="100"/>
      <c r="AS28" s="101">
        <f>IFERROR(AR28/AN28,"-")</f>
        <v>0</v>
      </c>
      <c r="AT28" s="102"/>
      <c r="AU28" s="102"/>
      <c r="AV28" s="102"/>
      <c r="AW28" s="103"/>
      <c r="AX28" s="104">
        <f>IF(Q28=0,"",IF(AW28=0,"",(AW28/Q28)))</f>
        <v>0</v>
      </c>
      <c r="AY28" s="103"/>
      <c r="AZ28" s="105" t="str">
        <f>IFERROR(AY28/AW28,"-")</f>
        <v>-</v>
      </c>
      <c r="BA28" s="106"/>
      <c r="BB28" s="107" t="str">
        <f>IFERROR(BA28/AW28,"-")</f>
        <v>-</v>
      </c>
      <c r="BC28" s="108"/>
      <c r="BD28" s="108"/>
      <c r="BE28" s="108"/>
      <c r="BF28" s="109">
        <v>1</v>
      </c>
      <c r="BG28" s="110">
        <f>IF(Q28=0,"",IF(BF28=0,"",(BF28/Q28)))</f>
        <v>0.11111111111111</v>
      </c>
      <c r="BH28" s="109"/>
      <c r="BI28" s="111">
        <f>IFERROR(BH28/BF28,"-")</f>
        <v>0</v>
      </c>
      <c r="BJ28" s="112"/>
      <c r="BK28" s="113">
        <f>IFERROR(BJ28/BF28,"-")</f>
        <v>0</v>
      </c>
      <c r="BL28" s="114"/>
      <c r="BM28" s="114"/>
      <c r="BN28" s="114"/>
      <c r="BO28" s="116">
        <v>6</v>
      </c>
      <c r="BP28" s="117">
        <f>IF(Q28=0,"",IF(BO28=0,"",(BO28/Q28)))</f>
        <v>0.66666666666667</v>
      </c>
      <c r="BQ28" s="118">
        <v>1</v>
      </c>
      <c r="BR28" s="119">
        <f>IFERROR(BQ28/BO28,"-")</f>
        <v>0.16666666666667</v>
      </c>
      <c r="BS28" s="120">
        <v>10000</v>
      </c>
      <c r="BT28" s="121">
        <f>IFERROR(BS28/BO28,"-")</f>
        <v>1666.6666666667</v>
      </c>
      <c r="BU28" s="122"/>
      <c r="BV28" s="122">
        <v>1</v>
      </c>
      <c r="BW28" s="122"/>
      <c r="BX28" s="123"/>
      <c r="BY28" s="124">
        <f>IF(Q28=0,"",IF(BX28=0,"",(BX28/Q28)))</f>
        <v>0</v>
      </c>
      <c r="BZ28" s="125"/>
      <c r="CA28" s="126" t="str">
        <f>IFERROR(BZ28/BX28,"-")</f>
        <v>-</v>
      </c>
      <c r="CB28" s="127"/>
      <c r="CC28" s="128" t="str">
        <f>IFERROR(CB28/BX28,"-")</f>
        <v>-</v>
      </c>
      <c r="CD28" s="129"/>
      <c r="CE28" s="129"/>
      <c r="CF28" s="129"/>
      <c r="CG28" s="130">
        <v>1</v>
      </c>
      <c r="CH28" s="131">
        <f>IF(Q28=0,"",IF(CG28=0,"",(CG28/Q28)))</f>
        <v>0.11111111111111</v>
      </c>
      <c r="CI28" s="132">
        <v>1</v>
      </c>
      <c r="CJ28" s="133">
        <f>IFERROR(CI28/CG28,"-")</f>
        <v>1</v>
      </c>
      <c r="CK28" s="134">
        <v>10000</v>
      </c>
      <c r="CL28" s="135">
        <f>IFERROR(CK28/CG28,"-")</f>
        <v>10000</v>
      </c>
      <c r="CM28" s="136"/>
      <c r="CN28" s="136">
        <v>1</v>
      </c>
      <c r="CO28" s="136"/>
      <c r="CP28" s="137">
        <v>2</v>
      </c>
      <c r="CQ28" s="138">
        <v>20000</v>
      </c>
      <c r="CR28" s="138">
        <v>10000</v>
      </c>
      <c r="CS28" s="138"/>
      <c r="CT28" s="139" t="str">
        <f>IF(AND(CR28=0,CS28=0),"",IF(AND(CR28&lt;=100000,CS28&lt;=100000),"",IF(CR28/CQ28&gt;0.7,"男高",IF(CS28/CQ28&gt;0.7,"女高",""))))</f>
        <v/>
      </c>
    </row>
    <row r="29" spans="1:99">
      <c r="A29" s="78"/>
      <c r="B29" s="184" t="s">
        <v>129</v>
      </c>
      <c r="C29" s="184" t="s">
        <v>58</v>
      </c>
      <c r="D29" s="184"/>
      <c r="E29" s="184" t="s">
        <v>109</v>
      </c>
      <c r="F29" s="184" t="s">
        <v>109</v>
      </c>
      <c r="G29" s="184" t="s">
        <v>77</v>
      </c>
      <c r="H29" s="87"/>
      <c r="I29" s="87"/>
      <c r="J29" s="87"/>
      <c r="K29" s="176"/>
      <c r="L29" s="79">
        <v>165</v>
      </c>
      <c r="M29" s="79">
        <v>114</v>
      </c>
      <c r="N29" s="79">
        <v>46</v>
      </c>
      <c r="O29" s="88">
        <v>31</v>
      </c>
      <c r="P29" s="89">
        <v>0</v>
      </c>
      <c r="Q29" s="90">
        <f>O29+P29</f>
        <v>31</v>
      </c>
      <c r="R29" s="80">
        <f>IFERROR(Q29/N29,"-")</f>
        <v>0.67391304347826</v>
      </c>
      <c r="S29" s="79">
        <v>7</v>
      </c>
      <c r="T29" s="79">
        <v>5</v>
      </c>
      <c r="U29" s="80">
        <f>IFERROR(T29/(Q29),"-")</f>
        <v>0.16129032258065</v>
      </c>
      <c r="V29" s="81"/>
      <c r="W29" s="82">
        <v>9</v>
      </c>
      <c r="X29" s="80">
        <f>IF(Q29=0,"-",W29/Q29)</f>
        <v>0.29032258064516</v>
      </c>
      <c r="Y29" s="181">
        <v>269500</v>
      </c>
      <c r="Z29" s="182">
        <f>IFERROR(Y29/Q29,"-")</f>
        <v>8693.5483870968</v>
      </c>
      <c r="AA29" s="182">
        <f>IFERROR(Y29/W29,"-")</f>
        <v>29944.444444444</v>
      </c>
      <c r="AB29" s="176"/>
      <c r="AC29" s="83"/>
      <c r="AD29" s="77"/>
      <c r="AE29" s="91"/>
      <c r="AF29" s="92">
        <f>IF(Q29=0,"",IF(AE29=0,"",(AE29/Q29)))</f>
        <v>0</v>
      </c>
      <c r="AG29" s="91"/>
      <c r="AH29" s="93" t="str">
        <f>IFERROR(AG29/AE29,"-")</f>
        <v>-</v>
      </c>
      <c r="AI29" s="94"/>
      <c r="AJ29" s="95" t="str">
        <f>IFERROR(AI29/AE29,"-")</f>
        <v>-</v>
      </c>
      <c r="AK29" s="96"/>
      <c r="AL29" s="96"/>
      <c r="AM29" s="96"/>
      <c r="AN29" s="97">
        <v>1</v>
      </c>
      <c r="AO29" s="98">
        <f>IF(Q29=0,"",IF(AN29=0,"",(AN29/Q29)))</f>
        <v>0.032258064516129</v>
      </c>
      <c r="AP29" s="97"/>
      <c r="AQ29" s="99">
        <f>IFERROR(AP29/AN29,"-")</f>
        <v>0</v>
      </c>
      <c r="AR29" s="100"/>
      <c r="AS29" s="101">
        <f>IFERROR(AR29/AN29,"-")</f>
        <v>0</v>
      </c>
      <c r="AT29" s="102"/>
      <c r="AU29" s="102"/>
      <c r="AV29" s="102"/>
      <c r="AW29" s="103">
        <v>2</v>
      </c>
      <c r="AX29" s="104">
        <f>IF(Q29=0,"",IF(AW29=0,"",(AW29/Q29)))</f>
        <v>0.064516129032258</v>
      </c>
      <c r="AY29" s="103"/>
      <c r="AZ29" s="105">
        <f>IFERROR(AY29/AW29,"-")</f>
        <v>0</v>
      </c>
      <c r="BA29" s="106"/>
      <c r="BB29" s="107">
        <f>IFERROR(BA29/AW29,"-")</f>
        <v>0</v>
      </c>
      <c r="BC29" s="108"/>
      <c r="BD29" s="108"/>
      <c r="BE29" s="108"/>
      <c r="BF29" s="109">
        <v>12</v>
      </c>
      <c r="BG29" s="110">
        <f>IF(Q29=0,"",IF(BF29=0,"",(BF29/Q29)))</f>
        <v>0.38709677419355</v>
      </c>
      <c r="BH29" s="109">
        <v>2</v>
      </c>
      <c r="BI29" s="111">
        <f>IFERROR(BH29/BF29,"-")</f>
        <v>0.16666666666667</v>
      </c>
      <c r="BJ29" s="112">
        <v>9000</v>
      </c>
      <c r="BK29" s="113">
        <f>IFERROR(BJ29/BF29,"-")</f>
        <v>750</v>
      </c>
      <c r="BL29" s="114">
        <v>1</v>
      </c>
      <c r="BM29" s="114">
        <v>1</v>
      </c>
      <c r="BN29" s="114"/>
      <c r="BO29" s="116">
        <v>7</v>
      </c>
      <c r="BP29" s="117">
        <f>IF(Q29=0,"",IF(BO29=0,"",(BO29/Q29)))</f>
        <v>0.2258064516129</v>
      </c>
      <c r="BQ29" s="118">
        <v>4</v>
      </c>
      <c r="BR29" s="119">
        <f>IFERROR(BQ29/BO29,"-")</f>
        <v>0.57142857142857</v>
      </c>
      <c r="BS29" s="120">
        <v>169500</v>
      </c>
      <c r="BT29" s="121">
        <f>IFERROR(BS29/BO29,"-")</f>
        <v>24214.285714286</v>
      </c>
      <c r="BU29" s="122">
        <v>2</v>
      </c>
      <c r="BV29" s="122"/>
      <c r="BW29" s="122">
        <v>2</v>
      </c>
      <c r="BX29" s="123">
        <v>8</v>
      </c>
      <c r="BY29" s="124">
        <f>IF(Q29=0,"",IF(BX29=0,"",(BX29/Q29)))</f>
        <v>0.25806451612903</v>
      </c>
      <c r="BZ29" s="125">
        <v>3</v>
      </c>
      <c r="CA29" s="126">
        <f>IFERROR(BZ29/BX29,"-")</f>
        <v>0.375</v>
      </c>
      <c r="CB29" s="127">
        <v>91000</v>
      </c>
      <c r="CC29" s="128">
        <f>IFERROR(CB29/BX29,"-")</f>
        <v>11375</v>
      </c>
      <c r="CD29" s="129">
        <v>1</v>
      </c>
      <c r="CE29" s="129">
        <v>1</v>
      </c>
      <c r="CF29" s="129">
        <v>1</v>
      </c>
      <c r="CG29" s="130">
        <v>1</v>
      </c>
      <c r="CH29" s="131">
        <f>IF(Q29=0,"",IF(CG29=0,"",(CG29/Q29)))</f>
        <v>0.032258064516129</v>
      </c>
      <c r="CI29" s="132"/>
      <c r="CJ29" s="133">
        <f>IFERROR(CI29/CG29,"-")</f>
        <v>0</v>
      </c>
      <c r="CK29" s="134"/>
      <c r="CL29" s="135">
        <f>IFERROR(CK29/CG29,"-")</f>
        <v>0</v>
      </c>
      <c r="CM29" s="136"/>
      <c r="CN29" s="136"/>
      <c r="CO29" s="136"/>
      <c r="CP29" s="137">
        <v>9</v>
      </c>
      <c r="CQ29" s="138">
        <v>269500</v>
      </c>
      <c r="CR29" s="138">
        <v>98000</v>
      </c>
      <c r="CS29" s="138"/>
      <c r="CT29" s="139" t="str">
        <f>IF(AND(CR29=0,CS29=0),"",IF(AND(CR29&lt;=100000,CS29&lt;=100000),"",IF(CR29/CQ29&gt;0.7,"男高",IF(CS29/CQ29&gt;0.7,"女高",""))))</f>
        <v/>
      </c>
    </row>
    <row r="30" spans="1:99">
      <c r="A30" s="78">
        <f>AC30</f>
        <v>0.73076923076923</v>
      </c>
      <c r="B30" s="184" t="s">
        <v>130</v>
      </c>
      <c r="C30" s="184" t="s">
        <v>58</v>
      </c>
      <c r="D30" s="184"/>
      <c r="E30" s="184" t="s">
        <v>111</v>
      </c>
      <c r="F30" s="184" t="s">
        <v>112</v>
      </c>
      <c r="G30" s="184" t="s">
        <v>61</v>
      </c>
      <c r="H30" s="87" t="s">
        <v>131</v>
      </c>
      <c r="I30" s="87" t="s">
        <v>113</v>
      </c>
      <c r="J30" s="87" t="s">
        <v>114</v>
      </c>
      <c r="K30" s="176">
        <v>325000</v>
      </c>
      <c r="L30" s="79">
        <v>21</v>
      </c>
      <c r="M30" s="79">
        <v>0</v>
      </c>
      <c r="N30" s="79">
        <v>86</v>
      </c>
      <c r="O30" s="88">
        <v>5</v>
      </c>
      <c r="P30" s="89">
        <v>0</v>
      </c>
      <c r="Q30" s="90">
        <f>O30+P30</f>
        <v>5</v>
      </c>
      <c r="R30" s="80">
        <f>IFERROR(Q30/N30,"-")</f>
        <v>0.058139534883721</v>
      </c>
      <c r="S30" s="79">
        <v>0</v>
      </c>
      <c r="T30" s="79">
        <v>3</v>
      </c>
      <c r="U30" s="80">
        <f>IFERROR(T30/(Q30),"-")</f>
        <v>0.6</v>
      </c>
      <c r="V30" s="81">
        <f>IFERROR(K30/SUM(Q30:Q33),"-")</f>
        <v>7222.2222222222</v>
      </c>
      <c r="W30" s="82">
        <v>0</v>
      </c>
      <c r="X30" s="80">
        <f>IF(Q30=0,"-",W30/Q30)</f>
        <v>0</v>
      </c>
      <c r="Y30" s="181">
        <v>0</v>
      </c>
      <c r="Z30" s="182">
        <f>IFERROR(Y30/Q30,"-")</f>
        <v>0</v>
      </c>
      <c r="AA30" s="182" t="str">
        <f>IFERROR(Y30/W30,"-")</f>
        <v>-</v>
      </c>
      <c r="AB30" s="176">
        <f>SUM(Y30:Y33)-SUM(K30:K33)</f>
        <v>-87500</v>
      </c>
      <c r="AC30" s="83">
        <f>SUM(Y30:Y33)/SUM(K30:K33)</f>
        <v>0.73076923076923</v>
      </c>
      <c r="AD30" s="77"/>
      <c r="AE30" s="91"/>
      <c r="AF30" s="92">
        <f>IF(Q30=0,"",IF(AE30=0,"",(AE30/Q30)))</f>
        <v>0</v>
      </c>
      <c r="AG30" s="91"/>
      <c r="AH30" s="93" t="str">
        <f>IFERROR(AG30/AE30,"-")</f>
        <v>-</v>
      </c>
      <c r="AI30" s="94"/>
      <c r="AJ30" s="95" t="str">
        <f>IFERROR(AI30/AE30,"-")</f>
        <v>-</v>
      </c>
      <c r="AK30" s="96"/>
      <c r="AL30" s="96"/>
      <c r="AM30" s="96"/>
      <c r="AN30" s="97"/>
      <c r="AO30" s="98">
        <f>IF(Q30=0,"",IF(AN30=0,"",(AN30/Q30)))</f>
        <v>0</v>
      </c>
      <c r="AP30" s="97"/>
      <c r="AQ30" s="99" t="str">
        <f>IFERROR(AP30/AN30,"-")</f>
        <v>-</v>
      </c>
      <c r="AR30" s="100"/>
      <c r="AS30" s="101" t="str">
        <f>IFERROR(AR30/AN30,"-")</f>
        <v>-</v>
      </c>
      <c r="AT30" s="102"/>
      <c r="AU30" s="102"/>
      <c r="AV30" s="102"/>
      <c r="AW30" s="103"/>
      <c r="AX30" s="104">
        <f>IF(Q30=0,"",IF(AW30=0,"",(AW30/Q30)))</f>
        <v>0</v>
      </c>
      <c r="AY30" s="103"/>
      <c r="AZ30" s="105" t="str">
        <f>IFERROR(AY30/AW30,"-")</f>
        <v>-</v>
      </c>
      <c r="BA30" s="106"/>
      <c r="BB30" s="107" t="str">
        <f>IFERROR(BA30/AW30,"-")</f>
        <v>-</v>
      </c>
      <c r="BC30" s="108"/>
      <c r="BD30" s="108"/>
      <c r="BE30" s="108"/>
      <c r="BF30" s="109">
        <v>3</v>
      </c>
      <c r="BG30" s="110">
        <f>IF(Q30=0,"",IF(BF30=0,"",(BF30/Q30)))</f>
        <v>0.6</v>
      </c>
      <c r="BH30" s="109"/>
      <c r="BI30" s="111">
        <f>IFERROR(BH30/BF30,"-")</f>
        <v>0</v>
      </c>
      <c r="BJ30" s="112"/>
      <c r="BK30" s="113">
        <f>IFERROR(BJ30/BF30,"-")</f>
        <v>0</v>
      </c>
      <c r="BL30" s="114"/>
      <c r="BM30" s="114"/>
      <c r="BN30" s="114"/>
      <c r="BO30" s="116">
        <v>1</v>
      </c>
      <c r="BP30" s="117">
        <f>IF(Q30=0,"",IF(BO30=0,"",(BO30/Q30)))</f>
        <v>0.2</v>
      </c>
      <c r="BQ30" s="118"/>
      <c r="BR30" s="119">
        <f>IFERROR(BQ30/BO30,"-")</f>
        <v>0</v>
      </c>
      <c r="BS30" s="120"/>
      <c r="BT30" s="121">
        <f>IFERROR(BS30/BO30,"-")</f>
        <v>0</v>
      </c>
      <c r="BU30" s="122"/>
      <c r="BV30" s="122"/>
      <c r="BW30" s="122"/>
      <c r="BX30" s="123">
        <v>1</v>
      </c>
      <c r="BY30" s="124">
        <f>IF(Q30=0,"",IF(BX30=0,"",(BX30/Q30)))</f>
        <v>0.2</v>
      </c>
      <c r="BZ30" s="125"/>
      <c r="CA30" s="126">
        <f>IFERROR(BZ30/BX30,"-")</f>
        <v>0</v>
      </c>
      <c r="CB30" s="127"/>
      <c r="CC30" s="128">
        <f>IFERROR(CB30/BX30,"-")</f>
        <v>0</v>
      </c>
      <c r="CD30" s="129"/>
      <c r="CE30" s="129"/>
      <c r="CF30" s="129"/>
      <c r="CG30" s="130"/>
      <c r="CH30" s="131">
        <f>IF(Q30=0,"",IF(CG30=0,"",(CG30/Q30)))</f>
        <v>0</v>
      </c>
      <c r="CI30" s="132"/>
      <c r="CJ30" s="133" t="str">
        <f>IFERROR(CI30/CG30,"-")</f>
        <v>-</v>
      </c>
      <c r="CK30" s="134"/>
      <c r="CL30" s="135" t="str">
        <f>IFERROR(CK30/CG30,"-")</f>
        <v>-</v>
      </c>
      <c r="CM30" s="136"/>
      <c r="CN30" s="136"/>
      <c r="CO30" s="136"/>
      <c r="CP30" s="137">
        <v>0</v>
      </c>
      <c r="CQ30" s="138">
        <v>0</v>
      </c>
      <c r="CR30" s="138"/>
      <c r="CS30" s="138"/>
      <c r="CT30" s="139" t="str">
        <f>IF(AND(CR30=0,CS30=0),"",IF(AND(CR30&lt;=100000,CS30&lt;=100000),"",IF(CR30/CQ30&gt;0.7,"男高",IF(CS30/CQ30&gt;0.7,"女高",""))))</f>
        <v/>
      </c>
    </row>
    <row r="31" spans="1:99">
      <c r="A31" s="78"/>
      <c r="B31" s="184" t="s">
        <v>132</v>
      </c>
      <c r="C31" s="184" t="s">
        <v>58</v>
      </c>
      <c r="D31" s="184"/>
      <c r="E31" s="184" t="s">
        <v>116</v>
      </c>
      <c r="F31" s="184" t="s">
        <v>117</v>
      </c>
      <c r="G31" s="184" t="s">
        <v>61</v>
      </c>
      <c r="H31" s="87" t="s">
        <v>131</v>
      </c>
      <c r="I31" s="87" t="s">
        <v>133</v>
      </c>
      <c r="J31" s="87"/>
      <c r="K31" s="176"/>
      <c r="L31" s="79">
        <v>35</v>
      </c>
      <c r="M31" s="79">
        <v>0</v>
      </c>
      <c r="N31" s="79">
        <v>92</v>
      </c>
      <c r="O31" s="88">
        <v>12</v>
      </c>
      <c r="P31" s="89">
        <v>1</v>
      </c>
      <c r="Q31" s="90">
        <f>O31+P31</f>
        <v>13</v>
      </c>
      <c r="R31" s="80">
        <f>IFERROR(Q31/N31,"-")</f>
        <v>0.14130434782609</v>
      </c>
      <c r="S31" s="79">
        <v>4</v>
      </c>
      <c r="T31" s="79">
        <v>5</v>
      </c>
      <c r="U31" s="80">
        <f>IFERROR(T31/(Q31),"-")</f>
        <v>0.38461538461538</v>
      </c>
      <c r="V31" s="81"/>
      <c r="W31" s="82">
        <v>5</v>
      </c>
      <c r="X31" s="80">
        <f>IF(Q31=0,"-",W31/Q31)</f>
        <v>0.38461538461538</v>
      </c>
      <c r="Y31" s="181">
        <v>65000</v>
      </c>
      <c r="Z31" s="182">
        <f>IFERROR(Y31/Q31,"-")</f>
        <v>5000</v>
      </c>
      <c r="AA31" s="182">
        <f>IFERROR(Y31/W31,"-")</f>
        <v>13000</v>
      </c>
      <c r="AB31" s="176"/>
      <c r="AC31" s="83"/>
      <c r="AD31" s="77"/>
      <c r="AE31" s="91"/>
      <c r="AF31" s="92">
        <f>IF(Q31=0,"",IF(AE31=0,"",(AE31/Q31)))</f>
        <v>0</v>
      </c>
      <c r="AG31" s="91"/>
      <c r="AH31" s="93" t="str">
        <f>IFERROR(AG31/AE31,"-")</f>
        <v>-</v>
      </c>
      <c r="AI31" s="94"/>
      <c r="AJ31" s="95" t="str">
        <f>IFERROR(AI31/AE31,"-")</f>
        <v>-</v>
      </c>
      <c r="AK31" s="96"/>
      <c r="AL31" s="96"/>
      <c r="AM31" s="96"/>
      <c r="AN31" s="97">
        <v>1</v>
      </c>
      <c r="AO31" s="98">
        <f>IF(Q31=0,"",IF(AN31=0,"",(AN31/Q31)))</f>
        <v>0.076923076923077</v>
      </c>
      <c r="AP31" s="97"/>
      <c r="AQ31" s="99">
        <f>IFERROR(AP31/AN31,"-")</f>
        <v>0</v>
      </c>
      <c r="AR31" s="100"/>
      <c r="AS31" s="101">
        <f>IFERROR(AR31/AN31,"-")</f>
        <v>0</v>
      </c>
      <c r="AT31" s="102"/>
      <c r="AU31" s="102"/>
      <c r="AV31" s="102"/>
      <c r="AW31" s="103"/>
      <c r="AX31" s="104">
        <f>IF(Q31=0,"",IF(AW31=0,"",(AW31/Q31)))</f>
        <v>0</v>
      </c>
      <c r="AY31" s="103"/>
      <c r="AZ31" s="105" t="str">
        <f>IFERROR(AY31/AW31,"-")</f>
        <v>-</v>
      </c>
      <c r="BA31" s="106"/>
      <c r="BB31" s="107" t="str">
        <f>IFERROR(BA31/AW31,"-")</f>
        <v>-</v>
      </c>
      <c r="BC31" s="108"/>
      <c r="BD31" s="108"/>
      <c r="BE31" s="108"/>
      <c r="BF31" s="109">
        <v>5</v>
      </c>
      <c r="BG31" s="110">
        <f>IF(Q31=0,"",IF(BF31=0,"",(BF31/Q31)))</f>
        <v>0.38461538461538</v>
      </c>
      <c r="BH31" s="109">
        <v>3</v>
      </c>
      <c r="BI31" s="111">
        <f>IFERROR(BH31/BF31,"-")</f>
        <v>0.6</v>
      </c>
      <c r="BJ31" s="112">
        <v>51000</v>
      </c>
      <c r="BK31" s="113">
        <f>IFERROR(BJ31/BF31,"-")</f>
        <v>10200</v>
      </c>
      <c r="BL31" s="114">
        <v>2</v>
      </c>
      <c r="BM31" s="114"/>
      <c r="BN31" s="114">
        <v>1</v>
      </c>
      <c r="BO31" s="116">
        <v>6</v>
      </c>
      <c r="BP31" s="117">
        <f>IF(Q31=0,"",IF(BO31=0,"",(BO31/Q31)))</f>
        <v>0.46153846153846</v>
      </c>
      <c r="BQ31" s="118">
        <v>1</v>
      </c>
      <c r="BR31" s="119">
        <f>IFERROR(BQ31/BO31,"-")</f>
        <v>0.16666666666667</v>
      </c>
      <c r="BS31" s="120">
        <v>3000</v>
      </c>
      <c r="BT31" s="121">
        <f>IFERROR(BS31/BO31,"-")</f>
        <v>500</v>
      </c>
      <c r="BU31" s="122">
        <v>1</v>
      </c>
      <c r="BV31" s="122"/>
      <c r="BW31" s="122"/>
      <c r="BX31" s="123">
        <v>1</v>
      </c>
      <c r="BY31" s="124">
        <f>IF(Q31=0,"",IF(BX31=0,"",(BX31/Q31)))</f>
        <v>0.076923076923077</v>
      </c>
      <c r="BZ31" s="125">
        <v>1</v>
      </c>
      <c r="CA31" s="126">
        <f>IFERROR(BZ31/BX31,"-")</f>
        <v>1</v>
      </c>
      <c r="CB31" s="127">
        <v>11000</v>
      </c>
      <c r="CC31" s="128">
        <f>IFERROR(CB31/BX31,"-")</f>
        <v>11000</v>
      </c>
      <c r="CD31" s="129"/>
      <c r="CE31" s="129"/>
      <c r="CF31" s="129">
        <v>1</v>
      </c>
      <c r="CG31" s="130"/>
      <c r="CH31" s="131">
        <f>IF(Q31=0,"",IF(CG31=0,"",(CG31/Q31)))</f>
        <v>0</v>
      </c>
      <c r="CI31" s="132"/>
      <c r="CJ31" s="133" t="str">
        <f>IFERROR(CI31/CG31,"-")</f>
        <v>-</v>
      </c>
      <c r="CK31" s="134"/>
      <c r="CL31" s="135" t="str">
        <f>IFERROR(CK31/CG31,"-")</f>
        <v>-</v>
      </c>
      <c r="CM31" s="136"/>
      <c r="CN31" s="136"/>
      <c r="CO31" s="136"/>
      <c r="CP31" s="137">
        <v>5</v>
      </c>
      <c r="CQ31" s="138">
        <v>65000</v>
      </c>
      <c r="CR31" s="138">
        <v>38000</v>
      </c>
      <c r="CS31" s="138"/>
      <c r="CT31" s="139" t="str">
        <f>IF(AND(CR31=0,CS31=0),"",IF(AND(CR31&lt;=100000,CS31&lt;=100000),"",IF(CR31/CQ31&gt;0.7,"男高",IF(CS31/CQ31&gt;0.7,"女高",""))))</f>
        <v/>
      </c>
    </row>
    <row r="32" spans="1:99">
      <c r="A32" s="78"/>
      <c r="B32" s="184" t="s">
        <v>134</v>
      </c>
      <c r="C32" s="184" t="s">
        <v>58</v>
      </c>
      <c r="D32" s="184"/>
      <c r="E32" s="184" t="s">
        <v>119</v>
      </c>
      <c r="F32" s="184" t="s">
        <v>106</v>
      </c>
      <c r="G32" s="184" t="s">
        <v>61</v>
      </c>
      <c r="H32" s="87" t="s">
        <v>131</v>
      </c>
      <c r="I32" s="87" t="s">
        <v>135</v>
      </c>
      <c r="J32" s="87"/>
      <c r="K32" s="176"/>
      <c r="L32" s="79">
        <v>16</v>
      </c>
      <c r="M32" s="79">
        <v>0</v>
      </c>
      <c r="N32" s="79">
        <v>41</v>
      </c>
      <c r="O32" s="88">
        <v>4</v>
      </c>
      <c r="P32" s="89">
        <v>0</v>
      </c>
      <c r="Q32" s="90">
        <f>O32+P32</f>
        <v>4</v>
      </c>
      <c r="R32" s="80">
        <f>IFERROR(Q32/N32,"-")</f>
        <v>0.097560975609756</v>
      </c>
      <c r="S32" s="79">
        <v>0</v>
      </c>
      <c r="T32" s="79">
        <v>1</v>
      </c>
      <c r="U32" s="80">
        <f>IFERROR(T32/(Q32),"-")</f>
        <v>0.25</v>
      </c>
      <c r="V32" s="81"/>
      <c r="W32" s="82">
        <v>0</v>
      </c>
      <c r="X32" s="80">
        <f>IF(Q32=0,"-",W32/Q32)</f>
        <v>0</v>
      </c>
      <c r="Y32" s="181">
        <v>0</v>
      </c>
      <c r="Z32" s="182">
        <f>IFERROR(Y32/Q32,"-")</f>
        <v>0</v>
      </c>
      <c r="AA32" s="182" t="str">
        <f>IFERROR(Y32/W32,"-")</f>
        <v>-</v>
      </c>
      <c r="AB32" s="176"/>
      <c r="AC32" s="83"/>
      <c r="AD32" s="77"/>
      <c r="AE32" s="91">
        <v>1</v>
      </c>
      <c r="AF32" s="92">
        <f>IF(Q32=0,"",IF(AE32=0,"",(AE32/Q32)))</f>
        <v>0.25</v>
      </c>
      <c r="AG32" s="91"/>
      <c r="AH32" s="93">
        <f>IFERROR(AG32/AE32,"-")</f>
        <v>0</v>
      </c>
      <c r="AI32" s="94"/>
      <c r="AJ32" s="95">
        <f>IFERROR(AI32/AE32,"-")</f>
        <v>0</v>
      </c>
      <c r="AK32" s="96"/>
      <c r="AL32" s="96"/>
      <c r="AM32" s="96"/>
      <c r="AN32" s="97"/>
      <c r="AO32" s="98">
        <f>IF(Q32=0,"",IF(AN32=0,"",(AN32/Q32)))</f>
        <v>0</v>
      </c>
      <c r="AP32" s="97"/>
      <c r="AQ32" s="99" t="str">
        <f>IFERROR(AP32/AN32,"-")</f>
        <v>-</v>
      </c>
      <c r="AR32" s="100"/>
      <c r="AS32" s="101" t="str">
        <f>IFERROR(AR32/AN32,"-")</f>
        <v>-</v>
      </c>
      <c r="AT32" s="102"/>
      <c r="AU32" s="102"/>
      <c r="AV32" s="102"/>
      <c r="AW32" s="103">
        <v>1</v>
      </c>
      <c r="AX32" s="104">
        <f>IF(Q32=0,"",IF(AW32=0,"",(AW32/Q32)))</f>
        <v>0.25</v>
      </c>
      <c r="AY32" s="103"/>
      <c r="AZ32" s="105">
        <f>IFERROR(AY32/AW32,"-")</f>
        <v>0</v>
      </c>
      <c r="BA32" s="106"/>
      <c r="BB32" s="107">
        <f>IFERROR(BA32/AW32,"-")</f>
        <v>0</v>
      </c>
      <c r="BC32" s="108"/>
      <c r="BD32" s="108"/>
      <c r="BE32" s="108"/>
      <c r="BF32" s="109"/>
      <c r="BG32" s="110">
        <f>IF(Q32=0,"",IF(BF32=0,"",(BF32/Q32)))</f>
        <v>0</v>
      </c>
      <c r="BH32" s="109"/>
      <c r="BI32" s="111" t="str">
        <f>IFERROR(BH32/BF32,"-")</f>
        <v>-</v>
      </c>
      <c r="BJ32" s="112"/>
      <c r="BK32" s="113" t="str">
        <f>IFERROR(BJ32/BF32,"-")</f>
        <v>-</v>
      </c>
      <c r="BL32" s="114"/>
      <c r="BM32" s="114"/>
      <c r="BN32" s="114"/>
      <c r="BO32" s="116">
        <v>2</v>
      </c>
      <c r="BP32" s="117">
        <f>IF(Q32=0,"",IF(BO32=0,"",(BO32/Q32)))</f>
        <v>0.5</v>
      </c>
      <c r="BQ32" s="118"/>
      <c r="BR32" s="119">
        <f>IFERROR(BQ32/BO32,"-")</f>
        <v>0</v>
      </c>
      <c r="BS32" s="120"/>
      <c r="BT32" s="121">
        <f>IFERROR(BS32/BO32,"-")</f>
        <v>0</v>
      </c>
      <c r="BU32" s="122"/>
      <c r="BV32" s="122"/>
      <c r="BW32" s="122"/>
      <c r="BX32" s="123"/>
      <c r="BY32" s="124">
        <f>IF(Q32=0,"",IF(BX32=0,"",(BX32/Q32)))</f>
        <v>0</v>
      </c>
      <c r="BZ32" s="125"/>
      <c r="CA32" s="126" t="str">
        <f>IFERROR(BZ32/BX32,"-")</f>
        <v>-</v>
      </c>
      <c r="CB32" s="127"/>
      <c r="CC32" s="128" t="str">
        <f>IFERROR(CB32/BX32,"-")</f>
        <v>-</v>
      </c>
      <c r="CD32" s="129"/>
      <c r="CE32" s="129"/>
      <c r="CF32" s="129"/>
      <c r="CG32" s="130"/>
      <c r="CH32" s="131">
        <f>IF(Q32=0,"",IF(CG32=0,"",(CG32/Q32)))</f>
        <v>0</v>
      </c>
      <c r="CI32" s="132"/>
      <c r="CJ32" s="133" t="str">
        <f>IFERROR(CI32/CG32,"-")</f>
        <v>-</v>
      </c>
      <c r="CK32" s="134"/>
      <c r="CL32" s="135" t="str">
        <f>IFERROR(CK32/CG32,"-")</f>
        <v>-</v>
      </c>
      <c r="CM32" s="136"/>
      <c r="CN32" s="136"/>
      <c r="CO32" s="136"/>
      <c r="CP32" s="137">
        <v>0</v>
      </c>
      <c r="CQ32" s="138">
        <v>0</v>
      </c>
      <c r="CR32" s="138"/>
      <c r="CS32" s="138"/>
      <c r="CT32" s="139" t="str">
        <f>IF(AND(CR32=0,CS32=0),"",IF(AND(CR32&lt;=100000,CS32&lt;=100000),"",IF(CR32/CQ32&gt;0.7,"男高",IF(CS32/CQ32&gt;0.7,"女高",""))))</f>
        <v/>
      </c>
    </row>
    <row r="33" spans="1:99">
      <c r="A33" s="78"/>
      <c r="B33" s="184" t="s">
        <v>136</v>
      </c>
      <c r="C33" s="184" t="s">
        <v>58</v>
      </c>
      <c r="D33" s="184"/>
      <c r="E33" s="184" t="s">
        <v>109</v>
      </c>
      <c r="F33" s="184" t="s">
        <v>109</v>
      </c>
      <c r="G33" s="184" t="s">
        <v>77</v>
      </c>
      <c r="H33" s="87"/>
      <c r="I33" s="87"/>
      <c r="J33" s="87"/>
      <c r="K33" s="176"/>
      <c r="L33" s="79">
        <v>169</v>
      </c>
      <c r="M33" s="79">
        <v>107</v>
      </c>
      <c r="N33" s="79">
        <v>70</v>
      </c>
      <c r="O33" s="88">
        <v>23</v>
      </c>
      <c r="P33" s="89">
        <v>0</v>
      </c>
      <c r="Q33" s="90">
        <f>O33+P33</f>
        <v>23</v>
      </c>
      <c r="R33" s="80">
        <f>IFERROR(Q33/N33,"-")</f>
        <v>0.32857142857143</v>
      </c>
      <c r="S33" s="79">
        <v>9</v>
      </c>
      <c r="T33" s="79">
        <v>2</v>
      </c>
      <c r="U33" s="80">
        <f>IFERROR(T33/(Q33),"-")</f>
        <v>0.08695652173913</v>
      </c>
      <c r="V33" s="81"/>
      <c r="W33" s="82">
        <v>8</v>
      </c>
      <c r="X33" s="80">
        <f>IF(Q33=0,"-",W33/Q33)</f>
        <v>0.34782608695652</v>
      </c>
      <c r="Y33" s="181">
        <v>172500</v>
      </c>
      <c r="Z33" s="182">
        <f>IFERROR(Y33/Q33,"-")</f>
        <v>7500</v>
      </c>
      <c r="AA33" s="182">
        <f>IFERROR(Y33/W33,"-")</f>
        <v>21562.5</v>
      </c>
      <c r="AB33" s="176"/>
      <c r="AC33" s="83"/>
      <c r="AD33" s="77"/>
      <c r="AE33" s="91"/>
      <c r="AF33" s="92">
        <f>IF(Q33=0,"",IF(AE33=0,"",(AE33/Q33)))</f>
        <v>0</v>
      </c>
      <c r="AG33" s="91"/>
      <c r="AH33" s="93" t="str">
        <f>IFERROR(AG33/AE33,"-")</f>
        <v>-</v>
      </c>
      <c r="AI33" s="94"/>
      <c r="AJ33" s="95" t="str">
        <f>IFERROR(AI33/AE33,"-")</f>
        <v>-</v>
      </c>
      <c r="AK33" s="96"/>
      <c r="AL33" s="96"/>
      <c r="AM33" s="96"/>
      <c r="AN33" s="97"/>
      <c r="AO33" s="98">
        <f>IF(Q33=0,"",IF(AN33=0,"",(AN33/Q33)))</f>
        <v>0</v>
      </c>
      <c r="AP33" s="97"/>
      <c r="AQ33" s="99" t="str">
        <f>IFERROR(AP33/AN33,"-")</f>
        <v>-</v>
      </c>
      <c r="AR33" s="100"/>
      <c r="AS33" s="101" t="str">
        <f>IFERROR(AR33/AN33,"-")</f>
        <v>-</v>
      </c>
      <c r="AT33" s="102"/>
      <c r="AU33" s="102"/>
      <c r="AV33" s="102"/>
      <c r="AW33" s="103"/>
      <c r="AX33" s="104">
        <f>IF(Q33=0,"",IF(AW33=0,"",(AW33/Q33)))</f>
        <v>0</v>
      </c>
      <c r="AY33" s="103"/>
      <c r="AZ33" s="105" t="str">
        <f>IFERROR(AY33/AW33,"-")</f>
        <v>-</v>
      </c>
      <c r="BA33" s="106"/>
      <c r="BB33" s="107" t="str">
        <f>IFERROR(BA33/AW33,"-")</f>
        <v>-</v>
      </c>
      <c r="BC33" s="108"/>
      <c r="BD33" s="108"/>
      <c r="BE33" s="108"/>
      <c r="BF33" s="109">
        <v>2</v>
      </c>
      <c r="BG33" s="110">
        <f>IF(Q33=0,"",IF(BF33=0,"",(BF33/Q33)))</f>
        <v>0.08695652173913</v>
      </c>
      <c r="BH33" s="109"/>
      <c r="BI33" s="111">
        <f>IFERROR(BH33/BF33,"-")</f>
        <v>0</v>
      </c>
      <c r="BJ33" s="112"/>
      <c r="BK33" s="113">
        <f>IFERROR(BJ33/BF33,"-")</f>
        <v>0</v>
      </c>
      <c r="BL33" s="114"/>
      <c r="BM33" s="114"/>
      <c r="BN33" s="114"/>
      <c r="BO33" s="116">
        <v>10</v>
      </c>
      <c r="BP33" s="117">
        <f>IF(Q33=0,"",IF(BO33=0,"",(BO33/Q33)))</f>
        <v>0.43478260869565</v>
      </c>
      <c r="BQ33" s="118">
        <v>3</v>
      </c>
      <c r="BR33" s="119">
        <f>IFERROR(BQ33/BO33,"-")</f>
        <v>0.3</v>
      </c>
      <c r="BS33" s="120">
        <v>61000</v>
      </c>
      <c r="BT33" s="121">
        <f>IFERROR(BS33/BO33,"-")</f>
        <v>6100</v>
      </c>
      <c r="BU33" s="122">
        <v>1</v>
      </c>
      <c r="BV33" s="122"/>
      <c r="BW33" s="122">
        <v>2</v>
      </c>
      <c r="BX33" s="123">
        <v>8</v>
      </c>
      <c r="BY33" s="124">
        <f>IF(Q33=0,"",IF(BX33=0,"",(BX33/Q33)))</f>
        <v>0.34782608695652</v>
      </c>
      <c r="BZ33" s="125">
        <v>4</v>
      </c>
      <c r="CA33" s="126">
        <f>IFERROR(BZ33/BX33,"-")</f>
        <v>0.5</v>
      </c>
      <c r="CB33" s="127">
        <v>98500</v>
      </c>
      <c r="CC33" s="128">
        <f>IFERROR(CB33/BX33,"-")</f>
        <v>12312.5</v>
      </c>
      <c r="CD33" s="129">
        <v>1</v>
      </c>
      <c r="CE33" s="129"/>
      <c r="CF33" s="129">
        <v>3</v>
      </c>
      <c r="CG33" s="130">
        <v>3</v>
      </c>
      <c r="CH33" s="131">
        <f>IF(Q33=0,"",IF(CG33=0,"",(CG33/Q33)))</f>
        <v>0.1304347826087</v>
      </c>
      <c r="CI33" s="132">
        <v>1</v>
      </c>
      <c r="CJ33" s="133">
        <f>IFERROR(CI33/CG33,"-")</f>
        <v>0.33333333333333</v>
      </c>
      <c r="CK33" s="134">
        <v>13000</v>
      </c>
      <c r="CL33" s="135">
        <f>IFERROR(CK33/CG33,"-")</f>
        <v>4333.3333333333</v>
      </c>
      <c r="CM33" s="136"/>
      <c r="CN33" s="136"/>
      <c r="CO33" s="136">
        <v>1</v>
      </c>
      <c r="CP33" s="137">
        <v>8</v>
      </c>
      <c r="CQ33" s="138">
        <v>172500</v>
      </c>
      <c r="CR33" s="138">
        <v>70000</v>
      </c>
      <c r="CS33" s="138"/>
      <c r="CT33" s="139" t="str">
        <f>IF(AND(CR33=0,CS33=0),"",IF(AND(CR33&lt;=100000,CS33&lt;=100000),"",IF(CR33/CQ33&gt;0.7,"男高",IF(CS33/CQ33&gt;0.7,"女高",""))))</f>
        <v/>
      </c>
    </row>
    <row r="34" spans="1:99">
      <c r="A34" s="78">
        <f>AC34</f>
        <v>1.538</v>
      </c>
      <c r="B34" s="184" t="s">
        <v>137</v>
      </c>
      <c r="C34" s="184" t="s">
        <v>58</v>
      </c>
      <c r="D34" s="184"/>
      <c r="E34" s="184" t="s">
        <v>111</v>
      </c>
      <c r="F34" s="184" t="s">
        <v>112</v>
      </c>
      <c r="G34" s="184" t="s">
        <v>61</v>
      </c>
      <c r="H34" s="87" t="s">
        <v>82</v>
      </c>
      <c r="I34" s="87" t="s">
        <v>138</v>
      </c>
      <c r="J34" s="87" t="s">
        <v>124</v>
      </c>
      <c r="K34" s="176">
        <v>500000</v>
      </c>
      <c r="L34" s="79">
        <v>8</v>
      </c>
      <c r="M34" s="79">
        <v>0</v>
      </c>
      <c r="N34" s="79">
        <v>50</v>
      </c>
      <c r="O34" s="88">
        <v>3</v>
      </c>
      <c r="P34" s="89">
        <v>0</v>
      </c>
      <c r="Q34" s="90">
        <f>O34+P34</f>
        <v>3</v>
      </c>
      <c r="R34" s="80">
        <f>IFERROR(Q34/N34,"-")</f>
        <v>0.06</v>
      </c>
      <c r="S34" s="79">
        <v>1</v>
      </c>
      <c r="T34" s="79">
        <v>0</v>
      </c>
      <c r="U34" s="80">
        <f>IFERROR(T34/(Q34),"-")</f>
        <v>0</v>
      </c>
      <c r="V34" s="81">
        <f>IFERROR(K34/SUM(Q34:Q41),"-")</f>
        <v>8928.5714285714</v>
      </c>
      <c r="W34" s="82">
        <v>1</v>
      </c>
      <c r="X34" s="80">
        <f>IF(Q34=0,"-",W34/Q34)</f>
        <v>0.33333333333333</v>
      </c>
      <c r="Y34" s="181">
        <v>3000</v>
      </c>
      <c r="Z34" s="182">
        <f>IFERROR(Y34/Q34,"-")</f>
        <v>1000</v>
      </c>
      <c r="AA34" s="182">
        <f>IFERROR(Y34/W34,"-")</f>
        <v>3000</v>
      </c>
      <c r="AB34" s="176">
        <f>SUM(Y34:Y41)-SUM(K34:K41)</f>
        <v>269000</v>
      </c>
      <c r="AC34" s="83">
        <f>SUM(Y34:Y41)/SUM(K34:K41)</f>
        <v>1.538</v>
      </c>
      <c r="AD34" s="77"/>
      <c r="AE34" s="91"/>
      <c r="AF34" s="92">
        <f>IF(Q34=0,"",IF(AE34=0,"",(AE34/Q34)))</f>
        <v>0</v>
      </c>
      <c r="AG34" s="91"/>
      <c r="AH34" s="93" t="str">
        <f>IFERROR(AG34/AE34,"-")</f>
        <v>-</v>
      </c>
      <c r="AI34" s="94"/>
      <c r="AJ34" s="95" t="str">
        <f>IFERROR(AI34/AE34,"-")</f>
        <v>-</v>
      </c>
      <c r="AK34" s="96"/>
      <c r="AL34" s="96"/>
      <c r="AM34" s="96"/>
      <c r="AN34" s="97"/>
      <c r="AO34" s="98">
        <f>IF(Q34=0,"",IF(AN34=0,"",(AN34/Q34)))</f>
        <v>0</v>
      </c>
      <c r="AP34" s="97"/>
      <c r="AQ34" s="99" t="str">
        <f>IFERROR(AP34/AN34,"-")</f>
        <v>-</v>
      </c>
      <c r="AR34" s="100"/>
      <c r="AS34" s="101" t="str">
        <f>IFERROR(AR34/AN34,"-")</f>
        <v>-</v>
      </c>
      <c r="AT34" s="102"/>
      <c r="AU34" s="102"/>
      <c r="AV34" s="102"/>
      <c r="AW34" s="103"/>
      <c r="AX34" s="104">
        <f>IF(Q34=0,"",IF(AW34=0,"",(AW34/Q34)))</f>
        <v>0</v>
      </c>
      <c r="AY34" s="103"/>
      <c r="AZ34" s="105" t="str">
        <f>IFERROR(AY34/AW34,"-")</f>
        <v>-</v>
      </c>
      <c r="BA34" s="106"/>
      <c r="BB34" s="107" t="str">
        <f>IFERROR(BA34/AW34,"-")</f>
        <v>-</v>
      </c>
      <c r="BC34" s="108"/>
      <c r="BD34" s="108"/>
      <c r="BE34" s="108"/>
      <c r="BF34" s="109"/>
      <c r="BG34" s="110">
        <f>IF(Q34=0,"",IF(BF34=0,"",(BF34/Q34)))</f>
        <v>0</v>
      </c>
      <c r="BH34" s="109"/>
      <c r="BI34" s="111" t="str">
        <f>IFERROR(BH34/BF34,"-")</f>
        <v>-</v>
      </c>
      <c r="BJ34" s="112"/>
      <c r="BK34" s="113" t="str">
        <f>IFERROR(BJ34/BF34,"-")</f>
        <v>-</v>
      </c>
      <c r="BL34" s="114"/>
      <c r="BM34" s="114"/>
      <c r="BN34" s="114"/>
      <c r="BO34" s="116">
        <v>2</v>
      </c>
      <c r="BP34" s="117">
        <f>IF(Q34=0,"",IF(BO34=0,"",(BO34/Q34)))</f>
        <v>0.66666666666667</v>
      </c>
      <c r="BQ34" s="118">
        <v>1</v>
      </c>
      <c r="BR34" s="119">
        <f>IFERROR(BQ34/BO34,"-")</f>
        <v>0.5</v>
      </c>
      <c r="BS34" s="120">
        <v>3000</v>
      </c>
      <c r="BT34" s="121">
        <f>IFERROR(BS34/BO34,"-")</f>
        <v>1500</v>
      </c>
      <c r="BU34" s="122">
        <v>1</v>
      </c>
      <c r="BV34" s="122"/>
      <c r="BW34" s="122"/>
      <c r="BX34" s="123">
        <v>1</v>
      </c>
      <c r="BY34" s="124">
        <f>IF(Q34=0,"",IF(BX34=0,"",(BX34/Q34)))</f>
        <v>0.33333333333333</v>
      </c>
      <c r="BZ34" s="125"/>
      <c r="CA34" s="126">
        <f>IFERROR(BZ34/BX34,"-")</f>
        <v>0</v>
      </c>
      <c r="CB34" s="127"/>
      <c r="CC34" s="128">
        <f>IFERROR(CB34/BX34,"-")</f>
        <v>0</v>
      </c>
      <c r="CD34" s="129"/>
      <c r="CE34" s="129"/>
      <c r="CF34" s="129"/>
      <c r="CG34" s="130"/>
      <c r="CH34" s="131">
        <f>IF(Q34=0,"",IF(CG34=0,"",(CG34/Q34)))</f>
        <v>0</v>
      </c>
      <c r="CI34" s="132"/>
      <c r="CJ34" s="133" t="str">
        <f>IFERROR(CI34/CG34,"-")</f>
        <v>-</v>
      </c>
      <c r="CK34" s="134"/>
      <c r="CL34" s="135" t="str">
        <f>IFERROR(CK34/CG34,"-")</f>
        <v>-</v>
      </c>
      <c r="CM34" s="136"/>
      <c r="CN34" s="136"/>
      <c r="CO34" s="136"/>
      <c r="CP34" s="137">
        <v>1</v>
      </c>
      <c r="CQ34" s="138">
        <v>3000</v>
      </c>
      <c r="CR34" s="138">
        <v>3000</v>
      </c>
      <c r="CS34" s="138"/>
      <c r="CT34" s="139" t="str">
        <f>IF(AND(CR34=0,CS34=0),"",IF(AND(CR34&lt;=100000,CS34&lt;=100000),"",IF(CR34/CQ34&gt;0.7,"男高",IF(CS34/CQ34&gt;0.7,"女高",""))))</f>
        <v/>
      </c>
    </row>
    <row r="35" spans="1:99">
      <c r="A35" s="78"/>
      <c r="B35" s="184" t="s">
        <v>139</v>
      </c>
      <c r="C35" s="184" t="s">
        <v>58</v>
      </c>
      <c r="D35" s="184"/>
      <c r="E35" s="184" t="s">
        <v>116</v>
      </c>
      <c r="F35" s="184" t="s">
        <v>117</v>
      </c>
      <c r="G35" s="184" t="s">
        <v>61</v>
      </c>
      <c r="H35" s="87"/>
      <c r="I35" s="87" t="s">
        <v>138</v>
      </c>
      <c r="J35" s="87" t="s">
        <v>126</v>
      </c>
      <c r="K35" s="176"/>
      <c r="L35" s="79">
        <v>11</v>
      </c>
      <c r="M35" s="79">
        <v>0</v>
      </c>
      <c r="N35" s="79">
        <v>50</v>
      </c>
      <c r="O35" s="88">
        <v>5</v>
      </c>
      <c r="P35" s="89">
        <v>0</v>
      </c>
      <c r="Q35" s="90">
        <f>O35+P35</f>
        <v>5</v>
      </c>
      <c r="R35" s="80">
        <f>IFERROR(Q35/N35,"-")</f>
        <v>0.1</v>
      </c>
      <c r="S35" s="79">
        <v>1</v>
      </c>
      <c r="T35" s="79">
        <v>1</v>
      </c>
      <c r="U35" s="80">
        <f>IFERROR(T35/(Q35),"-")</f>
        <v>0.2</v>
      </c>
      <c r="V35" s="81"/>
      <c r="W35" s="82">
        <v>2</v>
      </c>
      <c r="X35" s="80">
        <f>IF(Q35=0,"-",W35/Q35)</f>
        <v>0.4</v>
      </c>
      <c r="Y35" s="181">
        <v>95000</v>
      </c>
      <c r="Z35" s="182">
        <f>IFERROR(Y35/Q35,"-")</f>
        <v>19000</v>
      </c>
      <c r="AA35" s="182">
        <f>IFERROR(Y35/W35,"-")</f>
        <v>47500</v>
      </c>
      <c r="AB35" s="176"/>
      <c r="AC35" s="83"/>
      <c r="AD35" s="77"/>
      <c r="AE35" s="91"/>
      <c r="AF35" s="92">
        <f>IF(Q35=0,"",IF(AE35=0,"",(AE35/Q35)))</f>
        <v>0</v>
      </c>
      <c r="AG35" s="91"/>
      <c r="AH35" s="93" t="str">
        <f>IFERROR(AG35/AE35,"-")</f>
        <v>-</v>
      </c>
      <c r="AI35" s="94"/>
      <c r="AJ35" s="95" t="str">
        <f>IFERROR(AI35/AE35,"-")</f>
        <v>-</v>
      </c>
      <c r="AK35" s="96"/>
      <c r="AL35" s="96"/>
      <c r="AM35" s="96"/>
      <c r="AN35" s="97">
        <v>2</v>
      </c>
      <c r="AO35" s="98">
        <f>IF(Q35=0,"",IF(AN35=0,"",(AN35/Q35)))</f>
        <v>0.4</v>
      </c>
      <c r="AP35" s="97"/>
      <c r="AQ35" s="99">
        <f>IFERROR(AP35/AN35,"-")</f>
        <v>0</v>
      </c>
      <c r="AR35" s="100"/>
      <c r="AS35" s="101">
        <f>IFERROR(AR35/AN35,"-")</f>
        <v>0</v>
      </c>
      <c r="AT35" s="102"/>
      <c r="AU35" s="102"/>
      <c r="AV35" s="102"/>
      <c r="AW35" s="103"/>
      <c r="AX35" s="104">
        <f>IF(Q35=0,"",IF(AW35=0,"",(AW35/Q35)))</f>
        <v>0</v>
      </c>
      <c r="AY35" s="103"/>
      <c r="AZ35" s="105" t="str">
        <f>IFERROR(AY35/AW35,"-")</f>
        <v>-</v>
      </c>
      <c r="BA35" s="106"/>
      <c r="BB35" s="107" t="str">
        <f>IFERROR(BA35/AW35,"-")</f>
        <v>-</v>
      </c>
      <c r="BC35" s="108"/>
      <c r="BD35" s="108"/>
      <c r="BE35" s="108"/>
      <c r="BF35" s="109"/>
      <c r="BG35" s="110">
        <f>IF(Q35=0,"",IF(BF35=0,"",(BF35/Q35)))</f>
        <v>0</v>
      </c>
      <c r="BH35" s="109"/>
      <c r="BI35" s="111" t="str">
        <f>IFERROR(BH35/BF35,"-")</f>
        <v>-</v>
      </c>
      <c r="BJ35" s="112"/>
      <c r="BK35" s="113" t="str">
        <f>IFERROR(BJ35/BF35,"-")</f>
        <v>-</v>
      </c>
      <c r="BL35" s="114"/>
      <c r="BM35" s="114"/>
      <c r="BN35" s="114"/>
      <c r="BO35" s="116">
        <v>2</v>
      </c>
      <c r="BP35" s="117">
        <f>IF(Q35=0,"",IF(BO35=0,"",(BO35/Q35)))</f>
        <v>0.4</v>
      </c>
      <c r="BQ35" s="118">
        <v>2</v>
      </c>
      <c r="BR35" s="119">
        <f>IFERROR(BQ35/BO35,"-")</f>
        <v>1</v>
      </c>
      <c r="BS35" s="120">
        <v>95000</v>
      </c>
      <c r="BT35" s="121">
        <f>IFERROR(BS35/BO35,"-")</f>
        <v>47500</v>
      </c>
      <c r="BU35" s="122">
        <v>1</v>
      </c>
      <c r="BV35" s="122"/>
      <c r="BW35" s="122">
        <v>1</v>
      </c>
      <c r="BX35" s="123">
        <v>1</v>
      </c>
      <c r="BY35" s="124">
        <f>IF(Q35=0,"",IF(BX35=0,"",(BX35/Q35)))</f>
        <v>0.2</v>
      </c>
      <c r="BZ35" s="125"/>
      <c r="CA35" s="126">
        <f>IFERROR(BZ35/BX35,"-")</f>
        <v>0</v>
      </c>
      <c r="CB35" s="127"/>
      <c r="CC35" s="128">
        <f>IFERROR(CB35/BX35,"-")</f>
        <v>0</v>
      </c>
      <c r="CD35" s="129"/>
      <c r="CE35" s="129"/>
      <c r="CF35" s="129"/>
      <c r="CG35" s="130"/>
      <c r="CH35" s="131">
        <f>IF(Q35=0,"",IF(CG35=0,"",(CG35/Q35)))</f>
        <v>0</v>
      </c>
      <c r="CI35" s="132"/>
      <c r="CJ35" s="133" t="str">
        <f>IFERROR(CI35/CG35,"-")</f>
        <v>-</v>
      </c>
      <c r="CK35" s="134"/>
      <c r="CL35" s="135" t="str">
        <f>IFERROR(CK35/CG35,"-")</f>
        <v>-</v>
      </c>
      <c r="CM35" s="136"/>
      <c r="CN35" s="136"/>
      <c r="CO35" s="136"/>
      <c r="CP35" s="137">
        <v>2</v>
      </c>
      <c r="CQ35" s="138">
        <v>95000</v>
      </c>
      <c r="CR35" s="138">
        <v>90000</v>
      </c>
      <c r="CS35" s="138"/>
      <c r="CT35" s="139" t="str">
        <f>IF(AND(CR35=0,CS35=0),"",IF(AND(CR35&lt;=100000,CS35&lt;=100000),"",IF(CR35/CQ35&gt;0.7,"男高",IF(CS35/CQ35&gt;0.7,"女高",""))))</f>
        <v/>
      </c>
    </row>
    <row r="36" spans="1:99">
      <c r="A36" s="78"/>
      <c r="B36" s="184" t="s">
        <v>140</v>
      </c>
      <c r="C36" s="184" t="s">
        <v>58</v>
      </c>
      <c r="D36" s="184"/>
      <c r="E36" s="184" t="s">
        <v>119</v>
      </c>
      <c r="F36" s="184" t="s">
        <v>106</v>
      </c>
      <c r="G36" s="184" t="s">
        <v>61</v>
      </c>
      <c r="H36" s="87"/>
      <c r="I36" s="87" t="s">
        <v>138</v>
      </c>
      <c r="J36" s="87" t="s">
        <v>128</v>
      </c>
      <c r="K36" s="176"/>
      <c r="L36" s="79">
        <v>15</v>
      </c>
      <c r="M36" s="79">
        <v>0</v>
      </c>
      <c r="N36" s="79">
        <v>44</v>
      </c>
      <c r="O36" s="88">
        <v>6</v>
      </c>
      <c r="P36" s="89">
        <v>0</v>
      </c>
      <c r="Q36" s="90">
        <f>O36+P36</f>
        <v>6</v>
      </c>
      <c r="R36" s="80">
        <f>IFERROR(Q36/N36,"-")</f>
        <v>0.13636363636364</v>
      </c>
      <c r="S36" s="79">
        <v>0</v>
      </c>
      <c r="T36" s="79">
        <v>3</v>
      </c>
      <c r="U36" s="80">
        <f>IFERROR(T36/(Q36),"-")</f>
        <v>0.5</v>
      </c>
      <c r="V36" s="81"/>
      <c r="W36" s="82">
        <v>1</v>
      </c>
      <c r="X36" s="80">
        <f>IF(Q36=0,"-",W36/Q36)</f>
        <v>0.16666666666667</v>
      </c>
      <c r="Y36" s="181">
        <v>3000</v>
      </c>
      <c r="Z36" s="182">
        <f>IFERROR(Y36/Q36,"-")</f>
        <v>500</v>
      </c>
      <c r="AA36" s="182">
        <f>IFERROR(Y36/W36,"-")</f>
        <v>3000</v>
      </c>
      <c r="AB36" s="176"/>
      <c r="AC36" s="83"/>
      <c r="AD36" s="77"/>
      <c r="AE36" s="91"/>
      <c r="AF36" s="92">
        <f>IF(Q36=0,"",IF(AE36=0,"",(AE36/Q36)))</f>
        <v>0</v>
      </c>
      <c r="AG36" s="91"/>
      <c r="AH36" s="93" t="str">
        <f>IFERROR(AG36/AE36,"-")</f>
        <v>-</v>
      </c>
      <c r="AI36" s="94"/>
      <c r="AJ36" s="95" t="str">
        <f>IFERROR(AI36/AE36,"-")</f>
        <v>-</v>
      </c>
      <c r="AK36" s="96"/>
      <c r="AL36" s="96"/>
      <c r="AM36" s="96"/>
      <c r="AN36" s="97"/>
      <c r="AO36" s="98">
        <f>IF(Q36=0,"",IF(AN36=0,"",(AN36/Q36)))</f>
        <v>0</v>
      </c>
      <c r="AP36" s="97"/>
      <c r="AQ36" s="99" t="str">
        <f>IFERROR(AP36/AN36,"-")</f>
        <v>-</v>
      </c>
      <c r="AR36" s="100"/>
      <c r="AS36" s="101" t="str">
        <f>IFERROR(AR36/AN36,"-")</f>
        <v>-</v>
      </c>
      <c r="AT36" s="102"/>
      <c r="AU36" s="102"/>
      <c r="AV36" s="102"/>
      <c r="AW36" s="103">
        <v>1</v>
      </c>
      <c r="AX36" s="104">
        <f>IF(Q36=0,"",IF(AW36=0,"",(AW36/Q36)))</f>
        <v>0.16666666666667</v>
      </c>
      <c r="AY36" s="103">
        <v>1</v>
      </c>
      <c r="AZ36" s="105">
        <f>IFERROR(AY36/AW36,"-")</f>
        <v>1</v>
      </c>
      <c r="BA36" s="106">
        <v>3000</v>
      </c>
      <c r="BB36" s="107">
        <f>IFERROR(BA36/AW36,"-")</f>
        <v>3000</v>
      </c>
      <c r="BC36" s="108">
        <v>1</v>
      </c>
      <c r="BD36" s="108"/>
      <c r="BE36" s="108"/>
      <c r="BF36" s="109">
        <v>3</v>
      </c>
      <c r="BG36" s="110">
        <f>IF(Q36=0,"",IF(BF36=0,"",(BF36/Q36)))</f>
        <v>0.5</v>
      </c>
      <c r="BH36" s="109"/>
      <c r="BI36" s="111">
        <f>IFERROR(BH36/BF36,"-")</f>
        <v>0</v>
      </c>
      <c r="BJ36" s="112"/>
      <c r="BK36" s="113">
        <f>IFERROR(BJ36/BF36,"-")</f>
        <v>0</v>
      </c>
      <c r="BL36" s="114"/>
      <c r="BM36" s="114"/>
      <c r="BN36" s="114"/>
      <c r="BO36" s="116">
        <v>1</v>
      </c>
      <c r="BP36" s="117">
        <f>IF(Q36=0,"",IF(BO36=0,"",(BO36/Q36)))</f>
        <v>0.16666666666667</v>
      </c>
      <c r="BQ36" s="118"/>
      <c r="BR36" s="119">
        <f>IFERROR(BQ36/BO36,"-")</f>
        <v>0</v>
      </c>
      <c r="BS36" s="120"/>
      <c r="BT36" s="121">
        <f>IFERROR(BS36/BO36,"-")</f>
        <v>0</v>
      </c>
      <c r="BU36" s="122"/>
      <c r="BV36" s="122"/>
      <c r="BW36" s="122"/>
      <c r="BX36" s="123">
        <v>1</v>
      </c>
      <c r="BY36" s="124">
        <f>IF(Q36=0,"",IF(BX36=0,"",(BX36/Q36)))</f>
        <v>0.16666666666667</v>
      </c>
      <c r="BZ36" s="125"/>
      <c r="CA36" s="126">
        <f>IFERROR(BZ36/BX36,"-")</f>
        <v>0</v>
      </c>
      <c r="CB36" s="127"/>
      <c r="CC36" s="128">
        <f>IFERROR(CB36/BX36,"-")</f>
        <v>0</v>
      </c>
      <c r="CD36" s="129"/>
      <c r="CE36" s="129"/>
      <c r="CF36" s="129"/>
      <c r="CG36" s="130"/>
      <c r="CH36" s="131">
        <f>IF(Q36=0,"",IF(CG36=0,"",(CG36/Q36)))</f>
        <v>0</v>
      </c>
      <c r="CI36" s="132"/>
      <c r="CJ36" s="133" t="str">
        <f>IFERROR(CI36/CG36,"-")</f>
        <v>-</v>
      </c>
      <c r="CK36" s="134"/>
      <c r="CL36" s="135" t="str">
        <f>IFERROR(CK36/CG36,"-")</f>
        <v>-</v>
      </c>
      <c r="CM36" s="136"/>
      <c r="CN36" s="136"/>
      <c r="CO36" s="136"/>
      <c r="CP36" s="137">
        <v>1</v>
      </c>
      <c r="CQ36" s="138">
        <v>3000</v>
      </c>
      <c r="CR36" s="138">
        <v>3000</v>
      </c>
      <c r="CS36" s="138"/>
      <c r="CT36" s="139" t="str">
        <f>IF(AND(CR36=0,CS36=0),"",IF(AND(CR36&lt;=100000,CS36&lt;=100000),"",IF(CR36/CQ36&gt;0.7,"男高",IF(CS36/CQ36&gt;0.7,"女高",""))))</f>
        <v/>
      </c>
    </row>
    <row r="37" spans="1:99">
      <c r="A37" s="78"/>
      <c r="B37" s="184" t="s">
        <v>141</v>
      </c>
      <c r="C37" s="184" t="s">
        <v>58</v>
      </c>
      <c r="D37" s="184"/>
      <c r="E37" s="184" t="s">
        <v>109</v>
      </c>
      <c r="F37" s="184" t="s">
        <v>109</v>
      </c>
      <c r="G37" s="184" t="s">
        <v>77</v>
      </c>
      <c r="H37" s="87"/>
      <c r="I37" s="87"/>
      <c r="J37" s="87"/>
      <c r="K37" s="176"/>
      <c r="L37" s="79">
        <v>101</v>
      </c>
      <c r="M37" s="79">
        <v>65</v>
      </c>
      <c r="N37" s="79">
        <v>35</v>
      </c>
      <c r="O37" s="88">
        <v>19</v>
      </c>
      <c r="P37" s="89">
        <v>0</v>
      </c>
      <c r="Q37" s="90">
        <f>O37+P37</f>
        <v>19</v>
      </c>
      <c r="R37" s="80">
        <f>IFERROR(Q37/N37,"-")</f>
        <v>0.54285714285714</v>
      </c>
      <c r="S37" s="79">
        <v>6</v>
      </c>
      <c r="T37" s="79">
        <v>2</v>
      </c>
      <c r="U37" s="80">
        <f>IFERROR(T37/(Q37),"-")</f>
        <v>0.10526315789474</v>
      </c>
      <c r="V37" s="81"/>
      <c r="W37" s="82">
        <v>6</v>
      </c>
      <c r="X37" s="80">
        <f>IF(Q37=0,"-",W37/Q37)</f>
        <v>0.31578947368421</v>
      </c>
      <c r="Y37" s="181">
        <v>112000</v>
      </c>
      <c r="Z37" s="182">
        <f>IFERROR(Y37/Q37,"-")</f>
        <v>5894.7368421053</v>
      </c>
      <c r="AA37" s="182">
        <f>IFERROR(Y37/W37,"-")</f>
        <v>18666.666666667</v>
      </c>
      <c r="AB37" s="176"/>
      <c r="AC37" s="83"/>
      <c r="AD37" s="77"/>
      <c r="AE37" s="91">
        <v>1</v>
      </c>
      <c r="AF37" s="92">
        <f>IF(Q37=0,"",IF(AE37=0,"",(AE37/Q37)))</f>
        <v>0.052631578947368</v>
      </c>
      <c r="AG37" s="91"/>
      <c r="AH37" s="93">
        <f>IFERROR(AG37/AE37,"-")</f>
        <v>0</v>
      </c>
      <c r="AI37" s="94"/>
      <c r="AJ37" s="95">
        <f>IFERROR(AI37/AE37,"-")</f>
        <v>0</v>
      </c>
      <c r="AK37" s="96"/>
      <c r="AL37" s="96"/>
      <c r="AM37" s="96"/>
      <c r="AN37" s="97"/>
      <c r="AO37" s="98">
        <f>IF(Q37=0,"",IF(AN37=0,"",(AN37/Q37)))</f>
        <v>0</v>
      </c>
      <c r="AP37" s="97"/>
      <c r="AQ37" s="99" t="str">
        <f>IFERROR(AP37/AN37,"-")</f>
        <v>-</v>
      </c>
      <c r="AR37" s="100"/>
      <c r="AS37" s="101" t="str">
        <f>IFERROR(AR37/AN37,"-")</f>
        <v>-</v>
      </c>
      <c r="AT37" s="102"/>
      <c r="AU37" s="102"/>
      <c r="AV37" s="102"/>
      <c r="AW37" s="103">
        <v>1</v>
      </c>
      <c r="AX37" s="104">
        <f>IF(Q37=0,"",IF(AW37=0,"",(AW37/Q37)))</f>
        <v>0.052631578947368</v>
      </c>
      <c r="AY37" s="103"/>
      <c r="AZ37" s="105">
        <f>IFERROR(AY37/AW37,"-")</f>
        <v>0</v>
      </c>
      <c r="BA37" s="106"/>
      <c r="BB37" s="107">
        <f>IFERROR(BA37/AW37,"-")</f>
        <v>0</v>
      </c>
      <c r="BC37" s="108"/>
      <c r="BD37" s="108"/>
      <c r="BE37" s="108"/>
      <c r="BF37" s="109">
        <v>6</v>
      </c>
      <c r="BG37" s="110">
        <f>IF(Q37=0,"",IF(BF37=0,"",(BF37/Q37)))</f>
        <v>0.31578947368421</v>
      </c>
      <c r="BH37" s="109">
        <v>1</v>
      </c>
      <c r="BI37" s="111">
        <f>IFERROR(BH37/BF37,"-")</f>
        <v>0.16666666666667</v>
      </c>
      <c r="BJ37" s="112">
        <v>3000</v>
      </c>
      <c r="BK37" s="113">
        <f>IFERROR(BJ37/BF37,"-")</f>
        <v>500</v>
      </c>
      <c r="BL37" s="114">
        <v>1</v>
      </c>
      <c r="BM37" s="114"/>
      <c r="BN37" s="114"/>
      <c r="BO37" s="116">
        <v>6</v>
      </c>
      <c r="BP37" s="117">
        <f>IF(Q37=0,"",IF(BO37=0,"",(BO37/Q37)))</f>
        <v>0.31578947368421</v>
      </c>
      <c r="BQ37" s="118">
        <v>2</v>
      </c>
      <c r="BR37" s="119">
        <f>IFERROR(BQ37/BO37,"-")</f>
        <v>0.33333333333333</v>
      </c>
      <c r="BS37" s="120">
        <v>28000</v>
      </c>
      <c r="BT37" s="121">
        <f>IFERROR(BS37/BO37,"-")</f>
        <v>4666.6666666667</v>
      </c>
      <c r="BU37" s="122">
        <v>1</v>
      </c>
      <c r="BV37" s="122"/>
      <c r="BW37" s="122">
        <v>1</v>
      </c>
      <c r="BX37" s="123">
        <v>2</v>
      </c>
      <c r="BY37" s="124">
        <f>IF(Q37=0,"",IF(BX37=0,"",(BX37/Q37)))</f>
        <v>0.10526315789474</v>
      </c>
      <c r="BZ37" s="125"/>
      <c r="CA37" s="126">
        <f>IFERROR(BZ37/BX37,"-")</f>
        <v>0</v>
      </c>
      <c r="CB37" s="127"/>
      <c r="CC37" s="128">
        <f>IFERROR(CB37/BX37,"-")</f>
        <v>0</v>
      </c>
      <c r="CD37" s="129"/>
      <c r="CE37" s="129"/>
      <c r="CF37" s="129"/>
      <c r="CG37" s="130">
        <v>3</v>
      </c>
      <c r="CH37" s="131">
        <f>IF(Q37=0,"",IF(CG37=0,"",(CG37/Q37)))</f>
        <v>0.15789473684211</v>
      </c>
      <c r="CI37" s="132">
        <v>3</v>
      </c>
      <c r="CJ37" s="133">
        <f>IFERROR(CI37/CG37,"-")</f>
        <v>1</v>
      </c>
      <c r="CK37" s="134">
        <v>81000</v>
      </c>
      <c r="CL37" s="135">
        <f>IFERROR(CK37/CG37,"-")</f>
        <v>27000</v>
      </c>
      <c r="CM37" s="136">
        <v>2</v>
      </c>
      <c r="CN37" s="136"/>
      <c r="CO37" s="136">
        <v>1</v>
      </c>
      <c r="CP37" s="137">
        <v>6</v>
      </c>
      <c r="CQ37" s="138">
        <v>112000</v>
      </c>
      <c r="CR37" s="138">
        <v>73000</v>
      </c>
      <c r="CS37" s="138"/>
      <c r="CT37" s="139" t="str">
        <f>IF(AND(CR37=0,CS37=0),"",IF(AND(CR37&lt;=100000,CS37&lt;=100000),"",IF(CR37/CQ37&gt;0.7,"男高",IF(CS37/CQ37&gt;0.7,"女高",""))))</f>
        <v/>
      </c>
    </row>
    <row r="38" spans="1:99">
      <c r="A38" s="78"/>
      <c r="B38" s="184" t="s">
        <v>142</v>
      </c>
      <c r="C38" s="184" t="s">
        <v>58</v>
      </c>
      <c r="D38" s="184"/>
      <c r="E38" s="184" t="s">
        <v>111</v>
      </c>
      <c r="F38" s="184" t="s">
        <v>112</v>
      </c>
      <c r="G38" s="184" t="s">
        <v>61</v>
      </c>
      <c r="H38" s="87" t="s">
        <v>89</v>
      </c>
      <c r="I38" s="87" t="s">
        <v>138</v>
      </c>
      <c r="J38" s="87" t="s">
        <v>124</v>
      </c>
      <c r="K38" s="176"/>
      <c r="L38" s="79">
        <v>18</v>
      </c>
      <c r="M38" s="79">
        <v>0</v>
      </c>
      <c r="N38" s="79">
        <v>88</v>
      </c>
      <c r="O38" s="88">
        <v>8</v>
      </c>
      <c r="P38" s="89">
        <v>0</v>
      </c>
      <c r="Q38" s="90">
        <f>O38+P38</f>
        <v>8</v>
      </c>
      <c r="R38" s="80">
        <f>IFERROR(Q38/N38,"-")</f>
        <v>0.090909090909091</v>
      </c>
      <c r="S38" s="79">
        <v>2</v>
      </c>
      <c r="T38" s="79">
        <v>3</v>
      </c>
      <c r="U38" s="80">
        <f>IFERROR(T38/(Q38),"-")</f>
        <v>0.375</v>
      </c>
      <c r="V38" s="81"/>
      <c r="W38" s="82">
        <v>2</v>
      </c>
      <c r="X38" s="80">
        <f>IF(Q38=0,"-",W38/Q38)</f>
        <v>0.25</v>
      </c>
      <c r="Y38" s="181">
        <v>153000</v>
      </c>
      <c r="Z38" s="182">
        <f>IFERROR(Y38/Q38,"-")</f>
        <v>19125</v>
      </c>
      <c r="AA38" s="182">
        <f>IFERROR(Y38/W38,"-")</f>
        <v>76500</v>
      </c>
      <c r="AB38" s="176"/>
      <c r="AC38" s="83"/>
      <c r="AD38" s="77"/>
      <c r="AE38" s="91">
        <v>1</v>
      </c>
      <c r="AF38" s="92">
        <f>IF(Q38=0,"",IF(AE38=0,"",(AE38/Q38)))</f>
        <v>0.125</v>
      </c>
      <c r="AG38" s="91"/>
      <c r="AH38" s="93">
        <f>IFERROR(AG38/AE38,"-")</f>
        <v>0</v>
      </c>
      <c r="AI38" s="94"/>
      <c r="AJ38" s="95">
        <f>IFERROR(AI38/AE38,"-")</f>
        <v>0</v>
      </c>
      <c r="AK38" s="96"/>
      <c r="AL38" s="96"/>
      <c r="AM38" s="96"/>
      <c r="AN38" s="97"/>
      <c r="AO38" s="98">
        <f>IF(Q38=0,"",IF(AN38=0,"",(AN38/Q38)))</f>
        <v>0</v>
      </c>
      <c r="AP38" s="97"/>
      <c r="AQ38" s="99" t="str">
        <f>IFERROR(AP38/AN38,"-")</f>
        <v>-</v>
      </c>
      <c r="AR38" s="100"/>
      <c r="AS38" s="101" t="str">
        <f>IFERROR(AR38/AN38,"-")</f>
        <v>-</v>
      </c>
      <c r="AT38" s="102"/>
      <c r="AU38" s="102"/>
      <c r="AV38" s="102"/>
      <c r="AW38" s="103">
        <v>1</v>
      </c>
      <c r="AX38" s="104">
        <f>IF(Q38=0,"",IF(AW38=0,"",(AW38/Q38)))</f>
        <v>0.125</v>
      </c>
      <c r="AY38" s="103"/>
      <c r="AZ38" s="105">
        <f>IFERROR(AY38/AW38,"-")</f>
        <v>0</v>
      </c>
      <c r="BA38" s="106"/>
      <c r="BB38" s="107">
        <f>IFERROR(BA38/AW38,"-")</f>
        <v>0</v>
      </c>
      <c r="BC38" s="108"/>
      <c r="BD38" s="108"/>
      <c r="BE38" s="108"/>
      <c r="BF38" s="109">
        <v>2</v>
      </c>
      <c r="BG38" s="110">
        <f>IF(Q38=0,"",IF(BF38=0,"",(BF38/Q38)))</f>
        <v>0.25</v>
      </c>
      <c r="BH38" s="109"/>
      <c r="BI38" s="111">
        <f>IFERROR(BH38/BF38,"-")</f>
        <v>0</v>
      </c>
      <c r="BJ38" s="112"/>
      <c r="BK38" s="113">
        <f>IFERROR(BJ38/BF38,"-")</f>
        <v>0</v>
      </c>
      <c r="BL38" s="114"/>
      <c r="BM38" s="114"/>
      <c r="BN38" s="114"/>
      <c r="BO38" s="116">
        <v>3</v>
      </c>
      <c r="BP38" s="117">
        <f>IF(Q38=0,"",IF(BO38=0,"",(BO38/Q38)))</f>
        <v>0.375</v>
      </c>
      <c r="BQ38" s="118">
        <v>2</v>
      </c>
      <c r="BR38" s="119">
        <f>IFERROR(BQ38/BO38,"-")</f>
        <v>0.66666666666667</v>
      </c>
      <c r="BS38" s="120">
        <v>153000</v>
      </c>
      <c r="BT38" s="121">
        <f>IFERROR(BS38/BO38,"-")</f>
        <v>51000</v>
      </c>
      <c r="BU38" s="122">
        <v>1</v>
      </c>
      <c r="BV38" s="122"/>
      <c r="BW38" s="122">
        <v>1</v>
      </c>
      <c r="BX38" s="123">
        <v>1</v>
      </c>
      <c r="BY38" s="124">
        <f>IF(Q38=0,"",IF(BX38=0,"",(BX38/Q38)))</f>
        <v>0.125</v>
      </c>
      <c r="BZ38" s="125"/>
      <c r="CA38" s="126">
        <f>IFERROR(BZ38/BX38,"-")</f>
        <v>0</v>
      </c>
      <c r="CB38" s="127"/>
      <c r="CC38" s="128">
        <f>IFERROR(CB38/BX38,"-")</f>
        <v>0</v>
      </c>
      <c r="CD38" s="129"/>
      <c r="CE38" s="129"/>
      <c r="CF38" s="129"/>
      <c r="CG38" s="130"/>
      <c r="CH38" s="131">
        <f>IF(Q38=0,"",IF(CG38=0,"",(CG38/Q38)))</f>
        <v>0</v>
      </c>
      <c r="CI38" s="132"/>
      <c r="CJ38" s="133" t="str">
        <f>IFERROR(CI38/CG38,"-")</f>
        <v>-</v>
      </c>
      <c r="CK38" s="134"/>
      <c r="CL38" s="135" t="str">
        <f>IFERROR(CK38/CG38,"-")</f>
        <v>-</v>
      </c>
      <c r="CM38" s="136"/>
      <c r="CN38" s="136"/>
      <c r="CO38" s="136"/>
      <c r="CP38" s="137">
        <v>2</v>
      </c>
      <c r="CQ38" s="138">
        <v>153000</v>
      </c>
      <c r="CR38" s="138">
        <v>150000</v>
      </c>
      <c r="CS38" s="138"/>
      <c r="CT38" s="139" t="str">
        <f>IF(AND(CR38=0,CS38=0),"",IF(AND(CR38&lt;=100000,CS38&lt;=100000),"",IF(CR38/CQ38&gt;0.7,"男高",IF(CS38/CQ38&gt;0.7,"女高",""))))</f>
        <v>男高</v>
      </c>
    </row>
    <row r="39" spans="1:99">
      <c r="A39" s="78"/>
      <c r="B39" s="184" t="s">
        <v>143</v>
      </c>
      <c r="C39" s="184" t="s">
        <v>58</v>
      </c>
      <c r="D39" s="184"/>
      <c r="E39" s="184" t="s">
        <v>116</v>
      </c>
      <c r="F39" s="184" t="s">
        <v>117</v>
      </c>
      <c r="G39" s="184" t="s">
        <v>61</v>
      </c>
      <c r="H39" s="87"/>
      <c r="I39" s="87" t="s">
        <v>138</v>
      </c>
      <c r="J39" s="87" t="s">
        <v>126</v>
      </c>
      <c r="K39" s="176"/>
      <c r="L39" s="79">
        <v>17</v>
      </c>
      <c r="M39" s="79">
        <v>0</v>
      </c>
      <c r="N39" s="79">
        <v>24</v>
      </c>
      <c r="O39" s="88">
        <v>3</v>
      </c>
      <c r="P39" s="89">
        <v>0</v>
      </c>
      <c r="Q39" s="90">
        <f>O39+P39</f>
        <v>3</v>
      </c>
      <c r="R39" s="80">
        <f>IFERROR(Q39/N39,"-")</f>
        <v>0.125</v>
      </c>
      <c r="S39" s="79">
        <v>1</v>
      </c>
      <c r="T39" s="79">
        <v>1</v>
      </c>
      <c r="U39" s="80">
        <f>IFERROR(T39/(Q39),"-")</f>
        <v>0.33333333333333</v>
      </c>
      <c r="V39" s="81"/>
      <c r="W39" s="82">
        <v>2</v>
      </c>
      <c r="X39" s="80">
        <f>IF(Q39=0,"-",W39/Q39)</f>
        <v>0.66666666666667</v>
      </c>
      <c r="Y39" s="181">
        <v>6000</v>
      </c>
      <c r="Z39" s="182">
        <f>IFERROR(Y39/Q39,"-")</f>
        <v>2000</v>
      </c>
      <c r="AA39" s="182">
        <f>IFERROR(Y39/W39,"-")</f>
        <v>3000</v>
      </c>
      <c r="AB39" s="176"/>
      <c r="AC39" s="83"/>
      <c r="AD39" s="77"/>
      <c r="AE39" s="91"/>
      <c r="AF39" s="92">
        <f>IF(Q39=0,"",IF(AE39=0,"",(AE39/Q39)))</f>
        <v>0</v>
      </c>
      <c r="AG39" s="91"/>
      <c r="AH39" s="93" t="str">
        <f>IFERROR(AG39/AE39,"-")</f>
        <v>-</v>
      </c>
      <c r="AI39" s="94"/>
      <c r="AJ39" s="95" t="str">
        <f>IFERROR(AI39/AE39,"-")</f>
        <v>-</v>
      </c>
      <c r="AK39" s="96"/>
      <c r="AL39" s="96"/>
      <c r="AM39" s="96"/>
      <c r="AN39" s="97"/>
      <c r="AO39" s="98">
        <f>IF(Q39=0,"",IF(AN39=0,"",(AN39/Q39)))</f>
        <v>0</v>
      </c>
      <c r="AP39" s="97"/>
      <c r="AQ39" s="99" t="str">
        <f>IFERROR(AP39/AN39,"-")</f>
        <v>-</v>
      </c>
      <c r="AR39" s="100"/>
      <c r="AS39" s="101" t="str">
        <f>IFERROR(AR39/AN39,"-")</f>
        <v>-</v>
      </c>
      <c r="AT39" s="102"/>
      <c r="AU39" s="102"/>
      <c r="AV39" s="102"/>
      <c r="AW39" s="103"/>
      <c r="AX39" s="104">
        <f>IF(Q39=0,"",IF(AW39=0,"",(AW39/Q39)))</f>
        <v>0</v>
      </c>
      <c r="AY39" s="103"/>
      <c r="AZ39" s="105" t="str">
        <f>IFERROR(AY39/AW39,"-")</f>
        <v>-</v>
      </c>
      <c r="BA39" s="106"/>
      <c r="BB39" s="107" t="str">
        <f>IFERROR(BA39/AW39,"-")</f>
        <v>-</v>
      </c>
      <c r="BC39" s="108"/>
      <c r="BD39" s="108"/>
      <c r="BE39" s="108"/>
      <c r="BF39" s="109">
        <v>1</v>
      </c>
      <c r="BG39" s="110">
        <f>IF(Q39=0,"",IF(BF39=0,"",(BF39/Q39)))</f>
        <v>0.33333333333333</v>
      </c>
      <c r="BH39" s="109"/>
      <c r="BI39" s="111">
        <f>IFERROR(BH39/BF39,"-")</f>
        <v>0</v>
      </c>
      <c r="BJ39" s="112"/>
      <c r="BK39" s="113">
        <f>IFERROR(BJ39/BF39,"-")</f>
        <v>0</v>
      </c>
      <c r="BL39" s="114"/>
      <c r="BM39" s="114"/>
      <c r="BN39" s="114"/>
      <c r="BO39" s="116">
        <v>1</v>
      </c>
      <c r="BP39" s="117">
        <f>IF(Q39=0,"",IF(BO39=0,"",(BO39/Q39)))</f>
        <v>0.33333333333333</v>
      </c>
      <c r="BQ39" s="118">
        <v>1</v>
      </c>
      <c r="BR39" s="119">
        <f>IFERROR(BQ39/BO39,"-")</f>
        <v>1</v>
      </c>
      <c r="BS39" s="120">
        <v>3000</v>
      </c>
      <c r="BT39" s="121">
        <f>IFERROR(BS39/BO39,"-")</f>
        <v>3000</v>
      </c>
      <c r="BU39" s="122">
        <v>1</v>
      </c>
      <c r="BV39" s="122"/>
      <c r="BW39" s="122"/>
      <c r="BX39" s="123">
        <v>1</v>
      </c>
      <c r="BY39" s="124">
        <f>IF(Q39=0,"",IF(BX39=0,"",(BX39/Q39)))</f>
        <v>0.33333333333333</v>
      </c>
      <c r="BZ39" s="125">
        <v>1</v>
      </c>
      <c r="CA39" s="126">
        <f>IFERROR(BZ39/BX39,"-")</f>
        <v>1</v>
      </c>
      <c r="CB39" s="127">
        <v>3000</v>
      </c>
      <c r="CC39" s="128">
        <f>IFERROR(CB39/BX39,"-")</f>
        <v>3000</v>
      </c>
      <c r="CD39" s="129">
        <v>1</v>
      </c>
      <c r="CE39" s="129"/>
      <c r="CF39" s="129"/>
      <c r="CG39" s="130"/>
      <c r="CH39" s="131">
        <f>IF(Q39=0,"",IF(CG39=0,"",(CG39/Q39)))</f>
        <v>0</v>
      </c>
      <c r="CI39" s="132"/>
      <c r="CJ39" s="133" t="str">
        <f>IFERROR(CI39/CG39,"-")</f>
        <v>-</v>
      </c>
      <c r="CK39" s="134"/>
      <c r="CL39" s="135" t="str">
        <f>IFERROR(CK39/CG39,"-")</f>
        <v>-</v>
      </c>
      <c r="CM39" s="136"/>
      <c r="CN39" s="136"/>
      <c r="CO39" s="136"/>
      <c r="CP39" s="137">
        <v>2</v>
      </c>
      <c r="CQ39" s="138">
        <v>6000</v>
      </c>
      <c r="CR39" s="138">
        <v>3000</v>
      </c>
      <c r="CS39" s="138"/>
      <c r="CT39" s="139" t="str">
        <f>IF(AND(CR39=0,CS39=0),"",IF(AND(CR39&lt;=100000,CS39&lt;=100000),"",IF(CR39/CQ39&gt;0.7,"男高",IF(CS39/CQ39&gt;0.7,"女高",""))))</f>
        <v/>
      </c>
    </row>
    <row r="40" spans="1:99">
      <c r="A40" s="78"/>
      <c r="B40" s="184" t="s">
        <v>144</v>
      </c>
      <c r="C40" s="184" t="s">
        <v>58</v>
      </c>
      <c r="D40" s="184"/>
      <c r="E40" s="184" t="s">
        <v>119</v>
      </c>
      <c r="F40" s="184" t="s">
        <v>106</v>
      </c>
      <c r="G40" s="184" t="s">
        <v>61</v>
      </c>
      <c r="H40" s="87"/>
      <c r="I40" s="87" t="s">
        <v>138</v>
      </c>
      <c r="J40" s="87" t="s">
        <v>128</v>
      </c>
      <c r="K40" s="176"/>
      <c r="L40" s="79">
        <v>7</v>
      </c>
      <c r="M40" s="79">
        <v>0</v>
      </c>
      <c r="N40" s="79">
        <v>51</v>
      </c>
      <c r="O40" s="88">
        <v>1</v>
      </c>
      <c r="P40" s="89">
        <v>0</v>
      </c>
      <c r="Q40" s="90">
        <f>O40+P40</f>
        <v>1</v>
      </c>
      <c r="R40" s="80">
        <f>IFERROR(Q40/N40,"-")</f>
        <v>0.019607843137255</v>
      </c>
      <c r="S40" s="79">
        <v>0</v>
      </c>
      <c r="T40" s="79">
        <v>0</v>
      </c>
      <c r="U40" s="80">
        <f>IFERROR(T40/(Q40),"-")</f>
        <v>0</v>
      </c>
      <c r="V40" s="81"/>
      <c r="W40" s="82">
        <v>0</v>
      </c>
      <c r="X40" s="80">
        <f>IF(Q40=0,"-",W40/Q40)</f>
        <v>0</v>
      </c>
      <c r="Y40" s="181">
        <v>0</v>
      </c>
      <c r="Z40" s="182">
        <f>IFERROR(Y40/Q40,"-")</f>
        <v>0</v>
      </c>
      <c r="AA40" s="182" t="str">
        <f>IFERROR(Y40/W40,"-")</f>
        <v>-</v>
      </c>
      <c r="AB40" s="176"/>
      <c r="AC40" s="83"/>
      <c r="AD40" s="77"/>
      <c r="AE40" s="91"/>
      <c r="AF40" s="92">
        <f>IF(Q40=0,"",IF(AE40=0,"",(AE40/Q40)))</f>
        <v>0</v>
      </c>
      <c r="AG40" s="91"/>
      <c r="AH40" s="93" t="str">
        <f>IFERROR(AG40/AE40,"-")</f>
        <v>-</v>
      </c>
      <c r="AI40" s="94"/>
      <c r="AJ40" s="95" t="str">
        <f>IFERROR(AI40/AE40,"-")</f>
        <v>-</v>
      </c>
      <c r="AK40" s="96"/>
      <c r="AL40" s="96"/>
      <c r="AM40" s="96"/>
      <c r="AN40" s="97"/>
      <c r="AO40" s="98">
        <f>IF(Q40=0,"",IF(AN40=0,"",(AN40/Q40)))</f>
        <v>0</v>
      </c>
      <c r="AP40" s="97"/>
      <c r="AQ40" s="99" t="str">
        <f>IFERROR(AP40/AN40,"-")</f>
        <v>-</v>
      </c>
      <c r="AR40" s="100"/>
      <c r="AS40" s="101" t="str">
        <f>IFERROR(AR40/AN40,"-")</f>
        <v>-</v>
      </c>
      <c r="AT40" s="102"/>
      <c r="AU40" s="102"/>
      <c r="AV40" s="102"/>
      <c r="AW40" s="103"/>
      <c r="AX40" s="104">
        <f>IF(Q40=0,"",IF(AW40=0,"",(AW40/Q40)))</f>
        <v>0</v>
      </c>
      <c r="AY40" s="103"/>
      <c r="AZ40" s="105" t="str">
        <f>IFERROR(AY40/AW40,"-")</f>
        <v>-</v>
      </c>
      <c r="BA40" s="106"/>
      <c r="BB40" s="107" t="str">
        <f>IFERROR(BA40/AW40,"-")</f>
        <v>-</v>
      </c>
      <c r="BC40" s="108"/>
      <c r="BD40" s="108"/>
      <c r="BE40" s="108"/>
      <c r="BF40" s="109"/>
      <c r="BG40" s="110">
        <f>IF(Q40=0,"",IF(BF40=0,"",(BF40/Q40)))</f>
        <v>0</v>
      </c>
      <c r="BH40" s="109"/>
      <c r="BI40" s="111" t="str">
        <f>IFERROR(BH40/BF40,"-")</f>
        <v>-</v>
      </c>
      <c r="BJ40" s="112"/>
      <c r="BK40" s="113" t="str">
        <f>IFERROR(BJ40/BF40,"-")</f>
        <v>-</v>
      </c>
      <c r="BL40" s="114"/>
      <c r="BM40" s="114"/>
      <c r="BN40" s="114"/>
      <c r="BO40" s="116">
        <v>1</v>
      </c>
      <c r="BP40" s="117">
        <f>IF(Q40=0,"",IF(BO40=0,"",(BO40/Q40)))</f>
        <v>1</v>
      </c>
      <c r="BQ40" s="118"/>
      <c r="BR40" s="119">
        <f>IFERROR(BQ40/BO40,"-")</f>
        <v>0</v>
      </c>
      <c r="BS40" s="120"/>
      <c r="BT40" s="121">
        <f>IFERROR(BS40/BO40,"-")</f>
        <v>0</v>
      </c>
      <c r="BU40" s="122"/>
      <c r="BV40" s="122"/>
      <c r="BW40" s="122"/>
      <c r="BX40" s="123"/>
      <c r="BY40" s="124">
        <f>IF(Q40=0,"",IF(BX40=0,"",(BX40/Q40)))</f>
        <v>0</v>
      </c>
      <c r="BZ40" s="125"/>
      <c r="CA40" s="126" t="str">
        <f>IFERROR(BZ40/BX40,"-")</f>
        <v>-</v>
      </c>
      <c r="CB40" s="127"/>
      <c r="CC40" s="128" t="str">
        <f>IFERROR(CB40/BX40,"-")</f>
        <v>-</v>
      </c>
      <c r="CD40" s="129"/>
      <c r="CE40" s="129"/>
      <c r="CF40" s="129"/>
      <c r="CG40" s="130"/>
      <c r="CH40" s="131">
        <f>IF(Q40=0,"",IF(CG40=0,"",(CG40/Q40)))</f>
        <v>0</v>
      </c>
      <c r="CI40" s="132"/>
      <c r="CJ40" s="133" t="str">
        <f>IFERROR(CI40/CG40,"-")</f>
        <v>-</v>
      </c>
      <c r="CK40" s="134"/>
      <c r="CL40" s="135" t="str">
        <f>IFERROR(CK40/CG40,"-")</f>
        <v>-</v>
      </c>
      <c r="CM40" s="136"/>
      <c r="CN40" s="136"/>
      <c r="CO40" s="136"/>
      <c r="CP40" s="137">
        <v>0</v>
      </c>
      <c r="CQ40" s="138">
        <v>0</v>
      </c>
      <c r="CR40" s="138"/>
      <c r="CS40" s="138"/>
      <c r="CT40" s="139" t="str">
        <f>IF(AND(CR40=0,CS40=0),"",IF(AND(CR40&lt;=100000,CS40&lt;=100000),"",IF(CR40/CQ40&gt;0.7,"男高",IF(CS40/CQ40&gt;0.7,"女高",""))))</f>
        <v/>
      </c>
    </row>
    <row r="41" spans="1:99">
      <c r="A41" s="78"/>
      <c r="B41" s="184" t="s">
        <v>145</v>
      </c>
      <c r="C41" s="184" t="s">
        <v>58</v>
      </c>
      <c r="D41" s="184"/>
      <c r="E41" s="184" t="s">
        <v>109</v>
      </c>
      <c r="F41" s="184" t="s">
        <v>109</v>
      </c>
      <c r="G41" s="184" t="s">
        <v>77</v>
      </c>
      <c r="H41" s="87"/>
      <c r="I41" s="87"/>
      <c r="J41" s="87"/>
      <c r="K41" s="176"/>
      <c r="L41" s="79">
        <v>60</v>
      </c>
      <c r="M41" s="79">
        <v>47</v>
      </c>
      <c r="N41" s="79">
        <v>14</v>
      </c>
      <c r="O41" s="88">
        <v>11</v>
      </c>
      <c r="P41" s="89">
        <v>0</v>
      </c>
      <c r="Q41" s="90">
        <f>O41+P41</f>
        <v>11</v>
      </c>
      <c r="R41" s="80">
        <f>IFERROR(Q41/N41,"-")</f>
        <v>0.78571428571429</v>
      </c>
      <c r="S41" s="79">
        <v>4</v>
      </c>
      <c r="T41" s="79">
        <v>1</v>
      </c>
      <c r="U41" s="80">
        <f>IFERROR(T41/(Q41),"-")</f>
        <v>0.090909090909091</v>
      </c>
      <c r="V41" s="81"/>
      <c r="W41" s="82">
        <v>2</v>
      </c>
      <c r="X41" s="80">
        <f>IF(Q41=0,"-",W41/Q41)</f>
        <v>0.18181818181818</v>
      </c>
      <c r="Y41" s="181">
        <v>397000</v>
      </c>
      <c r="Z41" s="182">
        <f>IFERROR(Y41/Q41,"-")</f>
        <v>36090.909090909</v>
      </c>
      <c r="AA41" s="182">
        <f>IFERROR(Y41/W41,"-")</f>
        <v>198500</v>
      </c>
      <c r="AB41" s="176"/>
      <c r="AC41" s="83"/>
      <c r="AD41" s="77"/>
      <c r="AE41" s="91"/>
      <c r="AF41" s="92">
        <f>IF(Q41=0,"",IF(AE41=0,"",(AE41/Q41)))</f>
        <v>0</v>
      </c>
      <c r="AG41" s="91"/>
      <c r="AH41" s="93" t="str">
        <f>IFERROR(AG41/AE41,"-")</f>
        <v>-</v>
      </c>
      <c r="AI41" s="94"/>
      <c r="AJ41" s="95" t="str">
        <f>IFERROR(AI41/AE41,"-")</f>
        <v>-</v>
      </c>
      <c r="AK41" s="96"/>
      <c r="AL41" s="96"/>
      <c r="AM41" s="96"/>
      <c r="AN41" s="97"/>
      <c r="AO41" s="98">
        <f>IF(Q41=0,"",IF(AN41=0,"",(AN41/Q41)))</f>
        <v>0</v>
      </c>
      <c r="AP41" s="97"/>
      <c r="AQ41" s="99" t="str">
        <f>IFERROR(AP41/AN41,"-")</f>
        <v>-</v>
      </c>
      <c r="AR41" s="100"/>
      <c r="AS41" s="101" t="str">
        <f>IFERROR(AR41/AN41,"-")</f>
        <v>-</v>
      </c>
      <c r="AT41" s="102"/>
      <c r="AU41" s="102"/>
      <c r="AV41" s="102"/>
      <c r="AW41" s="103"/>
      <c r="AX41" s="104">
        <f>IF(Q41=0,"",IF(AW41=0,"",(AW41/Q41)))</f>
        <v>0</v>
      </c>
      <c r="AY41" s="103"/>
      <c r="AZ41" s="105" t="str">
        <f>IFERROR(AY41/AW41,"-")</f>
        <v>-</v>
      </c>
      <c r="BA41" s="106"/>
      <c r="BB41" s="107" t="str">
        <f>IFERROR(BA41/AW41,"-")</f>
        <v>-</v>
      </c>
      <c r="BC41" s="108"/>
      <c r="BD41" s="108"/>
      <c r="BE41" s="108"/>
      <c r="BF41" s="109">
        <v>1</v>
      </c>
      <c r="BG41" s="110">
        <f>IF(Q41=0,"",IF(BF41=0,"",(BF41/Q41)))</f>
        <v>0.090909090909091</v>
      </c>
      <c r="BH41" s="109"/>
      <c r="BI41" s="111">
        <f>IFERROR(BH41/BF41,"-")</f>
        <v>0</v>
      </c>
      <c r="BJ41" s="112"/>
      <c r="BK41" s="113">
        <f>IFERROR(BJ41/BF41,"-")</f>
        <v>0</v>
      </c>
      <c r="BL41" s="114"/>
      <c r="BM41" s="114"/>
      <c r="BN41" s="114"/>
      <c r="BO41" s="116">
        <v>5</v>
      </c>
      <c r="BP41" s="117">
        <f>IF(Q41=0,"",IF(BO41=0,"",(BO41/Q41)))</f>
        <v>0.45454545454545</v>
      </c>
      <c r="BQ41" s="118"/>
      <c r="BR41" s="119">
        <f>IFERROR(BQ41/BO41,"-")</f>
        <v>0</v>
      </c>
      <c r="BS41" s="120"/>
      <c r="BT41" s="121">
        <f>IFERROR(BS41/BO41,"-")</f>
        <v>0</v>
      </c>
      <c r="BU41" s="122"/>
      <c r="BV41" s="122"/>
      <c r="BW41" s="122"/>
      <c r="BX41" s="123">
        <v>3</v>
      </c>
      <c r="BY41" s="124">
        <f>IF(Q41=0,"",IF(BX41=0,"",(BX41/Q41)))</f>
        <v>0.27272727272727</v>
      </c>
      <c r="BZ41" s="125"/>
      <c r="CA41" s="126">
        <f>IFERROR(BZ41/BX41,"-")</f>
        <v>0</v>
      </c>
      <c r="CB41" s="127"/>
      <c r="CC41" s="128">
        <f>IFERROR(CB41/BX41,"-")</f>
        <v>0</v>
      </c>
      <c r="CD41" s="129"/>
      <c r="CE41" s="129"/>
      <c r="CF41" s="129"/>
      <c r="CG41" s="130">
        <v>2</v>
      </c>
      <c r="CH41" s="131">
        <f>IF(Q41=0,"",IF(CG41=0,"",(CG41/Q41)))</f>
        <v>0.18181818181818</v>
      </c>
      <c r="CI41" s="132">
        <v>2</v>
      </c>
      <c r="CJ41" s="133">
        <f>IFERROR(CI41/CG41,"-")</f>
        <v>1</v>
      </c>
      <c r="CK41" s="134">
        <v>397000</v>
      </c>
      <c r="CL41" s="135">
        <f>IFERROR(CK41/CG41,"-")</f>
        <v>198500</v>
      </c>
      <c r="CM41" s="136"/>
      <c r="CN41" s="136"/>
      <c r="CO41" s="136">
        <v>2</v>
      </c>
      <c r="CP41" s="137">
        <v>2</v>
      </c>
      <c r="CQ41" s="138">
        <v>397000</v>
      </c>
      <c r="CR41" s="138">
        <v>328000</v>
      </c>
      <c r="CS41" s="138"/>
      <c r="CT41" s="139" t="str">
        <f>IF(AND(CR41=0,CS41=0),"",IF(AND(CR41&lt;=100000,CS41&lt;=100000),"",IF(CR41/CQ41&gt;0.7,"男高",IF(CS41/CQ41&gt;0.7,"女高",""))))</f>
        <v>男高</v>
      </c>
    </row>
    <row r="42" spans="1:99">
      <c r="A42" s="30"/>
      <c r="B42" s="84"/>
      <c r="C42" s="84"/>
      <c r="D42" s="85"/>
      <c r="E42" s="85"/>
      <c r="F42" s="85"/>
      <c r="G42" s="86"/>
      <c r="H42" s="87"/>
      <c r="I42" s="87"/>
      <c r="J42" s="87"/>
      <c r="K42" s="177"/>
      <c r="L42" s="34"/>
      <c r="M42" s="34"/>
      <c r="N42" s="31"/>
      <c r="O42" s="23"/>
      <c r="P42" s="23"/>
      <c r="Q42" s="23"/>
      <c r="R42" s="32"/>
      <c r="S42" s="32"/>
      <c r="T42" s="23"/>
      <c r="U42" s="32"/>
      <c r="V42" s="25"/>
      <c r="W42" s="25"/>
      <c r="X42" s="25"/>
      <c r="Y42" s="183"/>
      <c r="Z42" s="183"/>
      <c r="AA42" s="183"/>
      <c r="AB42" s="183"/>
      <c r="AC42" s="33"/>
      <c r="AD42" s="57"/>
      <c r="AE42" s="61"/>
      <c r="AF42" s="62"/>
      <c r="AG42" s="61"/>
      <c r="AH42" s="65"/>
      <c r="AI42" s="66"/>
      <c r="AJ42" s="67"/>
      <c r="AK42" s="68"/>
      <c r="AL42" s="68"/>
      <c r="AM42" s="68"/>
      <c r="AN42" s="61"/>
      <c r="AO42" s="62"/>
      <c r="AP42" s="61"/>
      <c r="AQ42" s="65"/>
      <c r="AR42" s="66"/>
      <c r="AS42" s="67"/>
      <c r="AT42" s="68"/>
      <c r="AU42" s="68"/>
      <c r="AV42" s="68"/>
      <c r="AW42" s="61"/>
      <c r="AX42" s="62"/>
      <c r="AY42" s="61"/>
      <c r="AZ42" s="65"/>
      <c r="BA42" s="66"/>
      <c r="BB42" s="67"/>
      <c r="BC42" s="68"/>
      <c r="BD42" s="68"/>
      <c r="BE42" s="68"/>
      <c r="BF42" s="61"/>
      <c r="BG42" s="62"/>
      <c r="BH42" s="61"/>
      <c r="BI42" s="65"/>
      <c r="BJ42" s="66"/>
      <c r="BK42" s="67"/>
      <c r="BL42" s="68"/>
      <c r="BM42" s="68"/>
      <c r="BN42" s="68"/>
      <c r="BO42" s="63"/>
      <c r="BP42" s="64"/>
      <c r="BQ42" s="61"/>
      <c r="BR42" s="65"/>
      <c r="BS42" s="66"/>
      <c r="BT42" s="67"/>
      <c r="BU42" s="68"/>
      <c r="BV42" s="68"/>
      <c r="BW42" s="68"/>
      <c r="BX42" s="63"/>
      <c r="BY42" s="64"/>
      <c r="BZ42" s="61"/>
      <c r="CA42" s="65"/>
      <c r="CB42" s="66"/>
      <c r="CC42" s="67"/>
      <c r="CD42" s="68"/>
      <c r="CE42" s="68"/>
      <c r="CF42" s="68"/>
      <c r="CG42" s="63"/>
      <c r="CH42" s="64"/>
      <c r="CI42" s="61"/>
      <c r="CJ42" s="65"/>
      <c r="CK42" s="66"/>
      <c r="CL42" s="67"/>
      <c r="CM42" s="68"/>
      <c r="CN42" s="68"/>
      <c r="CO42" s="68"/>
      <c r="CP42" s="69"/>
      <c r="CQ42" s="66"/>
      <c r="CR42" s="66"/>
      <c r="CS42" s="66"/>
      <c r="CT42" s="70"/>
    </row>
    <row r="43" spans="1:99">
      <c r="A43" s="30"/>
      <c r="B43" s="37"/>
      <c r="C43" s="37"/>
      <c r="D43" s="21"/>
      <c r="E43" s="21"/>
      <c r="F43" s="21"/>
      <c r="G43" s="22"/>
      <c r="H43" s="36"/>
      <c r="I43" s="36"/>
      <c r="J43" s="73"/>
      <c r="K43" s="178"/>
      <c r="L43" s="34"/>
      <c r="M43" s="34"/>
      <c r="N43" s="31"/>
      <c r="O43" s="23"/>
      <c r="P43" s="23"/>
      <c r="Q43" s="23"/>
      <c r="R43" s="32"/>
      <c r="S43" s="32"/>
      <c r="T43" s="23"/>
      <c r="U43" s="32"/>
      <c r="V43" s="25"/>
      <c r="W43" s="25"/>
      <c r="X43" s="25"/>
      <c r="Y43" s="183"/>
      <c r="Z43" s="183"/>
      <c r="AA43" s="183"/>
      <c r="AB43" s="183"/>
      <c r="AC43" s="33"/>
      <c r="AD43" s="59"/>
      <c r="AE43" s="61"/>
      <c r="AF43" s="62"/>
      <c r="AG43" s="61"/>
      <c r="AH43" s="65"/>
      <c r="AI43" s="66"/>
      <c r="AJ43" s="67"/>
      <c r="AK43" s="68"/>
      <c r="AL43" s="68"/>
      <c r="AM43" s="68"/>
      <c r="AN43" s="61"/>
      <c r="AO43" s="62"/>
      <c r="AP43" s="61"/>
      <c r="AQ43" s="65"/>
      <c r="AR43" s="66"/>
      <c r="AS43" s="67"/>
      <c r="AT43" s="68"/>
      <c r="AU43" s="68"/>
      <c r="AV43" s="68"/>
      <c r="AW43" s="61"/>
      <c r="AX43" s="62"/>
      <c r="AY43" s="61"/>
      <c r="AZ43" s="65"/>
      <c r="BA43" s="66"/>
      <c r="BB43" s="67"/>
      <c r="BC43" s="68"/>
      <c r="BD43" s="68"/>
      <c r="BE43" s="68"/>
      <c r="BF43" s="61"/>
      <c r="BG43" s="62"/>
      <c r="BH43" s="61"/>
      <c r="BI43" s="65"/>
      <c r="BJ43" s="66"/>
      <c r="BK43" s="67"/>
      <c r="BL43" s="68"/>
      <c r="BM43" s="68"/>
      <c r="BN43" s="68"/>
      <c r="BO43" s="63"/>
      <c r="BP43" s="64"/>
      <c r="BQ43" s="61"/>
      <c r="BR43" s="65"/>
      <c r="BS43" s="66"/>
      <c r="BT43" s="67"/>
      <c r="BU43" s="68"/>
      <c r="BV43" s="68"/>
      <c r="BW43" s="68"/>
      <c r="BX43" s="63"/>
      <c r="BY43" s="64"/>
      <c r="BZ43" s="61"/>
      <c r="CA43" s="65"/>
      <c r="CB43" s="66"/>
      <c r="CC43" s="67"/>
      <c r="CD43" s="68"/>
      <c r="CE43" s="68"/>
      <c r="CF43" s="68"/>
      <c r="CG43" s="63"/>
      <c r="CH43" s="64"/>
      <c r="CI43" s="61"/>
      <c r="CJ43" s="65"/>
      <c r="CK43" s="66"/>
      <c r="CL43" s="67"/>
      <c r="CM43" s="68"/>
      <c r="CN43" s="68"/>
      <c r="CO43" s="68"/>
      <c r="CP43" s="69"/>
      <c r="CQ43" s="66"/>
      <c r="CR43" s="66"/>
      <c r="CS43" s="66"/>
      <c r="CT43" s="70"/>
    </row>
    <row r="44" spans="1:99">
      <c r="A44" s="19">
        <f>AC44</f>
        <v>1.2747512481645</v>
      </c>
      <c r="B44" s="39"/>
      <c r="C44" s="39"/>
      <c r="D44" s="39"/>
      <c r="E44" s="39"/>
      <c r="F44" s="39"/>
      <c r="G44" s="39"/>
      <c r="H44" s="40" t="s">
        <v>146</v>
      </c>
      <c r="I44" s="40"/>
      <c r="J44" s="40"/>
      <c r="K44" s="179">
        <f>SUM(K6:K43)</f>
        <v>3405000</v>
      </c>
      <c r="L44" s="41">
        <f>SUM(L6:L43)</f>
        <v>1642</v>
      </c>
      <c r="M44" s="41">
        <f>SUM(M6:M43)</f>
        <v>738</v>
      </c>
      <c r="N44" s="41">
        <f>SUM(N6:N43)</f>
        <v>2136</v>
      </c>
      <c r="O44" s="41">
        <f>SUM(O6:O43)</f>
        <v>366</v>
      </c>
      <c r="P44" s="41">
        <f>SUM(P6:P43)</f>
        <v>2</v>
      </c>
      <c r="Q44" s="41">
        <f>SUM(Q6:Q43)</f>
        <v>368</v>
      </c>
      <c r="R44" s="42">
        <f>IFERROR(Q44/N44,"-")</f>
        <v>0.17228464419476</v>
      </c>
      <c r="S44" s="76">
        <f>SUM(S6:S43)</f>
        <v>78</v>
      </c>
      <c r="T44" s="76">
        <f>SUM(T6:T43)</f>
        <v>74</v>
      </c>
      <c r="U44" s="42">
        <f>IFERROR(S44/Q44,"-")</f>
        <v>0.21195652173913</v>
      </c>
      <c r="V44" s="43">
        <f>IFERROR(K44/Q44,"-")</f>
        <v>9252.7173913043</v>
      </c>
      <c r="W44" s="44">
        <f>SUM(W6:W43)</f>
        <v>98</v>
      </c>
      <c r="X44" s="42">
        <f>IFERROR(W44/Q44,"-")</f>
        <v>0.26630434782609</v>
      </c>
      <c r="Y44" s="179">
        <f>SUM(Y6:Y43)</f>
        <v>4340528</v>
      </c>
      <c r="Z44" s="179">
        <f>IFERROR(Y44/Q44,"-")</f>
        <v>11794.913043478</v>
      </c>
      <c r="AA44" s="179">
        <f>IFERROR(Y44/W44,"-")</f>
        <v>44291.102040816</v>
      </c>
      <c r="AB44" s="179">
        <f>Y44-K44</f>
        <v>935528</v>
      </c>
      <c r="AC44" s="45">
        <f>Y44/K44</f>
        <v>1.2747512481645</v>
      </c>
      <c r="AD44" s="58"/>
      <c r="AE44" s="60"/>
      <c r="AF44" s="60"/>
      <c r="AG44" s="60"/>
      <c r="AH44" s="60"/>
      <c r="AI44" s="60"/>
      <c r="AJ44" s="60"/>
      <c r="AK44" s="60"/>
      <c r="AL44" s="60"/>
      <c r="AM44" s="60"/>
      <c r="AN44" s="60"/>
      <c r="AO44" s="60"/>
      <c r="AP44" s="60"/>
      <c r="AQ44" s="60"/>
      <c r="AR44" s="60"/>
      <c r="AS44" s="60"/>
      <c r="AT44" s="60"/>
      <c r="AU44" s="60"/>
      <c r="AV44" s="60"/>
      <c r="AW44" s="60"/>
      <c r="AX44" s="60"/>
      <c r="AY44" s="60"/>
      <c r="AZ44" s="60"/>
      <c r="BA44" s="60"/>
      <c r="BB44" s="60"/>
      <c r="BC44" s="60"/>
      <c r="BD44" s="60"/>
      <c r="BE44" s="60"/>
      <c r="BF44" s="60"/>
      <c r="BG44" s="60"/>
      <c r="BH44" s="60"/>
      <c r="BI44" s="60"/>
      <c r="BJ44" s="60"/>
      <c r="BK44" s="60"/>
      <c r="BL44" s="60"/>
      <c r="BM44" s="60"/>
      <c r="BN44" s="60"/>
      <c r="BO44" s="60"/>
      <c r="BP44" s="60"/>
      <c r="BQ44" s="60"/>
      <c r="BR44" s="60"/>
      <c r="BS44" s="60"/>
      <c r="BT44" s="60"/>
      <c r="BU44" s="60"/>
      <c r="BV44" s="60"/>
      <c r="BW44" s="60"/>
      <c r="BX44" s="60"/>
      <c r="BY44" s="60"/>
      <c r="BZ44" s="60"/>
      <c r="CA44" s="60"/>
      <c r="CB44" s="60"/>
      <c r="CC44" s="60"/>
      <c r="CD44" s="60"/>
      <c r="CE44" s="60"/>
      <c r="CF44" s="60"/>
      <c r="CG44" s="60"/>
      <c r="CH44" s="60"/>
      <c r="CI44" s="60"/>
      <c r="CJ44" s="60"/>
      <c r="CK44" s="60"/>
      <c r="CL44" s="60"/>
      <c r="CM44" s="60"/>
      <c r="CN44" s="60"/>
      <c r="CO44" s="60"/>
      <c r="CP44" s="60"/>
      <c r="CQ44" s="60"/>
      <c r="CR44" s="60"/>
      <c r="CS44" s="60"/>
      <c r="CT44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10"/>
    <mergeCell ref="K6:K10"/>
    <mergeCell ref="V6:V10"/>
    <mergeCell ref="AB6:AB10"/>
    <mergeCell ref="AC6:AC10"/>
    <mergeCell ref="A11:A16"/>
    <mergeCell ref="K11:K16"/>
    <mergeCell ref="V11:V16"/>
    <mergeCell ref="AB11:AB16"/>
    <mergeCell ref="AC11:AC16"/>
    <mergeCell ref="A17:A21"/>
    <mergeCell ref="K17:K21"/>
    <mergeCell ref="V17:V21"/>
    <mergeCell ref="AB17:AB21"/>
    <mergeCell ref="AC17:AC21"/>
    <mergeCell ref="A22:A25"/>
    <mergeCell ref="K22:K25"/>
    <mergeCell ref="V22:V25"/>
    <mergeCell ref="AB22:AB25"/>
    <mergeCell ref="AC22:AC25"/>
    <mergeCell ref="A26:A29"/>
    <mergeCell ref="K26:K29"/>
    <mergeCell ref="V26:V29"/>
    <mergeCell ref="AB26:AB29"/>
    <mergeCell ref="AC26:AC29"/>
    <mergeCell ref="A30:A33"/>
    <mergeCell ref="K30:K33"/>
    <mergeCell ref="V30:V33"/>
    <mergeCell ref="AB30:AB33"/>
    <mergeCell ref="AC30:AC33"/>
    <mergeCell ref="A34:A41"/>
    <mergeCell ref="K34:K41"/>
    <mergeCell ref="V34:V41"/>
    <mergeCell ref="AB34:AB41"/>
    <mergeCell ref="AC34:AC41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37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11.875" customWidth="true" style="72"/>
    <col min="4" max="4" width="7" customWidth="true" style="72"/>
    <col min="5" max="5" width="30.625" customWidth="true" style="72"/>
    <col min="6" max="6" width="30.625" customWidth="true" style="72"/>
    <col min="7" max="7" width="8.25" customWidth="true" style="72"/>
    <col min="8" max="8" width="33.5" customWidth="true" style="72"/>
    <col min="9" max="9" width="14.375" customWidth="true" style="72"/>
    <col min="10" max="10" width="12.25" customWidth="true" style="72"/>
    <col min="11" max="11" width="10.875" customWidth="true" style="72"/>
    <col min="12" max="12" width="10.875" customWidth="true" style="72"/>
    <col min="13" max="13" width="10.875" customWidth="true" style="72"/>
    <col min="14" max="14" width="10.375" customWidth="true" style="72"/>
    <col min="15" max="15" width="9" customWidth="true" style="72"/>
    <col min="16" max="16" width="9" customWidth="true" style="72"/>
    <col min="17" max="17" width="10.375" customWidth="true" style="72"/>
    <col min="18" max="18" width="10.375" customWidth="true" style="72"/>
    <col min="19" max="19" width="10.375" customWidth="true" style="72"/>
    <col min="20" max="20" width="7.375" customWidth="true" style="72"/>
    <col min="21" max="21" width="9" customWidth="true" style="72"/>
    <col min="22" max="22" width="9" customWidth="true" style="72"/>
    <col min="23" max="23" width="6.75" customWidth="true" style="72"/>
    <col min="24" max="24" width="7.875" customWidth="true" style="72"/>
    <col min="25" max="25" width="10" customWidth="true" style="72"/>
    <col min="26" max="26" width="9" customWidth="true" style="72"/>
    <col min="27" max="27" width="9" customWidth="true" style="72"/>
    <col min="28" max="28" width="12.375" customWidth="true" style="72"/>
    <col min="29" max="29" width="9" customWidth="true" style="72"/>
    <col min="30" max="30" width="9" customWidth="true" style="54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  <col min="99" max="99" width="9" customWidth="true" style="72"/>
  </cols>
  <sheetData>
    <row r="2" spans="1:99" customHeight="1" ht="13.5">
      <c r="A2" s="24" t="s">
        <v>0</v>
      </c>
      <c r="B2" s="27" t="s">
        <v>1</v>
      </c>
      <c r="C2" s="27"/>
      <c r="D2" s="1"/>
      <c r="H2" s="74"/>
      <c r="I2" s="74"/>
      <c r="J2" s="74"/>
      <c r="K2" s="75"/>
      <c r="L2" s="75" t="s">
        <v>2</v>
      </c>
      <c r="M2" s="75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5"/>
      <c r="AE2" s="151" t="s">
        <v>4</v>
      </c>
      <c r="AF2" s="151"/>
      <c r="AG2" s="151"/>
      <c r="AH2" s="151"/>
      <c r="AI2" s="151"/>
      <c r="AJ2" s="151"/>
      <c r="AK2" s="151"/>
      <c r="AL2" s="151"/>
      <c r="AM2" s="151"/>
      <c r="AN2" s="151"/>
      <c r="AO2" s="151"/>
      <c r="AP2" s="151"/>
      <c r="AQ2" s="151"/>
      <c r="AR2" s="151"/>
      <c r="AS2" s="151"/>
      <c r="AT2" s="151"/>
      <c r="AU2" s="151"/>
      <c r="AV2" s="151"/>
      <c r="AW2" s="151"/>
      <c r="AX2" s="151"/>
      <c r="AY2" s="151"/>
      <c r="AZ2" s="151"/>
      <c r="BA2" s="151"/>
      <c r="BB2" s="151"/>
      <c r="BC2" s="151"/>
      <c r="BD2" s="151"/>
      <c r="BE2" s="151"/>
      <c r="BF2" s="151"/>
      <c r="BG2" s="151"/>
      <c r="BH2" s="151"/>
      <c r="BI2" s="151"/>
      <c r="BJ2" s="151"/>
      <c r="BK2" s="151"/>
      <c r="BL2" s="151"/>
      <c r="BM2" s="151"/>
      <c r="BN2" s="151"/>
      <c r="BO2" s="151"/>
      <c r="BP2" s="151"/>
      <c r="BQ2" s="151"/>
      <c r="BR2" s="151"/>
      <c r="BS2" s="151"/>
      <c r="BT2" s="151"/>
      <c r="BU2" s="151"/>
      <c r="BV2" s="151"/>
      <c r="BW2" s="151"/>
      <c r="BX2" s="151"/>
      <c r="BY2" s="151"/>
      <c r="BZ2" s="151"/>
      <c r="CA2" s="151"/>
      <c r="CB2" s="151"/>
      <c r="CC2" s="151"/>
      <c r="CD2" s="151"/>
      <c r="CE2" s="151"/>
      <c r="CF2" s="151"/>
      <c r="CG2" s="151"/>
      <c r="CH2" s="151"/>
      <c r="CI2" s="151"/>
      <c r="CJ2" s="151"/>
      <c r="CK2" s="151"/>
      <c r="CL2" s="151"/>
      <c r="CM2" s="151"/>
      <c r="CN2" s="151"/>
      <c r="CO2" s="151"/>
      <c r="CP2" s="152" t="s">
        <v>5</v>
      </c>
      <c r="CQ2" s="154" t="s">
        <v>6</v>
      </c>
      <c r="CR2" s="142" t="s">
        <v>7</v>
      </c>
      <c r="CS2" s="143"/>
      <c r="CT2" s="144"/>
    </row>
    <row r="3" spans="1:99" customHeight="1" ht="14.25">
      <c r="A3" s="11" t="s">
        <v>147</v>
      </c>
      <c r="B3" s="38"/>
      <c r="C3" s="38"/>
      <c r="D3" s="18"/>
      <c r="E3" s="18"/>
      <c r="F3" s="18"/>
      <c r="G3" s="18"/>
      <c r="H3" s="71"/>
      <c r="I3" s="71"/>
      <c r="J3" s="1"/>
      <c r="K3" s="1"/>
      <c r="L3" s="140" t="s">
        <v>9</v>
      </c>
      <c r="M3" s="14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5"/>
      <c r="AE3" s="145" t="s">
        <v>10</v>
      </c>
      <c r="AF3" s="146"/>
      <c r="AG3" s="146"/>
      <c r="AH3" s="146"/>
      <c r="AI3" s="146"/>
      <c r="AJ3" s="146"/>
      <c r="AK3" s="146"/>
      <c r="AL3" s="146"/>
      <c r="AM3" s="146"/>
      <c r="AN3" s="157" t="s">
        <v>11</v>
      </c>
      <c r="AO3" s="158"/>
      <c r="AP3" s="158"/>
      <c r="AQ3" s="158"/>
      <c r="AR3" s="158"/>
      <c r="AS3" s="158"/>
      <c r="AT3" s="158"/>
      <c r="AU3" s="158"/>
      <c r="AV3" s="159"/>
      <c r="AW3" s="160" t="s">
        <v>12</v>
      </c>
      <c r="AX3" s="161"/>
      <c r="AY3" s="161"/>
      <c r="AZ3" s="161"/>
      <c r="BA3" s="161"/>
      <c r="BB3" s="161"/>
      <c r="BC3" s="161"/>
      <c r="BD3" s="161"/>
      <c r="BE3" s="162"/>
      <c r="BF3" s="163" t="s">
        <v>13</v>
      </c>
      <c r="BG3" s="164"/>
      <c r="BH3" s="164"/>
      <c r="BI3" s="164"/>
      <c r="BJ3" s="164"/>
      <c r="BK3" s="164"/>
      <c r="BL3" s="164"/>
      <c r="BM3" s="164"/>
      <c r="BN3" s="165"/>
      <c r="BO3" s="166" t="s">
        <v>14</v>
      </c>
      <c r="BP3" s="167"/>
      <c r="BQ3" s="167"/>
      <c r="BR3" s="167"/>
      <c r="BS3" s="167"/>
      <c r="BT3" s="167"/>
      <c r="BU3" s="167"/>
      <c r="BV3" s="167"/>
      <c r="BW3" s="168"/>
      <c r="BX3" s="169" t="s">
        <v>15</v>
      </c>
      <c r="BY3" s="170"/>
      <c r="BZ3" s="170"/>
      <c r="CA3" s="170"/>
      <c r="CB3" s="170"/>
      <c r="CC3" s="170"/>
      <c r="CD3" s="170"/>
      <c r="CE3" s="170"/>
      <c r="CF3" s="171"/>
      <c r="CG3" s="172" t="s">
        <v>16</v>
      </c>
      <c r="CH3" s="173"/>
      <c r="CI3" s="173"/>
      <c r="CJ3" s="173"/>
      <c r="CK3" s="173"/>
      <c r="CL3" s="173"/>
      <c r="CM3" s="173"/>
      <c r="CN3" s="173"/>
      <c r="CO3" s="174"/>
      <c r="CP3" s="152"/>
      <c r="CQ3" s="155"/>
      <c r="CR3" s="147" t="s">
        <v>17</v>
      </c>
      <c r="CS3" s="148"/>
      <c r="CT3" s="149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6"/>
      <c r="AE4" s="46" t="s">
        <v>47</v>
      </c>
      <c r="AF4" s="46" t="s">
        <v>48</v>
      </c>
      <c r="AG4" s="46" t="s">
        <v>49</v>
      </c>
      <c r="AH4" s="46" t="s">
        <v>41</v>
      </c>
      <c r="AI4" s="46" t="s">
        <v>50</v>
      </c>
      <c r="AJ4" s="46" t="s">
        <v>51</v>
      </c>
      <c r="AK4" s="46" t="s">
        <v>52</v>
      </c>
      <c r="AL4" s="46" t="s">
        <v>53</v>
      </c>
      <c r="AM4" s="46" t="s">
        <v>54</v>
      </c>
      <c r="AN4" s="47" t="s">
        <v>47</v>
      </c>
      <c r="AO4" s="47" t="s">
        <v>48</v>
      </c>
      <c r="AP4" s="47" t="s">
        <v>49</v>
      </c>
      <c r="AQ4" s="47" t="s">
        <v>41</v>
      </c>
      <c r="AR4" s="47" t="s">
        <v>50</v>
      </c>
      <c r="AS4" s="47" t="s">
        <v>51</v>
      </c>
      <c r="AT4" s="47" t="s">
        <v>52</v>
      </c>
      <c r="AU4" s="47" t="s">
        <v>53</v>
      </c>
      <c r="AV4" s="47" t="s">
        <v>54</v>
      </c>
      <c r="AW4" s="48" t="s">
        <v>47</v>
      </c>
      <c r="AX4" s="48" t="s">
        <v>48</v>
      </c>
      <c r="AY4" s="48" t="s">
        <v>49</v>
      </c>
      <c r="AZ4" s="48" t="s">
        <v>41</v>
      </c>
      <c r="BA4" s="48" t="s">
        <v>50</v>
      </c>
      <c r="BB4" s="48" t="s">
        <v>51</v>
      </c>
      <c r="BC4" s="48" t="s">
        <v>52</v>
      </c>
      <c r="BD4" s="48" t="s">
        <v>53</v>
      </c>
      <c r="BE4" s="48" t="s">
        <v>54</v>
      </c>
      <c r="BF4" s="49" t="s">
        <v>47</v>
      </c>
      <c r="BG4" s="49" t="s">
        <v>48</v>
      </c>
      <c r="BH4" s="49" t="s">
        <v>49</v>
      </c>
      <c r="BI4" s="49" t="s">
        <v>41</v>
      </c>
      <c r="BJ4" s="49" t="s">
        <v>50</v>
      </c>
      <c r="BK4" s="49" t="s">
        <v>51</v>
      </c>
      <c r="BL4" s="49" t="s">
        <v>52</v>
      </c>
      <c r="BM4" s="49" t="s">
        <v>53</v>
      </c>
      <c r="BN4" s="49" t="s">
        <v>54</v>
      </c>
      <c r="BO4" s="115" t="s">
        <v>47</v>
      </c>
      <c r="BP4" s="115" t="s">
        <v>48</v>
      </c>
      <c r="BQ4" s="115" t="s">
        <v>49</v>
      </c>
      <c r="BR4" s="115" t="s">
        <v>41</v>
      </c>
      <c r="BS4" s="115" t="s">
        <v>50</v>
      </c>
      <c r="BT4" s="115" t="s">
        <v>51</v>
      </c>
      <c r="BU4" s="115" t="s">
        <v>52</v>
      </c>
      <c r="BV4" s="115" t="s">
        <v>53</v>
      </c>
      <c r="BW4" s="115" t="s">
        <v>54</v>
      </c>
      <c r="BX4" s="50" t="s">
        <v>47</v>
      </c>
      <c r="BY4" s="50" t="s">
        <v>48</v>
      </c>
      <c r="BZ4" s="50" t="s">
        <v>49</v>
      </c>
      <c r="CA4" s="50" t="s">
        <v>41</v>
      </c>
      <c r="CB4" s="50" t="s">
        <v>50</v>
      </c>
      <c r="CC4" s="50" t="s">
        <v>51</v>
      </c>
      <c r="CD4" s="50" t="s">
        <v>52</v>
      </c>
      <c r="CE4" s="50" t="s">
        <v>53</v>
      </c>
      <c r="CF4" s="50" t="s">
        <v>54</v>
      </c>
      <c r="CG4" s="51" t="s">
        <v>47</v>
      </c>
      <c r="CH4" s="51" t="s">
        <v>48</v>
      </c>
      <c r="CI4" s="51" t="s">
        <v>49</v>
      </c>
      <c r="CJ4" s="51" t="s">
        <v>41</v>
      </c>
      <c r="CK4" s="51" t="s">
        <v>50</v>
      </c>
      <c r="CL4" s="51" t="s">
        <v>51</v>
      </c>
      <c r="CM4" s="51" t="s">
        <v>52</v>
      </c>
      <c r="CN4" s="51" t="s">
        <v>53</v>
      </c>
      <c r="CO4" s="51" t="s">
        <v>54</v>
      </c>
      <c r="CP4" s="153"/>
      <c r="CQ4" s="156"/>
      <c r="CR4" s="52" t="s">
        <v>55</v>
      </c>
      <c r="CS4" s="52" t="s">
        <v>56</v>
      </c>
      <c r="CT4" s="150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75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0"/>
      <c r="Z5" s="180"/>
      <c r="AA5" s="180"/>
      <c r="AB5" s="180"/>
      <c r="AC5" s="10"/>
      <c r="AD5" s="57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  <c r="CT5" s="53"/>
    </row>
    <row r="6" spans="1:99">
      <c r="A6" s="78">
        <f>AC6</f>
        <v>1.5635135135135</v>
      </c>
      <c r="B6" s="184" t="s">
        <v>148</v>
      </c>
      <c r="C6" s="184" t="s">
        <v>58</v>
      </c>
      <c r="D6" s="184" t="s">
        <v>149</v>
      </c>
      <c r="E6" s="184" t="s">
        <v>150</v>
      </c>
      <c r="F6" s="184"/>
      <c r="G6" s="184" t="s">
        <v>61</v>
      </c>
      <c r="H6" s="87" t="s">
        <v>151</v>
      </c>
      <c r="I6" s="87" t="s">
        <v>149</v>
      </c>
      <c r="J6" s="87" t="s">
        <v>98</v>
      </c>
      <c r="K6" s="176">
        <v>370000</v>
      </c>
      <c r="L6" s="79">
        <v>66</v>
      </c>
      <c r="M6" s="79">
        <v>0</v>
      </c>
      <c r="N6" s="79">
        <v>179</v>
      </c>
      <c r="O6" s="88">
        <v>32</v>
      </c>
      <c r="P6" s="89">
        <v>0</v>
      </c>
      <c r="Q6" s="90">
        <f>O6+P6</f>
        <v>32</v>
      </c>
      <c r="R6" s="80">
        <f>IFERROR(Q6/N6,"-")</f>
        <v>0.17877094972067</v>
      </c>
      <c r="S6" s="79">
        <v>4</v>
      </c>
      <c r="T6" s="79">
        <v>11</v>
      </c>
      <c r="U6" s="80">
        <f>IFERROR(T6/(Q6),"-")</f>
        <v>0.34375</v>
      </c>
      <c r="V6" s="81">
        <f>IFERROR(K6/SUM(Q6:Q7),"-")</f>
        <v>5441.1764705882</v>
      </c>
      <c r="W6" s="82">
        <v>2</v>
      </c>
      <c r="X6" s="80">
        <f>IF(Q6=0,"-",W6/Q6)</f>
        <v>0.0625</v>
      </c>
      <c r="Y6" s="181">
        <v>116000</v>
      </c>
      <c r="Z6" s="182">
        <f>IFERROR(Y6/Q6,"-")</f>
        <v>3625</v>
      </c>
      <c r="AA6" s="182">
        <f>IFERROR(Y6/W6,"-")</f>
        <v>58000</v>
      </c>
      <c r="AB6" s="176">
        <f>SUM(Y6:Y7)-SUM(K6:K7)</f>
        <v>208500</v>
      </c>
      <c r="AC6" s="83">
        <f>SUM(Y6:Y7)/SUM(K6:K7)</f>
        <v>1.5635135135135</v>
      </c>
      <c r="AD6" s="77"/>
      <c r="AE6" s="91"/>
      <c r="AF6" s="92">
        <f>IF(Q6=0,"",IF(AE6=0,"",(AE6/Q6)))</f>
        <v>0</v>
      </c>
      <c r="AG6" s="91"/>
      <c r="AH6" s="93" t="str">
        <f>IFERROR(AG6/AE6,"-")</f>
        <v>-</v>
      </c>
      <c r="AI6" s="94"/>
      <c r="AJ6" s="95" t="str">
        <f>IFERROR(AI6/AE6,"-")</f>
        <v>-</v>
      </c>
      <c r="AK6" s="96"/>
      <c r="AL6" s="96"/>
      <c r="AM6" s="96"/>
      <c r="AN6" s="97">
        <v>4</v>
      </c>
      <c r="AO6" s="98">
        <f>IF(Q6=0,"",IF(AN6=0,"",(AN6/Q6)))</f>
        <v>0.125</v>
      </c>
      <c r="AP6" s="97"/>
      <c r="AQ6" s="99">
        <f>IFERROR(AP6/AN6,"-")</f>
        <v>0</v>
      </c>
      <c r="AR6" s="100"/>
      <c r="AS6" s="101">
        <f>IFERROR(AR6/AN6,"-")</f>
        <v>0</v>
      </c>
      <c r="AT6" s="102"/>
      <c r="AU6" s="102"/>
      <c r="AV6" s="102"/>
      <c r="AW6" s="103">
        <v>1</v>
      </c>
      <c r="AX6" s="104">
        <f>IF(Q6=0,"",IF(AW6=0,"",(AW6/Q6)))</f>
        <v>0.03125</v>
      </c>
      <c r="AY6" s="103"/>
      <c r="AZ6" s="105">
        <f>IFERROR(AY6/AW6,"-")</f>
        <v>0</v>
      </c>
      <c r="BA6" s="106"/>
      <c r="BB6" s="107">
        <f>IFERROR(BA6/AW6,"-")</f>
        <v>0</v>
      </c>
      <c r="BC6" s="108"/>
      <c r="BD6" s="108"/>
      <c r="BE6" s="108"/>
      <c r="BF6" s="109">
        <v>15</v>
      </c>
      <c r="BG6" s="110">
        <f>IF(Q6=0,"",IF(BF6=0,"",(BF6/Q6)))</f>
        <v>0.46875</v>
      </c>
      <c r="BH6" s="109">
        <v>2</v>
      </c>
      <c r="BI6" s="111">
        <f>IFERROR(BH6/BF6,"-")</f>
        <v>0.13333333333333</v>
      </c>
      <c r="BJ6" s="112">
        <v>116000</v>
      </c>
      <c r="BK6" s="113">
        <f>IFERROR(BJ6/BF6,"-")</f>
        <v>7733.3333333333</v>
      </c>
      <c r="BL6" s="114"/>
      <c r="BM6" s="114">
        <v>1</v>
      </c>
      <c r="BN6" s="114">
        <v>1</v>
      </c>
      <c r="BO6" s="116">
        <v>10</v>
      </c>
      <c r="BP6" s="117">
        <f>IF(Q6=0,"",IF(BO6=0,"",(BO6/Q6)))</f>
        <v>0.3125</v>
      </c>
      <c r="BQ6" s="118"/>
      <c r="BR6" s="119">
        <f>IFERROR(BQ6/BO6,"-")</f>
        <v>0</v>
      </c>
      <c r="BS6" s="120"/>
      <c r="BT6" s="121">
        <f>IFERROR(BS6/BO6,"-")</f>
        <v>0</v>
      </c>
      <c r="BU6" s="122"/>
      <c r="BV6" s="122"/>
      <c r="BW6" s="122"/>
      <c r="BX6" s="123">
        <v>2</v>
      </c>
      <c r="BY6" s="124">
        <f>IF(Q6=0,"",IF(BX6=0,"",(BX6/Q6)))</f>
        <v>0.0625</v>
      </c>
      <c r="BZ6" s="125"/>
      <c r="CA6" s="126">
        <f>IFERROR(BZ6/BX6,"-")</f>
        <v>0</v>
      </c>
      <c r="CB6" s="127"/>
      <c r="CC6" s="128">
        <f>IFERROR(CB6/BX6,"-")</f>
        <v>0</v>
      </c>
      <c r="CD6" s="129"/>
      <c r="CE6" s="129"/>
      <c r="CF6" s="129"/>
      <c r="CG6" s="130"/>
      <c r="CH6" s="131">
        <f>IF(Q6=0,"",IF(CG6=0,"",(CG6/Q6)))</f>
        <v>0</v>
      </c>
      <c r="CI6" s="132"/>
      <c r="CJ6" s="133" t="str">
        <f>IFERROR(CI6/CG6,"-")</f>
        <v>-</v>
      </c>
      <c r="CK6" s="134"/>
      <c r="CL6" s="135" t="str">
        <f>IFERROR(CK6/CG6,"-")</f>
        <v>-</v>
      </c>
      <c r="CM6" s="136"/>
      <c r="CN6" s="136"/>
      <c r="CO6" s="136"/>
      <c r="CP6" s="137">
        <v>2</v>
      </c>
      <c r="CQ6" s="138">
        <v>116000</v>
      </c>
      <c r="CR6" s="138">
        <v>110000</v>
      </c>
      <c r="CS6" s="138"/>
      <c r="CT6" s="139" t="str">
        <f>IF(AND(CR6=0,CS6=0),"",IF(AND(CR6&lt;=100000,CS6&lt;=100000),"",IF(CR6/CQ6&gt;0.7,"男高",IF(CS6/CQ6&gt;0.7,"女高",""))))</f>
        <v>男高</v>
      </c>
    </row>
    <row r="7" spans="1:99">
      <c r="A7" s="78"/>
      <c r="B7" s="184" t="s">
        <v>152</v>
      </c>
      <c r="C7" s="184" t="s">
        <v>58</v>
      </c>
      <c r="D7" s="184" t="s">
        <v>153</v>
      </c>
      <c r="E7" s="184"/>
      <c r="F7" s="184"/>
      <c r="G7" s="184" t="s">
        <v>77</v>
      </c>
      <c r="H7" s="87"/>
      <c r="I7" s="87"/>
      <c r="J7" s="87"/>
      <c r="K7" s="176"/>
      <c r="L7" s="79">
        <v>461</v>
      </c>
      <c r="M7" s="79">
        <v>96</v>
      </c>
      <c r="N7" s="79">
        <v>66</v>
      </c>
      <c r="O7" s="88">
        <v>36</v>
      </c>
      <c r="P7" s="89">
        <v>0</v>
      </c>
      <c r="Q7" s="90">
        <f>O7+P7</f>
        <v>36</v>
      </c>
      <c r="R7" s="80">
        <f>IFERROR(Q7/N7,"-")</f>
        <v>0.54545454545455</v>
      </c>
      <c r="S7" s="79">
        <v>8</v>
      </c>
      <c r="T7" s="79">
        <v>4</v>
      </c>
      <c r="U7" s="80">
        <f>IFERROR(T7/(Q7),"-")</f>
        <v>0.11111111111111</v>
      </c>
      <c r="V7" s="81"/>
      <c r="W7" s="82">
        <v>9</v>
      </c>
      <c r="X7" s="80">
        <f>IF(Q7=0,"-",W7/Q7)</f>
        <v>0.25</v>
      </c>
      <c r="Y7" s="181">
        <v>462500</v>
      </c>
      <c r="Z7" s="182">
        <f>IFERROR(Y7/Q7,"-")</f>
        <v>12847.222222222</v>
      </c>
      <c r="AA7" s="182">
        <f>IFERROR(Y7/W7,"-")</f>
        <v>51388.888888889</v>
      </c>
      <c r="AB7" s="176"/>
      <c r="AC7" s="83"/>
      <c r="AD7" s="77"/>
      <c r="AE7" s="91">
        <v>2</v>
      </c>
      <c r="AF7" s="92">
        <f>IF(Q7=0,"",IF(AE7=0,"",(AE7/Q7)))</f>
        <v>0.055555555555556</v>
      </c>
      <c r="AG7" s="91"/>
      <c r="AH7" s="93">
        <f>IFERROR(AG7/AE7,"-")</f>
        <v>0</v>
      </c>
      <c r="AI7" s="94"/>
      <c r="AJ7" s="95">
        <f>IFERROR(AI7/AE7,"-")</f>
        <v>0</v>
      </c>
      <c r="AK7" s="96"/>
      <c r="AL7" s="96"/>
      <c r="AM7" s="96"/>
      <c r="AN7" s="97">
        <v>1</v>
      </c>
      <c r="AO7" s="98">
        <f>IF(Q7=0,"",IF(AN7=0,"",(AN7/Q7)))</f>
        <v>0.027777777777778</v>
      </c>
      <c r="AP7" s="97"/>
      <c r="AQ7" s="99">
        <f>IFERROR(AP7/AN7,"-")</f>
        <v>0</v>
      </c>
      <c r="AR7" s="100"/>
      <c r="AS7" s="101">
        <f>IFERROR(AR7/AN7,"-")</f>
        <v>0</v>
      </c>
      <c r="AT7" s="102"/>
      <c r="AU7" s="102"/>
      <c r="AV7" s="102"/>
      <c r="AW7" s="103">
        <v>1</v>
      </c>
      <c r="AX7" s="104">
        <f>IF(Q7=0,"",IF(AW7=0,"",(AW7/Q7)))</f>
        <v>0.027777777777778</v>
      </c>
      <c r="AY7" s="103"/>
      <c r="AZ7" s="105">
        <f>IFERROR(AY7/AW7,"-")</f>
        <v>0</v>
      </c>
      <c r="BA7" s="106"/>
      <c r="BB7" s="107">
        <f>IFERROR(BA7/AW7,"-")</f>
        <v>0</v>
      </c>
      <c r="BC7" s="108"/>
      <c r="BD7" s="108"/>
      <c r="BE7" s="108"/>
      <c r="BF7" s="109">
        <v>7</v>
      </c>
      <c r="BG7" s="110">
        <f>IF(Q7=0,"",IF(BF7=0,"",(BF7/Q7)))</f>
        <v>0.19444444444444</v>
      </c>
      <c r="BH7" s="109">
        <v>1</v>
      </c>
      <c r="BI7" s="111">
        <f>IFERROR(BH7/BF7,"-")</f>
        <v>0.14285714285714</v>
      </c>
      <c r="BJ7" s="112">
        <v>354000</v>
      </c>
      <c r="BK7" s="113">
        <f>IFERROR(BJ7/BF7,"-")</f>
        <v>50571.428571429</v>
      </c>
      <c r="BL7" s="114"/>
      <c r="BM7" s="114"/>
      <c r="BN7" s="114">
        <v>1</v>
      </c>
      <c r="BO7" s="116">
        <v>15</v>
      </c>
      <c r="BP7" s="117">
        <f>IF(Q7=0,"",IF(BO7=0,"",(BO7/Q7)))</f>
        <v>0.41666666666667</v>
      </c>
      <c r="BQ7" s="118">
        <v>5</v>
      </c>
      <c r="BR7" s="119">
        <f>IFERROR(BQ7/BO7,"-")</f>
        <v>0.33333333333333</v>
      </c>
      <c r="BS7" s="120">
        <v>90500</v>
      </c>
      <c r="BT7" s="121">
        <f>IFERROR(BS7/BO7,"-")</f>
        <v>6033.3333333333</v>
      </c>
      <c r="BU7" s="122"/>
      <c r="BV7" s="122">
        <v>1</v>
      </c>
      <c r="BW7" s="122">
        <v>4</v>
      </c>
      <c r="BX7" s="123">
        <v>10</v>
      </c>
      <c r="BY7" s="124">
        <f>IF(Q7=0,"",IF(BX7=0,"",(BX7/Q7)))</f>
        <v>0.27777777777778</v>
      </c>
      <c r="BZ7" s="125">
        <v>3</v>
      </c>
      <c r="CA7" s="126">
        <f>IFERROR(BZ7/BX7,"-")</f>
        <v>0.3</v>
      </c>
      <c r="CB7" s="127">
        <v>18000</v>
      </c>
      <c r="CC7" s="128">
        <f>IFERROR(CB7/BX7,"-")</f>
        <v>1800</v>
      </c>
      <c r="CD7" s="129">
        <v>2</v>
      </c>
      <c r="CE7" s="129">
        <v>1</v>
      </c>
      <c r="CF7" s="129"/>
      <c r="CG7" s="130"/>
      <c r="CH7" s="131">
        <f>IF(Q7=0,"",IF(CG7=0,"",(CG7/Q7)))</f>
        <v>0</v>
      </c>
      <c r="CI7" s="132"/>
      <c r="CJ7" s="133" t="str">
        <f>IFERROR(CI7/CG7,"-")</f>
        <v>-</v>
      </c>
      <c r="CK7" s="134"/>
      <c r="CL7" s="135" t="str">
        <f>IFERROR(CK7/CG7,"-")</f>
        <v>-</v>
      </c>
      <c r="CM7" s="136"/>
      <c r="CN7" s="136"/>
      <c r="CO7" s="136"/>
      <c r="CP7" s="137">
        <v>9</v>
      </c>
      <c r="CQ7" s="138">
        <v>462500</v>
      </c>
      <c r="CR7" s="138">
        <v>354000</v>
      </c>
      <c r="CS7" s="138"/>
      <c r="CT7" s="139" t="str">
        <f>IF(AND(CR7=0,CS7=0),"",IF(AND(CR7&lt;=100000,CS7&lt;=100000),"",IF(CR7/CQ7&gt;0.7,"男高",IF(CS7/CQ7&gt;0.7,"女高",""))))</f>
        <v>男高</v>
      </c>
    </row>
    <row r="8" spans="1:99">
      <c r="A8" s="78">
        <f>AC8</f>
        <v>2.955</v>
      </c>
      <c r="B8" s="184" t="s">
        <v>154</v>
      </c>
      <c r="C8" s="184" t="s">
        <v>58</v>
      </c>
      <c r="D8" s="184"/>
      <c r="E8" s="184" t="s">
        <v>155</v>
      </c>
      <c r="F8" s="184"/>
      <c r="G8" s="184" t="s">
        <v>61</v>
      </c>
      <c r="H8" s="87" t="s">
        <v>156</v>
      </c>
      <c r="I8" s="87" t="s">
        <v>157</v>
      </c>
      <c r="J8" s="87" t="s">
        <v>93</v>
      </c>
      <c r="K8" s="176">
        <v>200000</v>
      </c>
      <c r="L8" s="79">
        <v>44</v>
      </c>
      <c r="M8" s="79">
        <v>0</v>
      </c>
      <c r="N8" s="79">
        <v>146</v>
      </c>
      <c r="O8" s="88">
        <v>16</v>
      </c>
      <c r="P8" s="89">
        <v>1</v>
      </c>
      <c r="Q8" s="90">
        <f>O8+P8</f>
        <v>17</v>
      </c>
      <c r="R8" s="80">
        <f>IFERROR(Q8/N8,"-")</f>
        <v>0.11643835616438</v>
      </c>
      <c r="S8" s="79">
        <v>2</v>
      </c>
      <c r="T8" s="79">
        <v>4</v>
      </c>
      <c r="U8" s="80">
        <f>IFERROR(T8/(Q8),"-")</f>
        <v>0.23529411764706</v>
      </c>
      <c r="V8" s="81">
        <f>IFERROR(K8/SUM(Q8:Q11),"-")</f>
        <v>2816.9014084507</v>
      </c>
      <c r="W8" s="82">
        <v>4</v>
      </c>
      <c r="X8" s="80">
        <f>IF(Q8=0,"-",W8/Q8)</f>
        <v>0.23529411764706</v>
      </c>
      <c r="Y8" s="181">
        <v>100000</v>
      </c>
      <c r="Z8" s="182">
        <f>IFERROR(Y8/Q8,"-")</f>
        <v>5882.3529411765</v>
      </c>
      <c r="AA8" s="182">
        <f>IFERROR(Y8/W8,"-")</f>
        <v>25000</v>
      </c>
      <c r="AB8" s="176">
        <f>SUM(Y8:Y11)-SUM(K8:K11)</f>
        <v>391000</v>
      </c>
      <c r="AC8" s="83">
        <f>SUM(Y8:Y11)/SUM(K8:K11)</f>
        <v>2.955</v>
      </c>
      <c r="AD8" s="77"/>
      <c r="AE8" s="91">
        <v>1</v>
      </c>
      <c r="AF8" s="92">
        <f>IF(Q8=0,"",IF(AE8=0,"",(AE8/Q8)))</f>
        <v>0.058823529411765</v>
      </c>
      <c r="AG8" s="91"/>
      <c r="AH8" s="93">
        <f>IFERROR(AG8/AE8,"-")</f>
        <v>0</v>
      </c>
      <c r="AI8" s="94"/>
      <c r="AJ8" s="95">
        <f>IFERROR(AI8/AE8,"-")</f>
        <v>0</v>
      </c>
      <c r="AK8" s="96"/>
      <c r="AL8" s="96"/>
      <c r="AM8" s="96"/>
      <c r="AN8" s="97"/>
      <c r="AO8" s="98">
        <f>IF(Q8=0,"",IF(AN8=0,"",(AN8/Q8)))</f>
        <v>0</v>
      </c>
      <c r="AP8" s="97"/>
      <c r="AQ8" s="99" t="str">
        <f>IFERROR(AP8/AN8,"-")</f>
        <v>-</v>
      </c>
      <c r="AR8" s="100"/>
      <c r="AS8" s="101" t="str">
        <f>IFERROR(AR8/AN8,"-")</f>
        <v>-</v>
      </c>
      <c r="AT8" s="102"/>
      <c r="AU8" s="102"/>
      <c r="AV8" s="102"/>
      <c r="AW8" s="103">
        <v>3</v>
      </c>
      <c r="AX8" s="104">
        <f>IF(Q8=0,"",IF(AW8=0,"",(AW8/Q8)))</f>
        <v>0.17647058823529</v>
      </c>
      <c r="AY8" s="103"/>
      <c r="AZ8" s="105">
        <f>IFERROR(AY8/AW8,"-")</f>
        <v>0</v>
      </c>
      <c r="BA8" s="106"/>
      <c r="BB8" s="107">
        <f>IFERROR(BA8/AW8,"-")</f>
        <v>0</v>
      </c>
      <c r="BC8" s="108"/>
      <c r="BD8" s="108"/>
      <c r="BE8" s="108"/>
      <c r="BF8" s="109">
        <v>4</v>
      </c>
      <c r="BG8" s="110">
        <f>IF(Q8=0,"",IF(BF8=0,"",(BF8/Q8)))</f>
        <v>0.23529411764706</v>
      </c>
      <c r="BH8" s="109">
        <v>1</v>
      </c>
      <c r="BI8" s="111">
        <f>IFERROR(BH8/BF8,"-")</f>
        <v>0.25</v>
      </c>
      <c r="BJ8" s="112">
        <v>3000</v>
      </c>
      <c r="BK8" s="113">
        <f>IFERROR(BJ8/BF8,"-")</f>
        <v>750</v>
      </c>
      <c r="BL8" s="114">
        <v>1</v>
      </c>
      <c r="BM8" s="114"/>
      <c r="BN8" s="114"/>
      <c r="BO8" s="116">
        <v>5</v>
      </c>
      <c r="BP8" s="117">
        <f>IF(Q8=0,"",IF(BO8=0,"",(BO8/Q8)))</f>
        <v>0.29411764705882</v>
      </c>
      <c r="BQ8" s="118"/>
      <c r="BR8" s="119">
        <f>IFERROR(BQ8/BO8,"-")</f>
        <v>0</v>
      </c>
      <c r="BS8" s="120"/>
      <c r="BT8" s="121">
        <f>IFERROR(BS8/BO8,"-")</f>
        <v>0</v>
      </c>
      <c r="BU8" s="122"/>
      <c r="BV8" s="122"/>
      <c r="BW8" s="122"/>
      <c r="BX8" s="123">
        <v>4</v>
      </c>
      <c r="BY8" s="124">
        <f>IF(Q8=0,"",IF(BX8=0,"",(BX8/Q8)))</f>
        <v>0.23529411764706</v>
      </c>
      <c r="BZ8" s="125">
        <v>3</v>
      </c>
      <c r="CA8" s="126">
        <f>IFERROR(BZ8/BX8,"-")</f>
        <v>0.75</v>
      </c>
      <c r="CB8" s="127">
        <v>97000</v>
      </c>
      <c r="CC8" s="128">
        <f>IFERROR(CB8/BX8,"-")</f>
        <v>24250</v>
      </c>
      <c r="CD8" s="129"/>
      <c r="CE8" s="129">
        <v>1</v>
      </c>
      <c r="CF8" s="129">
        <v>2</v>
      </c>
      <c r="CG8" s="130"/>
      <c r="CH8" s="131">
        <f>IF(Q8=0,"",IF(CG8=0,"",(CG8/Q8)))</f>
        <v>0</v>
      </c>
      <c r="CI8" s="132"/>
      <c r="CJ8" s="133" t="str">
        <f>IFERROR(CI8/CG8,"-")</f>
        <v>-</v>
      </c>
      <c r="CK8" s="134"/>
      <c r="CL8" s="135" t="str">
        <f>IFERROR(CK8/CG8,"-")</f>
        <v>-</v>
      </c>
      <c r="CM8" s="136"/>
      <c r="CN8" s="136"/>
      <c r="CO8" s="136"/>
      <c r="CP8" s="137">
        <v>4</v>
      </c>
      <c r="CQ8" s="138">
        <v>100000</v>
      </c>
      <c r="CR8" s="138">
        <v>76000</v>
      </c>
      <c r="CS8" s="138"/>
      <c r="CT8" s="139" t="str">
        <f>IF(AND(CR8=0,CS8=0),"",IF(AND(CR8&lt;=100000,CS8&lt;=100000),"",IF(CR8/CQ8&gt;0.7,"男高",IF(CS8/CQ8&gt;0.7,"女高",""))))</f>
        <v/>
      </c>
    </row>
    <row r="9" spans="1:99">
      <c r="A9" s="78"/>
      <c r="B9" s="184" t="s">
        <v>158</v>
      </c>
      <c r="C9" s="184" t="s">
        <v>58</v>
      </c>
      <c r="D9" s="184" t="s">
        <v>159</v>
      </c>
      <c r="E9" s="184"/>
      <c r="F9" s="184"/>
      <c r="G9" s="184" t="s">
        <v>77</v>
      </c>
      <c r="H9" s="87"/>
      <c r="I9" s="87"/>
      <c r="J9" s="87"/>
      <c r="K9" s="176"/>
      <c r="L9" s="79">
        <v>79</v>
      </c>
      <c r="M9" s="79">
        <v>52</v>
      </c>
      <c r="N9" s="79">
        <v>27</v>
      </c>
      <c r="O9" s="88">
        <v>10</v>
      </c>
      <c r="P9" s="89">
        <v>3</v>
      </c>
      <c r="Q9" s="90">
        <f>O9+P9</f>
        <v>13</v>
      </c>
      <c r="R9" s="80">
        <f>IFERROR(Q9/N9,"-")</f>
        <v>0.48148148148148</v>
      </c>
      <c r="S9" s="79">
        <v>3</v>
      </c>
      <c r="T9" s="79">
        <v>3</v>
      </c>
      <c r="U9" s="80">
        <f>IFERROR(T9/(Q9),"-")</f>
        <v>0.23076923076923</v>
      </c>
      <c r="V9" s="81"/>
      <c r="W9" s="82">
        <v>2</v>
      </c>
      <c r="X9" s="80">
        <f>IF(Q9=0,"-",W9/Q9)</f>
        <v>0.15384615384615</v>
      </c>
      <c r="Y9" s="181">
        <v>123000</v>
      </c>
      <c r="Z9" s="182">
        <f>IFERROR(Y9/Q9,"-")</f>
        <v>9461.5384615385</v>
      </c>
      <c r="AA9" s="182">
        <f>IFERROR(Y9/W9,"-")</f>
        <v>61500</v>
      </c>
      <c r="AB9" s="176"/>
      <c r="AC9" s="83"/>
      <c r="AD9" s="77"/>
      <c r="AE9" s="91"/>
      <c r="AF9" s="92">
        <f>IF(Q9=0,"",IF(AE9=0,"",(AE9/Q9)))</f>
        <v>0</v>
      </c>
      <c r="AG9" s="91"/>
      <c r="AH9" s="93" t="str">
        <f>IFERROR(AG9/AE9,"-")</f>
        <v>-</v>
      </c>
      <c r="AI9" s="94"/>
      <c r="AJ9" s="95" t="str">
        <f>IFERROR(AI9/AE9,"-")</f>
        <v>-</v>
      </c>
      <c r="AK9" s="96"/>
      <c r="AL9" s="96"/>
      <c r="AM9" s="96"/>
      <c r="AN9" s="97">
        <v>2</v>
      </c>
      <c r="AO9" s="98">
        <f>IF(Q9=0,"",IF(AN9=0,"",(AN9/Q9)))</f>
        <v>0.15384615384615</v>
      </c>
      <c r="AP9" s="97"/>
      <c r="AQ9" s="99">
        <f>IFERROR(AP9/AN9,"-")</f>
        <v>0</v>
      </c>
      <c r="AR9" s="100"/>
      <c r="AS9" s="101">
        <f>IFERROR(AR9/AN9,"-")</f>
        <v>0</v>
      </c>
      <c r="AT9" s="102"/>
      <c r="AU9" s="102"/>
      <c r="AV9" s="102"/>
      <c r="AW9" s="103">
        <v>2</v>
      </c>
      <c r="AX9" s="104">
        <f>IF(Q9=0,"",IF(AW9=0,"",(AW9/Q9)))</f>
        <v>0.15384615384615</v>
      </c>
      <c r="AY9" s="103"/>
      <c r="AZ9" s="105">
        <f>IFERROR(AY9/AW9,"-")</f>
        <v>0</v>
      </c>
      <c r="BA9" s="106"/>
      <c r="BB9" s="107">
        <f>IFERROR(BA9/AW9,"-")</f>
        <v>0</v>
      </c>
      <c r="BC9" s="108"/>
      <c r="BD9" s="108"/>
      <c r="BE9" s="108"/>
      <c r="BF9" s="109">
        <v>3</v>
      </c>
      <c r="BG9" s="110">
        <f>IF(Q9=0,"",IF(BF9=0,"",(BF9/Q9)))</f>
        <v>0.23076923076923</v>
      </c>
      <c r="BH9" s="109">
        <v>1</v>
      </c>
      <c r="BI9" s="111">
        <f>IFERROR(BH9/BF9,"-")</f>
        <v>0.33333333333333</v>
      </c>
      <c r="BJ9" s="112">
        <v>3000</v>
      </c>
      <c r="BK9" s="113">
        <f>IFERROR(BJ9/BF9,"-")</f>
        <v>1000</v>
      </c>
      <c r="BL9" s="114">
        <v>1</v>
      </c>
      <c r="BM9" s="114"/>
      <c r="BN9" s="114"/>
      <c r="BO9" s="116">
        <v>1</v>
      </c>
      <c r="BP9" s="117">
        <f>IF(Q9=0,"",IF(BO9=0,"",(BO9/Q9)))</f>
        <v>0.076923076923077</v>
      </c>
      <c r="BQ9" s="118"/>
      <c r="BR9" s="119">
        <f>IFERROR(BQ9/BO9,"-")</f>
        <v>0</v>
      </c>
      <c r="BS9" s="120"/>
      <c r="BT9" s="121">
        <f>IFERROR(BS9/BO9,"-")</f>
        <v>0</v>
      </c>
      <c r="BU9" s="122"/>
      <c r="BV9" s="122"/>
      <c r="BW9" s="122"/>
      <c r="BX9" s="123">
        <v>4</v>
      </c>
      <c r="BY9" s="124">
        <f>IF(Q9=0,"",IF(BX9=0,"",(BX9/Q9)))</f>
        <v>0.30769230769231</v>
      </c>
      <c r="BZ9" s="125">
        <v>1</v>
      </c>
      <c r="CA9" s="126">
        <f>IFERROR(BZ9/BX9,"-")</f>
        <v>0.25</v>
      </c>
      <c r="CB9" s="127">
        <v>120000</v>
      </c>
      <c r="CC9" s="128">
        <f>IFERROR(CB9/BX9,"-")</f>
        <v>30000</v>
      </c>
      <c r="CD9" s="129"/>
      <c r="CE9" s="129"/>
      <c r="CF9" s="129">
        <v>1</v>
      </c>
      <c r="CG9" s="130">
        <v>1</v>
      </c>
      <c r="CH9" s="131">
        <f>IF(Q9=0,"",IF(CG9=0,"",(CG9/Q9)))</f>
        <v>0.076923076923077</v>
      </c>
      <c r="CI9" s="132"/>
      <c r="CJ9" s="133">
        <f>IFERROR(CI9/CG9,"-")</f>
        <v>0</v>
      </c>
      <c r="CK9" s="134"/>
      <c r="CL9" s="135">
        <f>IFERROR(CK9/CG9,"-")</f>
        <v>0</v>
      </c>
      <c r="CM9" s="136"/>
      <c r="CN9" s="136"/>
      <c r="CO9" s="136"/>
      <c r="CP9" s="137">
        <v>2</v>
      </c>
      <c r="CQ9" s="138">
        <v>123000</v>
      </c>
      <c r="CR9" s="138">
        <v>120000</v>
      </c>
      <c r="CS9" s="138"/>
      <c r="CT9" s="139" t="str">
        <f>IF(AND(CR9=0,CS9=0),"",IF(AND(CR9&lt;=100000,CS9&lt;=100000),"",IF(CR9/CQ9&gt;0.7,"男高",IF(CS9/CQ9&gt;0.7,"女高",""))))</f>
        <v>男高</v>
      </c>
    </row>
    <row r="10" spans="1:99">
      <c r="A10" s="78"/>
      <c r="B10" s="184" t="s">
        <v>160</v>
      </c>
      <c r="C10" s="184" t="s">
        <v>58</v>
      </c>
      <c r="D10" s="184"/>
      <c r="E10" s="184" t="s">
        <v>161</v>
      </c>
      <c r="F10" s="184"/>
      <c r="G10" s="184" t="s">
        <v>61</v>
      </c>
      <c r="H10" s="87" t="s">
        <v>156</v>
      </c>
      <c r="I10" s="87" t="s">
        <v>157</v>
      </c>
      <c r="J10" s="87"/>
      <c r="K10" s="176"/>
      <c r="L10" s="79">
        <v>47</v>
      </c>
      <c r="M10" s="79">
        <v>0</v>
      </c>
      <c r="N10" s="79">
        <v>218</v>
      </c>
      <c r="O10" s="88">
        <v>15</v>
      </c>
      <c r="P10" s="89">
        <v>4</v>
      </c>
      <c r="Q10" s="90">
        <f>O10+P10</f>
        <v>19</v>
      </c>
      <c r="R10" s="80">
        <f>IFERROR(Q10/N10,"-")</f>
        <v>0.087155963302752</v>
      </c>
      <c r="S10" s="79">
        <v>3</v>
      </c>
      <c r="T10" s="79">
        <v>7</v>
      </c>
      <c r="U10" s="80">
        <f>IFERROR(T10/(Q10),"-")</f>
        <v>0.36842105263158</v>
      </c>
      <c r="V10" s="81"/>
      <c r="W10" s="82">
        <v>2</v>
      </c>
      <c r="X10" s="80">
        <f>IF(Q10=0,"-",W10/Q10)</f>
        <v>0.10526315789474</v>
      </c>
      <c r="Y10" s="181">
        <v>144000</v>
      </c>
      <c r="Z10" s="182">
        <f>IFERROR(Y10/Q10,"-")</f>
        <v>7578.9473684211</v>
      </c>
      <c r="AA10" s="182">
        <f>IFERROR(Y10/W10,"-")</f>
        <v>72000</v>
      </c>
      <c r="AB10" s="176"/>
      <c r="AC10" s="83"/>
      <c r="AD10" s="77"/>
      <c r="AE10" s="91">
        <v>1</v>
      </c>
      <c r="AF10" s="92">
        <f>IF(Q10=0,"",IF(AE10=0,"",(AE10/Q10)))</f>
        <v>0.052631578947368</v>
      </c>
      <c r="AG10" s="91"/>
      <c r="AH10" s="93">
        <f>IFERROR(AG10/AE10,"-")</f>
        <v>0</v>
      </c>
      <c r="AI10" s="94"/>
      <c r="AJ10" s="95">
        <f>IFERROR(AI10/AE10,"-")</f>
        <v>0</v>
      </c>
      <c r="AK10" s="96"/>
      <c r="AL10" s="96"/>
      <c r="AM10" s="96"/>
      <c r="AN10" s="97">
        <v>1</v>
      </c>
      <c r="AO10" s="98">
        <f>IF(Q10=0,"",IF(AN10=0,"",(AN10/Q10)))</f>
        <v>0.052631578947368</v>
      </c>
      <c r="AP10" s="97"/>
      <c r="AQ10" s="99">
        <f>IFERROR(AP10/AN10,"-")</f>
        <v>0</v>
      </c>
      <c r="AR10" s="100"/>
      <c r="AS10" s="101">
        <f>IFERROR(AR10/AN10,"-")</f>
        <v>0</v>
      </c>
      <c r="AT10" s="102"/>
      <c r="AU10" s="102"/>
      <c r="AV10" s="102"/>
      <c r="AW10" s="103"/>
      <c r="AX10" s="104">
        <f>IF(Q10=0,"",IF(AW10=0,"",(AW10/Q10)))</f>
        <v>0</v>
      </c>
      <c r="AY10" s="103"/>
      <c r="AZ10" s="105" t="str">
        <f>IFERROR(AY10/AW10,"-")</f>
        <v>-</v>
      </c>
      <c r="BA10" s="106"/>
      <c r="BB10" s="107" t="str">
        <f>IFERROR(BA10/AW10,"-")</f>
        <v>-</v>
      </c>
      <c r="BC10" s="108"/>
      <c r="BD10" s="108"/>
      <c r="BE10" s="108"/>
      <c r="BF10" s="109">
        <v>10</v>
      </c>
      <c r="BG10" s="110">
        <f>IF(Q10=0,"",IF(BF10=0,"",(BF10/Q10)))</f>
        <v>0.52631578947368</v>
      </c>
      <c r="BH10" s="109"/>
      <c r="BI10" s="111">
        <f>IFERROR(BH10/BF10,"-")</f>
        <v>0</v>
      </c>
      <c r="BJ10" s="112"/>
      <c r="BK10" s="113">
        <f>IFERROR(BJ10/BF10,"-")</f>
        <v>0</v>
      </c>
      <c r="BL10" s="114"/>
      <c r="BM10" s="114"/>
      <c r="BN10" s="114"/>
      <c r="BO10" s="116">
        <v>6</v>
      </c>
      <c r="BP10" s="117">
        <f>IF(Q10=0,"",IF(BO10=0,"",(BO10/Q10)))</f>
        <v>0.31578947368421</v>
      </c>
      <c r="BQ10" s="118">
        <v>1</v>
      </c>
      <c r="BR10" s="119">
        <f>IFERROR(BQ10/BO10,"-")</f>
        <v>0.16666666666667</v>
      </c>
      <c r="BS10" s="120">
        <v>79000</v>
      </c>
      <c r="BT10" s="121">
        <f>IFERROR(BS10/BO10,"-")</f>
        <v>13166.666666667</v>
      </c>
      <c r="BU10" s="122"/>
      <c r="BV10" s="122"/>
      <c r="BW10" s="122">
        <v>1</v>
      </c>
      <c r="BX10" s="123">
        <v>1</v>
      </c>
      <c r="BY10" s="124">
        <f>IF(Q10=0,"",IF(BX10=0,"",(BX10/Q10)))</f>
        <v>0.052631578947368</v>
      </c>
      <c r="BZ10" s="125">
        <v>1</v>
      </c>
      <c r="CA10" s="126">
        <f>IFERROR(BZ10/BX10,"-")</f>
        <v>1</v>
      </c>
      <c r="CB10" s="127">
        <v>65000</v>
      </c>
      <c r="CC10" s="128">
        <f>IFERROR(CB10/BX10,"-")</f>
        <v>65000</v>
      </c>
      <c r="CD10" s="129"/>
      <c r="CE10" s="129"/>
      <c r="CF10" s="129">
        <v>1</v>
      </c>
      <c r="CG10" s="130"/>
      <c r="CH10" s="131">
        <f>IF(Q10=0,"",IF(CG10=0,"",(CG10/Q10)))</f>
        <v>0</v>
      </c>
      <c r="CI10" s="132"/>
      <c r="CJ10" s="133" t="str">
        <f>IFERROR(CI10/CG10,"-")</f>
        <v>-</v>
      </c>
      <c r="CK10" s="134"/>
      <c r="CL10" s="135" t="str">
        <f>IFERROR(CK10/CG10,"-")</f>
        <v>-</v>
      </c>
      <c r="CM10" s="136"/>
      <c r="CN10" s="136"/>
      <c r="CO10" s="136"/>
      <c r="CP10" s="137">
        <v>2</v>
      </c>
      <c r="CQ10" s="138">
        <v>144000</v>
      </c>
      <c r="CR10" s="138">
        <v>79000</v>
      </c>
      <c r="CS10" s="138"/>
      <c r="CT10" s="139" t="str">
        <f>IF(AND(CR10=0,CS10=0),"",IF(AND(CR10&lt;=100000,CS10&lt;=100000),"",IF(CR10/CQ10&gt;0.7,"男高",IF(CS10/CQ10&gt;0.7,"女高",""))))</f>
        <v/>
      </c>
    </row>
    <row r="11" spans="1:99">
      <c r="A11" s="78"/>
      <c r="B11" s="184" t="s">
        <v>162</v>
      </c>
      <c r="C11" s="184" t="s">
        <v>58</v>
      </c>
      <c r="D11" s="184" t="s">
        <v>159</v>
      </c>
      <c r="E11" s="184"/>
      <c r="F11" s="184"/>
      <c r="G11" s="184" t="s">
        <v>77</v>
      </c>
      <c r="H11" s="87"/>
      <c r="I11" s="87"/>
      <c r="J11" s="87"/>
      <c r="K11" s="176"/>
      <c r="L11" s="79">
        <v>101</v>
      </c>
      <c r="M11" s="79">
        <v>70</v>
      </c>
      <c r="N11" s="79">
        <v>40</v>
      </c>
      <c r="O11" s="88">
        <v>20</v>
      </c>
      <c r="P11" s="89">
        <v>2</v>
      </c>
      <c r="Q11" s="90">
        <f>O11+P11</f>
        <v>22</v>
      </c>
      <c r="R11" s="80">
        <f>IFERROR(Q11/N11,"-")</f>
        <v>0.55</v>
      </c>
      <c r="S11" s="79">
        <v>5</v>
      </c>
      <c r="T11" s="79">
        <v>5</v>
      </c>
      <c r="U11" s="80">
        <f>IFERROR(T11/(Q11),"-")</f>
        <v>0.22727272727273</v>
      </c>
      <c r="V11" s="81"/>
      <c r="W11" s="82">
        <v>8</v>
      </c>
      <c r="X11" s="80">
        <f>IF(Q11=0,"-",W11/Q11)</f>
        <v>0.36363636363636</v>
      </c>
      <c r="Y11" s="181">
        <v>224000</v>
      </c>
      <c r="Z11" s="182">
        <f>IFERROR(Y11/Q11,"-")</f>
        <v>10181.818181818</v>
      </c>
      <c r="AA11" s="182">
        <f>IFERROR(Y11/W11,"-")</f>
        <v>28000</v>
      </c>
      <c r="AB11" s="176"/>
      <c r="AC11" s="83"/>
      <c r="AD11" s="77"/>
      <c r="AE11" s="91">
        <v>2</v>
      </c>
      <c r="AF11" s="92">
        <f>IF(Q11=0,"",IF(AE11=0,"",(AE11/Q11)))</f>
        <v>0.090909090909091</v>
      </c>
      <c r="AG11" s="91"/>
      <c r="AH11" s="93">
        <f>IFERROR(AG11/AE11,"-")</f>
        <v>0</v>
      </c>
      <c r="AI11" s="94"/>
      <c r="AJ11" s="95">
        <f>IFERROR(AI11/AE11,"-")</f>
        <v>0</v>
      </c>
      <c r="AK11" s="96"/>
      <c r="AL11" s="96"/>
      <c r="AM11" s="96"/>
      <c r="AN11" s="97"/>
      <c r="AO11" s="98">
        <f>IF(Q11=0,"",IF(AN11=0,"",(AN11/Q11)))</f>
        <v>0</v>
      </c>
      <c r="AP11" s="97"/>
      <c r="AQ11" s="99" t="str">
        <f>IFERROR(AP11/AN11,"-")</f>
        <v>-</v>
      </c>
      <c r="AR11" s="100"/>
      <c r="AS11" s="101" t="str">
        <f>IFERROR(AR11/AN11,"-")</f>
        <v>-</v>
      </c>
      <c r="AT11" s="102"/>
      <c r="AU11" s="102"/>
      <c r="AV11" s="102"/>
      <c r="AW11" s="103">
        <v>1</v>
      </c>
      <c r="AX11" s="104">
        <f>IF(Q11=0,"",IF(AW11=0,"",(AW11/Q11)))</f>
        <v>0.045454545454545</v>
      </c>
      <c r="AY11" s="103">
        <v>1</v>
      </c>
      <c r="AZ11" s="105">
        <f>IFERROR(AY11/AW11,"-")</f>
        <v>1</v>
      </c>
      <c r="BA11" s="106">
        <v>11000</v>
      </c>
      <c r="BB11" s="107">
        <f>IFERROR(BA11/AW11,"-")</f>
        <v>11000</v>
      </c>
      <c r="BC11" s="108"/>
      <c r="BD11" s="108">
        <v>1</v>
      </c>
      <c r="BE11" s="108"/>
      <c r="BF11" s="109">
        <v>5</v>
      </c>
      <c r="BG11" s="110">
        <f>IF(Q11=0,"",IF(BF11=0,"",(BF11/Q11)))</f>
        <v>0.22727272727273</v>
      </c>
      <c r="BH11" s="109">
        <v>2</v>
      </c>
      <c r="BI11" s="111">
        <f>IFERROR(BH11/BF11,"-")</f>
        <v>0.4</v>
      </c>
      <c r="BJ11" s="112">
        <v>25000</v>
      </c>
      <c r="BK11" s="113">
        <f>IFERROR(BJ11/BF11,"-")</f>
        <v>5000</v>
      </c>
      <c r="BL11" s="114">
        <v>1</v>
      </c>
      <c r="BM11" s="114"/>
      <c r="BN11" s="114">
        <v>1</v>
      </c>
      <c r="BO11" s="116">
        <v>8</v>
      </c>
      <c r="BP11" s="117">
        <f>IF(Q11=0,"",IF(BO11=0,"",(BO11/Q11)))</f>
        <v>0.36363636363636</v>
      </c>
      <c r="BQ11" s="118">
        <v>2</v>
      </c>
      <c r="BR11" s="119">
        <f>IFERROR(BQ11/BO11,"-")</f>
        <v>0.25</v>
      </c>
      <c r="BS11" s="120">
        <v>115000</v>
      </c>
      <c r="BT11" s="121">
        <f>IFERROR(BS11/BO11,"-")</f>
        <v>14375</v>
      </c>
      <c r="BU11" s="122"/>
      <c r="BV11" s="122"/>
      <c r="BW11" s="122">
        <v>2</v>
      </c>
      <c r="BX11" s="123">
        <v>6</v>
      </c>
      <c r="BY11" s="124">
        <f>IF(Q11=0,"",IF(BX11=0,"",(BX11/Q11)))</f>
        <v>0.27272727272727</v>
      </c>
      <c r="BZ11" s="125">
        <v>3</v>
      </c>
      <c r="CA11" s="126">
        <f>IFERROR(BZ11/BX11,"-")</f>
        <v>0.5</v>
      </c>
      <c r="CB11" s="127">
        <v>73000</v>
      </c>
      <c r="CC11" s="128">
        <f>IFERROR(CB11/BX11,"-")</f>
        <v>12166.666666667</v>
      </c>
      <c r="CD11" s="129">
        <v>1</v>
      </c>
      <c r="CE11" s="129"/>
      <c r="CF11" s="129">
        <v>2</v>
      </c>
      <c r="CG11" s="130"/>
      <c r="CH11" s="131">
        <f>IF(Q11=0,"",IF(CG11=0,"",(CG11/Q11)))</f>
        <v>0</v>
      </c>
      <c r="CI11" s="132"/>
      <c r="CJ11" s="133" t="str">
        <f>IFERROR(CI11/CG11,"-")</f>
        <v>-</v>
      </c>
      <c r="CK11" s="134"/>
      <c r="CL11" s="135" t="str">
        <f>IFERROR(CK11/CG11,"-")</f>
        <v>-</v>
      </c>
      <c r="CM11" s="136"/>
      <c r="CN11" s="136"/>
      <c r="CO11" s="136"/>
      <c r="CP11" s="137">
        <v>8</v>
      </c>
      <c r="CQ11" s="138">
        <v>224000</v>
      </c>
      <c r="CR11" s="138">
        <v>100000</v>
      </c>
      <c r="CS11" s="138"/>
      <c r="CT11" s="139" t="str">
        <f>IF(AND(CR11=0,CS11=0),"",IF(AND(CR11&lt;=100000,CS11&lt;=100000),"",IF(CR11/CQ11&gt;0.7,"男高",IF(CS11/CQ11&gt;0.7,"女高",""))))</f>
        <v/>
      </c>
    </row>
    <row r="12" spans="1:99">
      <c r="A12" s="78">
        <f>AC12</f>
        <v>1.70625</v>
      </c>
      <c r="B12" s="184" t="s">
        <v>163</v>
      </c>
      <c r="C12" s="184" t="s">
        <v>58</v>
      </c>
      <c r="D12" s="184"/>
      <c r="E12" s="184" t="s">
        <v>164</v>
      </c>
      <c r="F12" s="184"/>
      <c r="G12" s="184" t="s">
        <v>61</v>
      </c>
      <c r="H12" s="87" t="s">
        <v>165</v>
      </c>
      <c r="I12" s="87" t="s">
        <v>149</v>
      </c>
      <c r="J12" s="87" t="s">
        <v>166</v>
      </c>
      <c r="K12" s="176">
        <v>80000</v>
      </c>
      <c r="L12" s="79">
        <v>29</v>
      </c>
      <c r="M12" s="79">
        <v>0</v>
      </c>
      <c r="N12" s="79">
        <v>79</v>
      </c>
      <c r="O12" s="88">
        <v>14</v>
      </c>
      <c r="P12" s="89">
        <v>0</v>
      </c>
      <c r="Q12" s="90">
        <f>O12+P12</f>
        <v>14</v>
      </c>
      <c r="R12" s="80">
        <f>IFERROR(Q12/N12,"-")</f>
        <v>0.17721518987342</v>
      </c>
      <c r="S12" s="79">
        <v>2</v>
      </c>
      <c r="T12" s="79">
        <v>4</v>
      </c>
      <c r="U12" s="80">
        <f>IFERROR(T12/(Q12),"-")</f>
        <v>0.28571428571429</v>
      </c>
      <c r="V12" s="81">
        <f>IFERROR(K12/SUM(Q12:Q13),"-")</f>
        <v>2352.9411764706</v>
      </c>
      <c r="W12" s="82">
        <v>5</v>
      </c>
      <c r="X12" s="80">
        <f>IF(Q12=0,"-",W12/Q12)</f>
        <v>0.35714285714286</v>
      </c>
      <c r="Y12" s="181">
        <v>36000</v>
      </c>
      <c r="Z12" s="182">
        <f>IFERROR(Y12/Q12,"-")</f>
        <v>2571.4285714286</v>
      </c>
      <c r="AA12" s="182">
        <f>IFERROR(Y12/W12,"-")</f>
        <v>7200</v>
      </c>
      <c r="AB12" s="176">
        <f>SUM(Y12:Y13)-SUM(K12:K13)</f>
        <v>56500</v>
      </c>
      <c r="AC12" s="83">
        <f>SUM(Y12:Y13)/SUM(K12:K13)</f>
        <v>1.70625</v>
      </c>
      <c r="AD12" s="77"/>
      <c r="AE12" s="91"/>
      <c r="AF12" s="92">
        <f>IF(Q12=0,"",IF(AE12=0,"",(AE12/Q12)))</f>
        <v>0</v>
      </c>
      <c r="AG12" s="91"/>
      <c r="AH12" s="93" t="str">
        <f>IFERROR(AG12/AE12,"-")</f>
        <v>-</v>
      </c>
      <c r="AI12" s="94"/>
      <c r="AJ12" s="95" t="str">
        <f>IFERROR(AI12/AE12,"-")</f>
        <v>-</v>
      </c>
      <c r="AK12" s="96"/>
      <c r="AL12" s="96"/>
      <c r="AM12" s="96"/>
      <c r="AN12" s="97">
        <v>5</v>
      </c>
      <c r="AO12" s="98">
        <f>IF(Q12=0,"",IF(AN12=0,"",(AN12/Q12)))</f>
        <v>0.35714285714286</v>
      </c>
      <c r="AP12" s="97"/>
      <c r="AQ12" s="99">
        <f>IFERROR(AP12/AN12,"-")</f>
        <v>0</v>
      </c>
      <c r="AR12" s="100"/>
      <c r="AS12" s="101">
        <f>IFERROR(AR12/AN12,"-")</f>
        <v>0</v>
      </c>
      <c r="AT12" s="102"/>
      <c r="AU12" s="102"/>
      <c r="AV12" s="102"/>
      <c r="AW12" s="103">
        <v>2</v>
      </c>
      <c r="AX12" s="104">
        <f>IF(Q12=0,"",IF(AW12=0,"",(AW12/Q12)))</f>
        <v>0.14285714285714</v>
      </c>
      <c r="AY12" s="103"/>
      <c r="AZ12" s="105">
        <f>IFERROR(AY12/AW12,"-")</f>
        <v>0</v>
      </c>
      <c r="BA12" s="106"/>
      <c r="BB12" s="107">
        <f>IFERROR(BA12/AW12,"-")</f>
        <v>0</v>
      </c>
      <c r="BC12" s="108"/>
      <c r="BD12" s="108"/>
      <c r="BE12" s="108"/>
      <c r="BF12" s="109">
        <v>2</v>
      </c>
      <c r="BG12" s="110">
        <f>IF(Q12=0,"",IF(BF12=0,"",(BF12/Q12)))</f>
        <v>0.14285714285714</v>
      </c>
      <c r="BH12" s="109">
        <v>1</v>
      </c>
      <c r="BI12" s="111">
        <f>IFERROR(BH12/BF12,"-")</f>
        <v>0.5</v>
      </c>
      <c r="BJ12" s="112">
        <v>8000</v>
      </c>
      <c r="BK12" s="113">
        <f>IFERROR(BJ12/BF12,"-")</f>
        <v>4000</v>
      </c>
      <c r="BL12" s="114"/>
      <c r="BM12" s="114"/>
      <c r="BN12" s="114">
        <v>1</v>
      </c>
      <c r="BO12" s="116">
        <v>5</v>
      </c>
      <c r="BP12" s="117">
        <f>IF(Q12=0,"",IF(BO12=0,"",(BO12/Q12)))</f>
        <v>0.35714285714286</v>
      </c>
      <c r="BQ12" s="118">
        <v>4</v>
      </c>
      <c r="BR12" s="119">
        <f>IFERROR(BQ12/BO12,"-")</f>
        <v>0.8</v>
      </c>
      <c r="BS12" s="120">
        <v>28000</v>
      </c>
      <c r="BT12" s="121">
        <f>IFERROR(BS12/BO12,"-")</f>
        <v>5600</v>
      </c>
      <c r="BU12" s="122">
        <v>1</v>
      </c>
      <c r="BV12" s="122">
        <v>3</v>
      </c>
      <c r="BW12" s="122"/>
      <c r="BX12" s="123"/>
      <c r="BY12" s="124">
        <f>IF(Q12=0,"",IF(BX12=0,"",(BX12/Q12)))</f>
        <v>0</v>
      </c>
      <c r="BZ12" s="125"/>
      <c r="CA12" s="126" t="str">
        <f>IFERROR(BZ12/BX12,"-")</f>
        <v>-</v>
      </c>
      <c r="CB12" s="127"/>
      <c r="CC12" s="128" t="str">
        <f>IFERROR(CB12/BX12,"-")</f>
        <v>-</v>
      </c>
      <c r="CD12" s="129"/>
      <c r="CE12" s="129"/>
      <c r="CF12" s="129"/>
      <c r="CG12" s="130"/>
      <c r="CH12" s="131">
        <f>IF(Q12=0,"",IF(CG12=0,"",(CG12/Q12)))</f>
        <v>0</v>
      </c>
      <c r="CI12" s="132"/>
      <c r="CJ12" s="133" t="str">
        <f>IFERROR(CI12/CG12,"-")</f>
        <v>-</v>
      </c>
      <c r="CK12" s="134"/>
      <c r="CL12" s="135" t="str">
        <f>IFERROR(CK12/CG12,"-")</f>
        <v>-</v>
      </c>
      <c r="CM12" s="136"/>
      <c r="CN12" s="136"/>
      <c r="CO12" s="136"/>
      <c r="CP12" s="137">
        <v>5</v>
      </c>
      <c r="CQ12" s="138">
        <v>36000</v>
      </c>
      <c r="CR12" s="138">
        <v>10000</v>
      </c>
      <c r="CS12" s="138"/>
      <c r="CT12" s="139" t="str">
        <f>IF(AND(CR12=0,CS12=0),"",IF(AND(CR12&lt;=100000,CS12&lt;=100000),"",IF(CR12/CQ12&gt;0.7,"男高",IF(CS12/CQ12&gt;0.7,"女高",""))))</f>
        <v/>
      </c>
    </row>
    <row r="13" spans="1:99">
      <c r="A13" s="78"/>
      <c r="B13" s="184" t="s">
        <v>167</v>
      </c>
      <c r="C13" s="184" t="s">
        <v>58</v>
      </c>
      <c r="D13" s="184" t="s">
        <v>168</v>
      </c>
      <c r="E13" s="184"/>
      <c r="F13" s="184"/>
      <c r="G13" s="184" t="s">
        <v>77</v>
      </c>
      <c r="H13" s="87"/>
      <c r="I13" s="87"/>
      <c r="J13" s="87"/>
      <c r="K13" s="176"/>
      <c r="L13" s="79">
        <v>91</v>
      </c>
      <c r="M13" s="79">
        <v>50</v>
      </c>
      <c r="N13" s="79">
        <v>22</v>
      </c>
      <c r="O13" s="88">
        <v>20</v>
      </c>
      <c r="P13" s="89">
        <v>0</v>
      </c>
      <c r="Q13" s="90">
        <f>O13+P13</f>
        <v>20</v>
      </c>
      <c r="R13" s="80">
        <f>IFERROR(Q13/N13,"-")</f>
        <v>0.90909090909091</v>
      </c>
      <c r="S13" s="79">
        <v>6</v>
      </c>
      <c r="T13" s="79">
        <v>3</v>
      </c>
      <c r="U13" s="80">
        <f>IFERROR(T13/(Q13),"-")</f>
        <v>0.15</v>
      </c>
      <c r="V13" s="81"/>
      <c r="W13" s="82">
        <v>5</v>
      </c>
      <c r="X13" s="80">
        <f>IF(Q13=0,"-",W13/Q13)</f>
        <v>0.25</v>
      </c>
      <c r="Y13" s="181">
        <v>100500</v>
      </c>
      <c r="Z13" s="182">
        <f>IFERROR(Y13/Q13,"-")</f>
        <v>5025</v>
      </c>
      <c r="AA13" s="182">
        <f>IFERROR(Y13/W13,"-")</f>
        <v>20100</v>
      </c>
      <c r="AB13" s="176"/>
      <c r="AC13" s="83"/>
      <c r="AD13" s="77"/>
      <c r="AE13" s="91"/>
      <c r="AF13" s="92">
        <f>IF(Q13=0,"",IF(AE13=0,"",(AE13/Q13)))</f>
        <v>0</v>
      </c>
      <c r="AG13" s="91"/>
      <c r="AH13" s="93" t="str">
        <f>IFERROR(AG13/AE13,"-")</f>
        <v>-</v>
      </c>
      <c r="AI13" s="94"/>
      <c r="AJ13" s="95" t="str">
        <f>IFERROR(AI13/AE13,"-")</f>
        <v>-</v>
      </c>
      <c r="AK13" s="96"/>
      <c r="AL13" s="96"/>
      <c r="AM13" s="96"/>
      <c r="AN13" s="97">
        <v>1</v>
      </c>
      <c r="AO13" s="98">
        <f>IF(Q13=0,"",IF(AN13=0,"",(AN13/Q13)))</f>
        <v>0.05</v>
      </c>
      <c r="AP13" s="97"/>
      <c r="AQ13" s="99">
        <f>IFERROR(AP13/AN13,"-")</f>
        <v>0</v>
      </c>
      <c r="AR13" s="100"/>
      <c r="AS13" s="101">
        <f>IFERROR(AR13/AN13,"-")</f>
        <v>0</v>
      </c>
      <c r="AT13" s="102"/>
      <c r="AU13" s="102"/>
      <c r="AV13" s="102"/>
      <c r="AW13" s="103">
        <v>3</v>
      </c>
      <c r="AX13" s="104">
        <f>IF(Q13=0,"",IF(AW13=0,"",(AW13/Q13)))</f>
        <v>0.15</v>
      </c>
      <c r="AY13" s="103"/>
      <c r="AZ13" s="105">
        <f>IFERROR(AY13/AW13,"-")</f>
        <v>0</v>
      </c>
      <c r="BA13" s="106"/>
      <c r="BB13" s="107">
        <f>IFERROR(BA13/AW13,"-")</f>
        <v>0</v>
      </c>
      <c r="BC13" s="108"/>
      <c r="BD13" s="108"/>
      <c r="BE13" s="108"/>
      <c r="BF13" s="109">
        <v>4</v>
      </c>
      <c r="BG13" s="110">
        <f>IF(Q13=0,"",IF(BF13=0,"",(BF13/Q13)))</f>
        <v>0.2</v>
      </c>
      <c r="BH13" s="109">
        <v>1</v>
      </c>
      <c r="BI13" s="111">
        <f>IFERROR(BH13/BF13,"-")</f>
        <v>0.25</v>
      </c>
      <c r="BJ13" s="112">
        <v>22500</v>
      </c>
      <c r="BK13" s="113">
        <f>IFERROR(BJ13/BF13,"-")</f>
        <v>5625</v>
      </c>
      <c r="BL13" s="114"/>
      <c r="BM13" s="114"/>
      <c r="BN13" s="114">
        <v>1</v>
      </c>
      <c r="BO13" s="116">
        <v>10</v>
      </c>
      <c r="BP13" s="117">
        <f>IF(Q13=0,"",IF(BO13=0,"",(BO13/Q13)))</f>
        <v>0.5</v>
      </c>
      <c r="BQ13" s="118">
        <v>3</v>
      </c>
      <c r="BR13" s="119">
        <f>IFERROR(BQ13/BO13,"-")</f>
        <v>0.3</v>
      </c>
      <c r="BS13" s="120">
        <v>73000</v>
      </c>
      <c r="BT13" s="121">
        <f>IFERROR(BS13/BO13,"-")</f>
        <v>7300</v>
      </c>
      <c r="BU13" s="122">
        <v>2</v>
      </c>
      <c r="BV13" s="122"/>
      <c r="BW13" s="122">
        <v>1</v>
      </c>
      <c r="BX13" s="123">
        <v>1</v>
      </c>
      <c r="BY13" s="124">
        <f>IF(Q13=0,"",IF(BX13=0,"",(BX13/Q13)))</f>
        <v>0.05</v>
      </c>
      <c r="BZ13" s="125"/>
      <c r="CA13" s="126">
        <f>IFERROR(BZ13/BX13,"-")</f>
        <v>0</v>
      </c>
      <c r="CB13" s="127"/>
      <c r="CC13" s="128">
        <f>IFERROR(CB13/BX13,"-")</f>
        <v>0</v>
      </c>
      <c r="CD13" s="129"/>
      <c r="CE13" s="129"/>
      <c r="CF13" s="129"/>
      <c r="CG13" s="130">
        <v>1</v>
      </c>
      <c r="CH13" s="131">
        <f>IF(Q13=0,"",IF(CG13=0,"",(CG13/Q13)))</f>
        <v>0.05</v>
      </c>
      <c r="CI13" s="132">
        <v>1</v>
      </c>
      <c r="CJ13" s="133">
        <f>IFERROR(CI13/CG13,"-")</f>
        <v>1</v>
      </c>
      <c r="CK13" s="134">
        <v>5000</v>
      </c>
      <c r="CL13" s="135">
        <f>IFERROR(CK13/CG13,"-")</f>
        <v>5000</v>
      </c>
      <c r="CM13" s="136">
        <v>1</v>
      </c>
      <c r="CN13" s="136"/>
      <c r="CO13" s="136"/>
      <c r="CP13" s="137">
        <v>5</v>
      </c>
      <c r="CQ13" s="138">
        <v>100500</v>
      </c>
      <c r="CR13" s="138">
        <v>65000</v>
      </c>
      <c r="CS13" s="138"/>
      <c r="CT13" s="139" t="str">
        <f>IF(AND(CR13=0,CS13=0),"",IF(AND(CR13&lt;=100000,CS13&lt;=100000),"",IF(CR13/CQ13&gt;0.7,"男高",IF(CS13/CQ13&gt;0.7,"女高",""))))</f>
        <v/>
      </c>
    </row>
    <row r="14" spans="1:99">
      <c r="A14" s="78">
        <f>AC14</f>
        <v>0.95714285714286</v>
      </c>
      <c r="B14" s="184" t="s">
        <v>169</v>
      </c>
      <c r="C14" s="184" t="s">
        <v>170</v>
      </c>
      <c r="D14" s="184" t="s">
        <v>171</v>
      </c>
      <c r="E14" s="184" t="s">
        <v>172</v>
      </c>
      <c r="F14" s="184"/>
      <c r="G14" s="184" t="s">
        <v>77</v>
      </c>
      <c r="H14" s="87" t="s">
        <v>173</v>
      </c>
      <c r="I14" s="87" t="s">
        <v>174</v>
      </c>
      <c r="J14" s="87" t="s">
        <v>175</v>
      </c>
      <c r="K14" s="176">
        <v>70000</v>
      </c>
      <c r="L14" s="79">
        <v>162</v>
      </c>
      <c r="M14" s="79">
        <v>97</v>
      </c>
      <c r="N14" s="79">
        <v>35</v>
      </c>
      <c r="O14" s="88">
        <v>25</v>
      </c>
      <c r="P14" s="89">
        <v>0</v>
      </c>
      <c r="Q14" s="90">
        <f>O14+P14</f>
        <v>25</v>
      </c>
      <c r="R14" s="80">
        <f>IFERROR(Q14/N14,"-")</f>
        <v>0.71428571428571</v>
      </c>
      <c r="S14" s="79">
        <v>1</v>
      </c>
      <c r="T14" s="79">
        <v>5</v>
      </c>
      <c r="U14" s="80">
        <f>IFERROR(T14/(Q14),"-")</f>
        <v>0.2</v>
      </c>
      <c r="V14" s="81">
        <f>IFERROR(K14/SUM(Q14:Q14),"-")</f>
        <v>2800</v>
      </c>
      <c r="W14" s="82">
        <v>3</v>
      </c>
      <c r="X14" s="80">
        <f>IF(Q14=0,"-",W14/Q14)</f>
        <v>0.12</v>
      </c>
      <c r="Y14" s="181">
        <v>67000</v>
      </c>
      <c r="Z14" s="182">
        <f>IFERROR(Y14/Q14,"-")</f>
        <v>2680</v>
      </c>
      <c r="AA14" s="182">
        <f>IFERROR(Y14/W14,"-")</f>
        <v>22333.333333333</v>
      </c>
      <c r="AB14" s="176">
        <f>SUM(Y14:Y14)-SUM(K14:K14)</f>
        <v>-3000</v>
      </c>
      <c r="AC14" s="83">
        <f>SUM(Y14:Y14)/SUM(K14:K14)</f>
        <v>0.95714285714286</v>
      </c>
      <c r="AD14" s="77"/>
      <c r="AE14" s="91">
        <v>1</v>
      </c>
      <c r="AF14" s="92">
        <f>IF(Q14=0,"",IF(AE14=0,"",(AE14/Q14)))</f>
        <v>0.04</v>
      </c>
      <c r="AG14" s="91"/>
      <c r="AH14" s="93">
        <f>IFERROR(AG14/AE14,"-")</f>
        <v>0</v>
      </c>
      <c r="AI14" s="94"/>
      <c r="AJ14" s="95">
        <f>IFERROR(AI14/AE14,"-")</f>
        <v>0</v>
      </c>
      <c r="AK14" s="96"/>
      <c r="AL14" s="96"/>
      <c r="AM14" s="96"/>
      <c r="AN14" s="97">
        <v>1</v>
      </c>
      <c r="AO14" s="98">
        <f>IF(Q14=0,"",IF(AN14=0,"",(AN14/Q14)))</f>
        <v>0.04</v>
      </c>
      <c r="AP14" s="97"/>
      <c r="AQ14" s="99">
        <f>IFERROR(AP14/AN14,"-")</f>
        <v>0</v>
      </c>
      <c r="AR14" s="100"/>
      <c r="AS14" s="101">
        <f>IFERROR(AR14/AN14,"-")</f>
        <v>0</v>
      </c>
      <c r="AT14" s="102"/>
      <c r="AU14" s="102"/>
      <c r="AV14" s="102"/>
      <c r="AW14" s="103">
        <v>5</v>
      </c>
      <c r="AX14" s="104">
        <f>IF(Q14=0,"",IF(AW14=0,"",(AW14/Q14)))</f>
        <v>0.2</v>
      </c>
      <c r="AY14" s="103"/>
      <c r="AZ14" s="105">
        <f>IFERROR(AY14/AW14,"-")</f>
        <v>0</v>
      </c>
      <c r="BA14" s="106"/>
      <c r="BB14" s="107">
        <f>IFERROR(BA14/AW14,"-")</f>
        <v>0</v>
      </c>
      <c r="BC14" s="108"/>
      <c r="BD14" s="108"/>
      <c r="BE14" s="108"/>
      <c r="BF14" s="109">
        <v>8</v>
      </c>
      <c r="BG14" s="110">
        <f>IF(Q14=0,"",IF(BF14=0,"",(BF14/Q14)))</f>
        <v>0.32</v>
      </c>
      <c r="BH14" s="109"/>
      <c r="BI14" s="111">
        <f>IFERROR(BH14/BF14,"-")</f>
        <v>0</v>
      </c>
      <c r="BJ14" s="112"/>
      <c r="BK14" s="113">
        <f>IFERROR(BJ14/BF14,"-")</f>
        <v>0</v>
      </c>
      <c r="BL14" s="114"/>
      <c r="BM14" s="114"/>
      <c r="BN14" s="114"/>
      <c r="BO14" s="116">
        <v>8</v>
      </c>
      <c r="BP14" s="117">
        <f>IF(Q14=0,"",IF(BO14=0,"",(BO14/Q14)))</f>
        <v>0.32</v>
      </c>
      <c r="BQ14" s="118">
        <v>3</v>
      </c>
      <c r="BR14" s="119">
        <f>IFERROR(BQ14/BO14,"-")</f>
        <v>0.375</v>
      </c>
      <c r="BS14" s="120">
        <v>67000</v>
      </c>
      <c r="BT14" s="121">
        <f>IFERROR(BS14/BO14,"-")</f>
        <v>8375</v>
      </c>
      <c r="BU14" s="122"/>
      <c r="BV14" s="122"/>
      <c r="BW14" s="122">
        <v>3</v>
      </c>
      <c r="BX14" s="123">
        <v>2</v>
      </c>
      <c r="BY14" s="124">
        <f>IF(Q14=0,"",IF(BX14=0,"",(BX14/Q14)))</f>
        <v>0.08</v>
      </c>
      <c r="BZ14" s="125"/>
      <c r="CA14" s="126">
        <f>IFERROR(BZ14/BX14,"-")</f>
        <v>0</v>
      </c>
      <c r="CB14" s="127"/>
      <c r="CC14" s="128">
        <f>IFERROR(CB14/BX14,"-")</f>
        <v>0</v>
      </c>
      <c r="CD14" s="129"/>
      <c r="CE14" s="129"/>
      <c r="CF14" s="129"/>
      <c r="CG14" s="130"/>
      <c r="CH14" s="131">
        <f>IF(Q14=0,"",IF(CG14=0,"",(CG14/Q14)))</f>
        <v>0</v>
      </c>
      <c r="CI14" s="132"/>
      <c r="CJ14" s="133" t="str">
        <f>IFERROR(CI14/CG14,"-")</f>
        <v>-</v>
      </c>
      <c r="CK14" s="134"/>
      <c r="CL14" s="135" t="str">
        <f>IFERROR(CK14/CG14,"-")</f>
        <v>-</v>
      </c>
      <c r="CM14" s="136"/>
      <c r="CN14" s="136"/>
      <c r="CO14" s="136"/>
      <c r="CP14" s="137">
        <v>3</v>
      </c>
      <c r="CQ14" s="138">
        <v>67000</v>
      </c>
      <c r="CR14" s="138">
        <v>31000</v>
      </c>
      <c r="CS14" s="138"/>
      <c r="CT14" s="139" t="str">
        <f>IF(AND(CR14=0,CS14=0),"",IF(AND(CR14&lt;=100000,CS14&lt;=100000),"",IF(CR14/CQ14&gt;0.7,"男高",IF(CS14/CQ14&gt;0.7,"女高",""))))</f>
        <v/>
      </c>
    </row>
    <row r="15" spans="1:99">
      <c r="A15" s="78">
        <f>AC15</f>
        <v>3.0615384615385</v>
      </c>
      <c r="B15" s="184" t="s">
        <v>176</v>
      </c>
      <c r="C15" s="184" t="s">
        <v>170</v>
      </c>
      <c r="D15" s="184" t="s">
        <v>171</v>
      </c>
      <c r="E15" s="184" t="s">
        <v>177</v>
      </c>
      <c r="F15" s="184"/>
      <c r="G15" s="184" t="s">
        <v>61</v>
      </c>
      <c r="H15" s="87" t="s">
        <v>178</v>
      </c>
      <c r="I15" s="87" t="s">
        <v>174</v>
      </c>
      <c r="J15" s="87" t="s">
        <v>179</v>
      </c>
      <c r="K15" s="176">
        <v>65000</v>
      </c>
      <c r="L15" s="79">
        <v>17</v>
      </c>
      <c r="M15" s="79">
        <v>0</v>
      </c>
      <c r="N15" s="79">
        <v>114</v>
      </c>
      <c r="O15" s="88">
        <v>7</v>
      </c>
      <c r="P15" s="89">
        <v>0</v>
      </c>
      <c r="Q15" s="90">
        <f>O15+P15</f>
        <v>7</v>
      </c>
      <c r="R15" s="80">
        <f>IFERROR(Q15/N15,"-")</f>
        <v>0.06140350877193</v>
      </c>
      <c r="S15" s="79">
        <v>2</v>
      </c>
      <c r="T15" s="79">
        <v>2</v>
      </c>
      <c r="U15" s="80">
        <f>IFERROR(T15/(Q15),"-")</f>
        <v>0.28571428571429</v>
      </c>
      <c r="V15" s="81">
        <f>IFERROR(K15/SUM(Q15:Q16),"-")</f>
        <v>1444.4444444444</v>
      </c>
      <c r="W15" s="82">
        <v>1</v>
      </c>
      <c r="X15" s="80">
        <f>IF(Q15=0,"-",W15/Q15)</f>
        <v>0.14285714285714</v>
      </c>
      <c r="Y15" s="181">
        <v>106000</v>
      </c>
      <c r="Z15" s="182">
        <f>IFERROR(Y15/Q15,"-")</f>
        <v>15142.857142857</v>
      </c>
      <c r="AA15" s="182">
        <f>IFERROR(Y15/W15,"-")</f>
        <v>106000</v>
      </c>
      <c r="AB15" s="176">
        <f>SUM(Y15:Y16)-SUM(K15:K16)</f>
        <v>134000</v>
      </c>
      <c r="AC15" s="83">
        <f>SUM(Y15:Y16)/SUM(K15:K16)</f>
        <v>3.0615384615385</v>
      </c>
      <c r="AD15" s="77"/>
      <c r="AE15" s="91">
        <v>2</v>
      </c>
      <c r="AF15" s="92">
        <f>IF(Q15=0,"",IF(AE15=0,"",(AE15/Q15)))</f>
        <v>0.28571428571429</v>
      </c>
      <c r="AG15" s="91"/>
      <c r="AH15" s="93">
        <f>IFERROR(AG15/AE15,"-")</f>
        <v>0</v>
      </c>
      <c r="AI15" s="94"/>
      <c r="AJ15" s="95">
        <f>IFERROR(AI15/AE15,"-")</f>
        <v>0</v>
      </c>
      <c r="AK15" s="96"/>
      <c r="AL15" s="96"/>
      <c r="AM15" s="96"/>
      <c r="AN15" s="97">
        <v>2</v>
      </c>
      <c r="AO15" s="98">
        <f>IF(Q15=0,"",IF(AN15=0,"",(AN15/Q15)))</f>
        <v>0.28571428571429</v>
      </c>
      <c r="AP15" s="97"/>
      <c r="AQ15" s="99">
        <f>IFERROR(AP15/AN15,"-")</f>
        <v>0</v>
      </c>
      <c r="AR15" s="100"/>
      <c r="AS15" s="101">
        <f>IFERROR(AR15/AN15,"-")</f>
        <v>0</v>
      </c>
      <c r="AT15" s="102"/>
      <c r="AU15" s="102"/>
      <c r="AV15" s="102"/>
      <c r="AW15" s="103">
        <v>1</v>
      </c>
      <c r="AX15" s="104">
        <f>IF(Q15=0,"",IF(AW15=0,"",(AW15/Q15)))</f>
        <v>0.14285714285714</v>
      </c>
      <c r="AY15" s="103">
        <v>1</v>
      </c>
      <c r="AZ15" s="105">
        <f>IFERROR(AY15/AW15,"-")</f>
        <v>1</v>
      </c>
      <c r="BA15" s="106">
        <v>106000</v>
      </c>
      <c r="BB15" s="107">
        <f>IFERROR(BA15/AW15,"-")</f>
        <v>106000</v>
      </c>
      <c r="BC15" s="108"/>
      <c r="BD15" s="108"/>
      <c r="BE15" s="108">
        <v>1</v>
      </c>
      <c r="BF15" s="109">
        <v>1</v>
      </c>
      <c r="BG15" s="110">
        <f>IF(Q15=0,"",IF(BF15=0,"",(BF15/Q15)))</f>
        <v>0.14285714285714</v>
      </c>
      <c r="BH15" s="109"/>
      <c r="BI15" s="111">
        <f>IFERROR(BH15/BF15,"-")</f>
        <v>0</v>
      </c>
      <c r="BJ15" s="112"/>
      <c r="BK15" s="113">
        <f>IFERROR(BJ15/BF15,"-")</f>
        <v>0</v>
      </c>
      <c r="BL15" s="114"/>
      <c r="BM15" s="114"/>
      <c r="BN15" s="114"/>
      <c r="BO15" s="116">
        <v>1</v>
      </c>
      <c r="BP15" s="117">
        <f>IF(Q15=0,"",IF(BO15=0,"",(BO15/Q15)))</f>
        <v>0.14285714285714</v>
      </c>
      <c r="BQ15" s="118"/>
      <c r="BR15" s="119">
        <f>IFERROR(BQ15/BO15,"-")</f>
        <v>0</v>
      </c>
      <c r="BS15" s="120"/>
      <c r="BT15" s="121">
        <f>IFERROR(BS15/BO15,"-")</f>
        <v>0</v>
      </c>
      <c r="BU15" s="122"/>
      <c r="BV15" s="122"/>
      <c r="BW15" s="122"/>
      <c r="BX15" s="123"/>
      <c r="BY15" s="124">
        <f>IF(Q15=0,"",IF(BX15=0,"",(BX15/Q15)))</f>
        <v>0</v>
      </c>
      <c r="BZ15" s="125"/>
      <c r="CA15" s="126" t="str">
        <f>IFERROR(BZ15/BX15,"-")</f>
        <v>-</v>
      </c>
      <c r="CB15" s="127"/>
      <c r="CC15" s="128" t="str">
        <f>IFERROR(CB15/BX15,"-")</f>
        <v>-</v>
      </c>
      <c r="CD15" s="129"/>
      <c r="CE15" s="129"/>
      <c r="CF15" s="129"/>
      <c r="CG15" s="130"/>
      <c r="CH15" s="131">
        <f>IF(Q15=0,"",IF(CG15=0,"",(CG15/Q15)))</f>
        <v>0</v>
      </c>
      <c r="CI15" s="132"/>
      <c r="CJ15" s="133" t="str">
        <f>IFERROR(CI15/CG15,"-")</f>
        <v>-</v>
      </c>
      <c r="CK15" s="134"/>
      <c r="CL15" s="135" t="str">
        <f>IFERROR(CK15/CG15,"-")</f>
        <v>-</v>
      </c>
      <c r="CM15" s="136"/>
      <c r="CN15" s="136"/>
      <c r="CO15" s="136"/>
      <c r="CP15" s="137">
        <v>1</v>
      </c>
      <c r="CQ15" s="138">
        <v>106000</v>
      </c>
      <c r="CR15" s="138">
        <v>106000</v>
      </c>
      <c r="CS15" s="138"/>
      <c r="CT15" s="139" t="str">
        <f>IF(AND(CR15=0,CS15=0),"",IF(AND(CR15&lt;=100000,CS15&lt;=100000),"",IF(CR15/CQ15&gt;0.7,"男高",IF(CS15/CQ15&gt;0.7,"女高",""))))</f>
        <v>男高</v>
      </c>
    </row>
    <row r="16" spans="1:99">
      <c r="A16" s="78"/>
      <c r="B16" s="184" t="s">
        <v>180</v>
      </c>
      <c r="C16" s="184" t="s">
        <v>170</v>
      </c>
      <c r="D16" s="184"/>
      <c r="E16" s="184"/>
      <c r="F16" s="184"/>
      <c r="G16" s="184" t="s">
        <v>77</v>
      </c>
      <c r="H16" s="87"/>
      <c r="I16" s="87"/>
      <c r="J16" s="87"/>
      <c r="K16" s="176"/>
      <c r="L16" s="79">
        <v>313</v>
      </c>
      <c r="M16" s="79">
        <v>170</v>
      </c>
      <c r="N16" s="79">
        <v>62</v>
      </c>
      <c r="O16" s="88">
        <v>38</v>
      </c>
      <c r="P16" s="89">
        <v>0</v>
      </c>
      <c r="Q16" s="90">
        <f>O16+P16</f>
        <v>38</v>
      </c>
      <c r="R16" s="80">
        <f>IFERROR(Q16/N16,"-")</f>
        <v>0.61290322580645</v>
      </c>
      <c r="S16" s="79">
        <v>5</v>
      </c>
      <c r="T16" s="79">
        <v>4</v>
      </c>
      <c r="U16" s="80">
        <f>IFERROR(T16/(Q16),"-")</f>
        <v>0.10526315789474</v>
      </c>
      <c r="V16" s="81"/>
      <c r="W16" s="82">
        <v>9</v>
      </c>
      <c r="X16" s="80">
        <f>IF(Q16=0,"-",W16/Q16)</f>
        <v>0.23684210526316</v>
      </c>
      <c r="Y16" s="181">
        <v>93000</v>
      </c>
      <c r="Z16" s="182">
        <f>IFERROR(Y16/Q16,"-")</f>
        <v>2447.3684210526</v>
      </c>
      <c r="AA16" s="182">
        <f>IFERROR(Y16/W16,"-")</f>
        <v>10333.333333333</v>
      </c>
      <c r="AB16" s="176"/>
      <c r="AC16" s="83"/>
      <c r="AD16" s="77"/>
      <c r="AE16" s="91"/>
      <c r="AF16" s="92">
        <f>IF(Q16=0,"",IF(AE16=0,"",(AE16/Q16)))</f>
        <v>0</v>
      </c>
      <c r="AG16" s="91"/>
      <c r="AH16" s="93" t="str">
        <f>IFERROR(AG16/AE16,"-")</f>
        <v>-</v>
      </c>
      <c r="AI16" s="94"/>
      <c r="AJ16" s="95" t="str">
        <f>IFERROR(AI16/AE16,"-")</f>
        <v>-</v>
      </c>
      <c r="AK16" s="96"/>
      <c r="AL16" s="96"/>
      <c r="AM16" s="96"/>
      <c r="AN16" s="97">
        <v>4</v>
      </c>
      <c r="AO16" s="98">
        <f>IF(Q16=0,"",IF(AN16=0,"",(AN16/Q16)))</f>
        <v>0.10526315789474</v>
      </c>
      <c r="AP16" s="97"/>
      <c r="AQ16" s="99">
        <f>IFERROR(AP16/AN16,"-")</f>
        <v>0</v>
      </c>
      <c r="AR16" s="100"/>
      <c r="AS16" s="101">
        <f>IFERROR(AR16/AN16,"-")</f>
        <v>0</v>
      </c>
      <c r="AT16" s="102"/>
      <c r="AU16" s="102"/>
      <c r="AV16" s="102"/>
      <c r="AW16" s="103">
        <v>6</v>
      </c>
      <c r="AX16" s="104">
        <f>IF(Q16=0,"",IF(AW16=0,"",(AW16/Q16)))</f>
        <v>0.15789473684211</v>
      </c>
      <c r="AY16" s="103">
        <v>1</v>
      </c>
      <c r="AZ16" s="105">
        <f>IFERROR(AY16/AW16,"-")</f>
        <v>0.16666666666667</v>
      </c>
      <c r="BA16" s="106">
        <v>6000</v>
      </c>
      <c r="BB16" s="107">
        <f>IFERROR(BA16/AW16,"-")</f>
        <v>1000</v>
      </c>
      <c r="BC16" s="108"/>
      <c r="BD16" s="108">
        <v>1</v>
      </c>
      <c r="BE16" s="108"/>
      <c r="BF16" s="109">
        <v>9</v>
      </c>
      <c r="BG16" s="110">
        <f>IF(Q16=0,"",IF(BF16=0,"",(BF16/Q16)))</f>
        <v>0.23684210526316</v>
      </c>
      <c r="BH16" s="109">
        <v>1</v>
      </c>
      <c r="BI16" s="111">
        <f>IFERROR(BH16/BF16,"-")</f>
        <v>0.11111111111111</v>
      </c>
      <c r="BJ16" s="112">
        <v>20000</v>
      </c>
      <c r="BK16" s="113">
        <f>IFERROR(BJ16/BF16,"-")</f>
        <v>2222.2222222222</v>
      </c>
      <c r="BL16" s="114"/>
      <c r="BM16" s="114"/>
      <c r="BN16" s="114">
        <v>1</v>
      </c>
      <c r="BO16" s="116">
        <v>14</v>
      </c>
      <c r="BP16" s="117">
        <f>IF(Q16=0,"",IF(BO16=0,"",(BO16/Q16)))</f>
        <v>0.36842105263158</v>
      </c>
      <c r="BQ16" s="118">
        <v>5</v>
      </c>
      <c r="BR16" s="119">
        <f>IFERROR(BQ16/BO16,"-")</f>
        <v>0.35714285714286</v>
      </c>
      <c r="BS16" s="120">
        <v>51000</v>
      </c>
      <c r="BT16" s="121">
        <f>IFERROR(BS16/BO16,"-")</f>
        <v>3642.8571428571</v>
      </c>
      <c r="BU16" s="122"/>
      <c r="BV16" s="122">
        <v>2</v>
      </c>
      <c r="BW16" s="122">
        <v>3</v>
      </c>
      <c r="BX16" s="123">
        <v>5</v>
      </c>
      <c r="BY16" s="124">
        <f>IF(Q16=0,"",IF(BX16=0,"",(BX16/Q16)))</f>
        <v>0.13157894736842</v>
      </c>
      <c r="BZ16" s="125">
        <v>2</v>
      </c>
      <c r="CA16" s="126">
        <f>IFERROR(BZ16/BX16,"-")</f>
        <v>0.4</v>
      </c>
      <c r="CB16" s="127">
        <v>16000</v>
      </c>
      <c r="CC16" s="128">
        <f>IFERROR(CB16/BX16,"-")</f>
        <v>3200</v>
      </c>
      <c r="CD16" s="129"/>
      <c r="CE16" s="129">
        <v>2</v>
      </c>
      <c r="CF16" s="129"/>
      <c r="CG16" s="130"/>
      <c r="CH16" s="131">
        <f>IF(Q16=0,"",IF(CG16=0,"",(CG16/Q16)))</f>
        <v>0</v>
      </c>
      <c r="CI16" s="132"/>
      <c r="CJ16" s="133" t="str">
        <f>IFERROR(CI16/CG16,"-")</f>
        <v>-</v>
      </c>
      <c r="CK16" s="134"/>
      <c r="CL16" s="135" t="str">
        <f>IFERROR(CK16/CG16,"-")</f>
        <v>-</v>
      </c>
      <c r="CM16" s="136"/>
      <c r="CN16" s="136"/>
      <c r="CO16" s="136"/>
      <c r="CP16" s="137">
        <v>9</v>
      </c>
      <c r="CQ16" s="138">
        <v>93000</v>
      </c>
      <c r="CR16" s="138">
        <v>20000</v>
      </c>
      <c r="CS16" s="138"/>
      <c r="CT16" s="139" t="str">
        <f>IF(AND(CR16=0,CS16=0),"",IF(AND(CR16&lt;=100000,CS16&lt;=100000),"",IF(CR16/CQ16&gt;0.7,"男高",IF(CS16/CQ16&gt;0.7,"女高",""))))</f>
        <v/>
      </c>
    </row>
    <row r="17" spans="1:99">
      <c r="A17" s="78">
        <f>AC17</f>
        <v>2.6692307692308</v>
      </c>
      <c r="B17" s="184" t="s">
        <v>181</v>
      </c>
      <c r="C17" s="184" t="s">
        <v>170</v>
      </c>
      <c r="D17" s="184" t="s">
        <v>182</v>
      </c>
      <c r="E17" s="184" t="s">
        <v>183</v>
      </c>
      <c r="F17" s="184"/>
      <c r="G17" s="184" t="s">
        <v>61</v>
      </c>
      <c r="H17" s="87" t="s">
        <v>184</v>
      </c>
      <c r="I17" s="87" t="s">
        <v>185</v>
      </c>
      <c r="J17" s="186" t="s">
        <v>186</v>
      </c>
      <c r="K17" s="176">
        <v>65000</v>
      </c>
      <c r="L17" s="79">
        <v>13</v>
      </c>
      <c r="M17" s="79">
        <v>0</v>
      </c>
      <c r="N17" s="79">
        <v>27</v>
      </c>
      <c r="O17" s="88">
        <v>3</v>
      </c>
      <c r="P17" s="89">
        <v>0</v>
      </c>
      <c r="Q17" s="90">
        <f>O17+P17</f>
        <v>3</v>
      </c>
      <c r="R17" s="80">
        <f>IFERROR(Q17/N17,"-")</f>
        <v>0.11111111111111</v>
      </c>
      <c r="S17" s="79">
        <v>0</v>
      </c>
      <c r="T17" s="79">
        <v>1</v>
      </c>
      <c r="U17" s="80">
        <f>IFERROR(T17/(Q17),"-")</f>
        <v>0.33333333333333</v>
      </c>
      <c r="V17" s="81">
        <f>IFERROR(K17/SUM(Q17:Q18),"-")</f>
        <v>2954.5454545455</v>
      </c>
      <c r="W17" s="82">
        <v>2</v>
      </c>
      <c r="X17" s="80">
        <f>IF(Q17=0,"-",W17/Q17)</f>
        <v>0.66666666666667</v>
      </c>
      <c r="Y17" s="181">
        <v>34500</v>
      </c>
      <c r="Z17" s="182">
        <f>IFERROR(Y17/Q17,"-")</f>
        <v>11500</v>
      </c>
      <c r="AA17" s="182">
        <f>IFERROR(Y17/W17,"-")</f>
        <v>17250</v>
      </c>
      <c r="AB17" s="176">
        <f>SUM(Y17:Y18)-SUM(K17:K18)</f>
        <v>108500</v>
      </c>
      <c r="AC17" s="83">
        <f>SUM(Y17:Y18)/SUM(K17:K18)</f>
        <v>2.6692307692308</v>
      </c>
      <c r="AD17" s="77"/>
      <c r="AE17" s="91"/>
      <c r="AF17" s="92">
        <f>IF(Q17=0,"",IF(AE17=0,"",(AE17/Q17)))</f>
        <v>0</v>
      </c>
      <c r="AG17" s="91"/>
      <c r="AH17" s="93" t="str">
        <f>IFERROR(AG17/AE17,"-")</f>
        <v>-</v>
      </c>
      <c r="AI17" s="94"/>
      <c r="AJ17" s="95" t="str">
        <f>IFERROR(AI17/AE17,"-")</f>
        <v>-</v>
      </c>
      <c r="AK17" s="96"/>
      <c r="AL17" s="96"/>
      <c r="AM17" s="96"/>
      <c r="AN17" s="97">
        <v>1</v>
      </c>
      <c r="AO17" s="98">
        <f>IF(Q17=0,"",IF(AN17=0,"",(AN17/Q17)))</f>
        <v>0.33333333333333</v>
      </c>
      <c r="AP17" s="97"/>
      <c r="AQ17" s="99">
        <f>IFERROR(AP17/AN17,"-")</f>
        <v>0</v>
      </c>
      <c r="AR17" s="100"/>
      <c r="AS17" s="101">
        <f>IFERROR(AR17/AN17,"-")</f>
        <v>0</v>
      </c>
      <c r="AT17" s="102"/>
      <c r="AU17" s="102"/>
      <c r="AV17" s="102"/>
      <c r="AW17" s="103"/>
      <c r="AX17" s="104">
        <f>IF(Q17=0,"",IF(AW17=0,"",(AW17/Q17)))</f>
        <v>0</v>
      </c>
      <c r="AY17" s="103"/>
      <c r="AZ17" s="105" t="str">
        <f>IFERROR(AY17/AW17,"-")</f>
        <v>-</v>
      </c>
      <c r="BA17" s="106"/>
      <c r="BB17" s="107" t="str">
        <f>IFERROR(BA17/AW17,"-")</f>
        <v>-</v>
      </c>
      <c r="BC17" s="108"/>
      <c r="BD17" s="108"/>
      <c r="BE17" s="108"/>
      <c r="BF17" s="109"/>
      <c r="BG17" s="110">
        <f>IF(Q17=0,"",IF(BF17=0,"",(BF17/Q17)))</f>
        <v>0</v>
      </c>
      <c r="BH17" s="109"/>
      <c r="BI17" s="111" t="str">
        <f>IFERROR(BH17/BF17,"-")</f>
        <v>-</v>
      </c>
      <c r="BJ17" s="112"/>
      <c r="BK17" s="113" t="str">
        <f>IFERROR(BJ17/BF17,"-")</f>
        <v>-</v>
      </c>
      <c r="BL17" s="114"/>
      <c r="BM17" s="114"/>
      <c r="BN17" s="114"/>
      <c r="BO17" s="116">
        <v>1</v>
      </c>
      <c r="BP17" s="117">
        <f>IF(Q17=0,"",IF(BO17=0,"",(BO17/Q17)))</f>
        <v>0.33333333333333</v>
      </c>
      <c r="BQ17" s="118">
        <v>1</v>
      </c>
      <c r="BR17" s="119">
        <f>IFERROR(BQ17/BO17,"-")</f>
        <v>1</v>
      </c>
      <c r="BS17" s="120">
        <v>3000</v>
      </c>
      <c r="BT17" s="121">
        <f>IFERROR(BS17/BO17,"-")</f>
        <v>3000</v>
      </c>
      <c r="BU17" s="122">
        <v>1</v>
      </c>
      <c r="BV17" s="122"/>
      <c r="BW17" s="122"/>
      <c r="BX17" s="123">
        <v>1</v>
      </c>
      <c r="BY17" s="124">
        <f>IF(Q17=0,"",IF(BX17=0,"",(BX17/Q17)))</f>
        <v>0.33333333333333</v>
      </c>
      <c r="BZ17" s="125">
        <v>1</v>
      </c>
      <c r="CA17" s="126">
        <f>IFERROR(BZ17/BX17,"-")</f>
        <v>1</v>
      </c>
      <c r="CB17" s="127">
        <v>31500</v>
      </c>
      <c r="CC17" s="128">
        <f>IFERROR(CB17/BX17,"-")</f>
        <v>31500</v>
      </c>
      <c r="CD17" s="129"/>
      <c r="CE17" s="129"/>
      <c r="CF17" s="129">
        <v>1</v>
      </c>
      <c r="CG17" s="130"/>
      <c r="CH17" s="131">
        <f>IF(Q17=0,"",IF(CG17=0,"",(CG17/Q17)))</f>
        <v>0</v>
      </c>
      <c r="CI17" s="132"/>
      <c r="CJ17" s="133" t="str">
        <f>IFERROR(CI17/CG17,"-")</f>
        <v>-</v>
      </c>
      <c r="CK17" s="134"/>
      <c r="CL17" s="135" t="str">
        <f>IFERROR(CK17/CG17,"-")</f>
        <v>-</v>
      </c>
      <c r="CM17" s="136"/>
      <c r="CN17" s="136"/>
      <c r="CO17" s="136"/>
      <c r="CP17" s="137">
        <v>2</v>
      </c>
      <c r="CQ17" s="138">
        <v>34500</v>
      </c>
      <c r="CR17" s="138">
        <v>31500</v>
      </c>
      <c r="CS17" s="138"/>
      <c r="CT17" s="139" t="str">
        <f>IF(AND(CR17=0,CS17=0),"",IF(AND(CR17&lt;=100000,CS17&lt;=100000),"",IF(CR17/CQ17&gt;0.7,"男高",IF(CS17/CQ17&gt;0.7,"女高",""))))</f>
        <v/>
      </c>
    </row>
    <row r="18" spans="1:99">
      <c r="A18" s="78"/>
      <c r="B18" s="184" t="s">
        <v>187</v>
      </c>
      <c r="C18" s="184" t="s">
        <v>170</v>
      </c>
      <c r="D18" s="184" t="s">
        <v>188</v>
      </c>
      <c r="E18" s="184"/>
      <c r="F18" s="184"/>
      <c r="G18" s="184" t="s">
        <v>77</v>
      </c>
      <c r="H18" s="87"/>
      <c r="I18" s="87"/>
      <c r="J18" s="87"/>
      <c r="K18" s="176"/>
      <c r="L18" s="79">
        <v>120</v>
      </c>
      <c r="M18" s="79">
        <v>44</v>
      </c>
      <c r="N18" s="79">
        <v>39</v>
      </c>
      <c r="O18" s="88">
        <v>19</v>
      </c>
      <c r="P18" s="89">
        <v>0</v>
      </c>
      <c r="Q18" s="90">
        <f>O18+P18</f>
        <v>19</v>
      </c>
      <c r="R18" s="80">
        <f>IFERROR(Q18/N18,"-")</f>
        <v>0.48717948717949</v>
      </c>
      <c r="S18" s="79">
        <v>3</v>
      </c>
      <c r="T18" s="79">
        <v>6</v>
      </c>
      <c r="U18" s="80">
        <f>IFERROR(T18/(Q18),"-")</f>
        <v>0.31578947368421</v>
      </c>
      <c r="V18" s="81"/>
      <c r="W18" s="82">
        <v>7</v>
      </c>
      <c r="X18" s="80">
        <f>IF(Q18=0,"-",W18/Q18)</f>
        <v>0.36842105263158</v>
      </c>
      <c r="Y18" s="181">
        <v>139000</v>
      </c>
      <c r="Z18" s="182">
        <f>IFERROR(Y18/Q18,"-")</f>
        <v>7315.7894736842</v>
      </c>
      <c r="AA18" s="182">
        <f>IFERROR(Y18/W18,"-")</f>
        <v>19857.142857143</v>
      </c>
      <c r="AB18" s="176"/>
      <c r="AC18" s="83"/>
      <c r="AD18" s="77"/>
      <c r="AE18" s="91">
        <v>2</v>
      </c>
      <c r="AF18" s="92">
        <f>IF(Q18=0,"",IF(AE18=0,"",(AE18/Q18)))</f>
        <v>0.10526315789474</v>
      </c>
      <c r="AG18" s="91"/>
      <c r="AH18" s="93">
        <f>IFERROR(AG18/AE18,"-")</f>
        <v>0</v>
      </c>
      <c r="AI18" s="94"/>
      <c r="AJ18" s="95">
        <f>IFERROR(AI18/AE18,"-")</f>
        <v>0</v>
      </c>
      <c r="AK18" s="96"/>
      <c r="AL18" s="96"/>
      <c r="AM18" s="96"/>
      <c r="AN18" s="97">
        <v>3</v>
      </c>
      <c r="AO18" s="98">
        <f>IF(Q18=0,"",IF(AN18=0,"",(AN18/Q18)))</f>
        <v>0.15789473684211</v>
      </c>
      <c r="AP18" s="97"/>
      <c r="AQ18" s="99">
        <f>IFERROR(AP18/AN18,"-")</f>
        <v>0</v>
      </c>
      <c r="AR18" s="100"/>
      <c r="AS18" s="101">
        <f>IFERROR(AR18/AN18,"-")</f>
        <v>0</v>
      </c>
      <c r="AT18" s="102"/>
      <c r="AU18" s="102"/>
      <c r="AV18" s="102"/>
      <c r="AW18" s="103"/>
      <c r="AX18" s="104">
        <f>IF(Q18=0,"",IF(AW18=0,"",(AW18/Q18)))</f>
        <v>0</v>
      </c>
      <c r="AY18" s="103"/>
      <c r="AZ18" s="105" t="str">
        <f>IFERROR(AY18/AW18,"-")</f>
        <v>-</v>
      </c>
      <c r="BA18" s="106"/>
      <c r="BB18" s="107" t="str">
        <f>IFERROR(BA18/AW18,"-")</f>
        <v>-</v>
      </c>
      <c r="BC18" s="108"/>
      <c r="BD18" s="108"/>
      <c r="BE18" s="108"/>
      <c r="BF18" s="109">
        <v>3</v>
      </c>
      <c r="BG18" s="110">
        <f>IF(Q18=0,"",IF(BF18=0,"",(BF18/Q18)))</f>
        <v>0.15789473684211</v>
      </c>
      <c r="BH18" s="109">
        <v>2</v>
      </c>
      <c r="BI18" s="111">
        <f>IFERROR(BH18/BF18,"-")</f>
        <v>0.66666666666667</v>
      </c>
      <c r="BJ18" s="112">
        <v>16000</v>
      </c>
      <c r="BK18" s="113">
        <f>IFERROR(BJ18/BF18,"-")</f>
        <v>5333.3333333333</v>
      </c>
      <c r="BL18" s="114">
        <v>1</v>
      </c>
      <c r="BM18" s="114"/>
      <c r="BN18" s="114">
        <v>1</v>
      </c>
      <c r="BO18" s="116">
        <v>7</v>
      </c>
      <c r="BP18" s="117">
        <f>IF(Q18=0,"",IF(BO18=0,"",(BO18/Q18)))</f>
        <v>0.36842105263158</v>
      </c>
      <c r="BQ18" s="118">
        <v>2</v>
      </c>
      <c r="BR18" s="119">
        <f>IFERROR(BQ18/BO18,"-")</f>
        <v>0.28571428571429</v>
      </c>
      <c r="BS18" s="120">
        <v>45000</v>
      </c>
      <c r="BT18" s="121">
        <f>IFERROR(BS18/BO18,"-")</f>
        <v>6428.5714285714</v>
      </c>
      <c r="BU18" s="122"/>
      <c r="BV18" s="122">
        <v>1</v>
      </c>
      <c r="BW18" s="122">
        <v>1</v>
      </c>
      <c r="BX18" s="123">
        <v>4</v>
      </c>
      <c r="BY18" s="124">
        <f>IF(Q18=0,"",IF(BX18=0,"",(BX18/Q18)))</f>
        <v>0.21052631578947</v>
      </c>
      <c r="BZ18" s="125">
        <v>3</v>
      </c>
      <c r="CA18" s="126">
        <f>IFERROR(BZ18/BX18,"-")</f>
        <v>0.75</v>
      </c>
      <c r="CB18" s="127">
        <v>78000</v>
      </c>
      <c r="CC18" s="128">
        <f>IFERROR(CB18/BX18,"-")</f>
        <v>19500</v>
      </c>
      <c r="CD18" s="129"/>
      <c r="CE18" s="129">
        <v>1</v>
      </c>
      <c r="CF18" s="129">
        <v>2</v>
      </c>
      <c r="CG18" s="130"/>
      <c r="CH18" s="131">
        <f>IF(Q18=0,"",IF(CG18=0,"",(CG18/Q18)))</f>
        <v>0</v>
      </c>
      <c r="CI18" s="132"/>
      <c r="CJ18" s="133" t="str">
        <f>IFERROR(CI18/CG18,"-")</f>
        <v>-</v>
      </c>
      <c r="CK18" s="134"/>
      <c r="CL18" s="135" t="str">
        <f>IFERROR(CK18/CG18,"-")</f>
        <v>-</v>
      </c>
      <c r="CM18" s="136"/>
      <c r="CN18" s="136"/>
      <c r="CO18" s="136"/>
      <c r="CP18" s="137">
        <v>7</v>
      </c>
      <c r="CQ18" s="138">
        <v>139000</v>
      </c>
      <c r="CR18" s="138">
        <v>55000</v>
      </c>
      <c r="CS18" s="138"/>
      <c r="CT18" s="139" t="str">
        <f>IF(AND(CR18=0,CS18=0),"",IF(AND(CR18&lt;=100000,CS18&lt;=100000),"",IF(CR18/CQ18&gt;0.7,"男高",IF(CS18/CQ18&gt;0.7,"女高",""))))</f>
        <v/>
      </c>
    </row>
    <row r="19" spans="1:99">
      <c r="A19" s="78">
        <f>AC19</f>
        <v>0</v>
      </c>
      <c r="B19" s="184" t="s">
        <v>189</v>
      </c>
      <c r="C19" s="184" t="s">
        <v>170</v>
      </c>
      <c r="D19" s="184" t="s">
        <v>190</v>
      </c>
      <c r="E19" s="184" t="s">
        <v>183</v>
      </c>
      <c r="F19" s="184"/>
      <c r="G19" s="184" t="s">
        <v>61</v>
      </c>
      <c r="H19" s="87" t="s">
        <v>191</v>
      </c>
      <c r="I19" s="87" t="s">
        <v>185</v>
      </c>
      <c r="J19" s="87" t="s">
        <v>192</v>
      </c>
      <c r="K19" s="176">
        <v>75000</v>
      </c>
      <c r="L19" s="79">
        <v>3</v>
      </c>
      <c r="M19" s="79">
        <v>0</v>
      </c>
      <c r="N19" s="79">
        <v>8</v>
      </c>
      <c r="O19" s="88">
        <v>1</v>
      </c>
      <c r="P19" s="89">
        <v>0</v>
      </c>
      <c r="Q19" s="90">
        <f>O19+P19</f>
        <v>1</v>
      </c>
      <c r="R19" s="80">
        <f>IFERROR(Q19/N19,"-")</f>
        <v>0.125</v>
      </c>
      <c r="S19" s="79">
        <v>0</v>
      </c>
      <c r="T19" s="79">
        <v>0</v>
      </c>
      <c r="U19" s="80">
        <f>IFERROR(T19/(Q19),"-")</f>
        <v>0</v>
      </c>
      <c r="V19" s="81">
        <f>IFERROR(K19/SUM(Q19:Q20),"-")</f>
        <v>18750</v>
      </c>
      <c r="W19" s="82">
        <v>0</v>
      </c>
      <c r="X19" s="80">
        <f>IF(Q19=0,"-",W19/Q19)</f>
        <v>0</v>
      </c>
      <c r="Y19" s="181">
        <v>0</v>
      </c>
      <c r="Z19" s="182">
        <f>IFERROR(Y19/Q19,"-")</f>
        <v>0</v>
      </c>
      <c r="AA19" s="182" t="str">
        <f>IFERROR(Y19/W19,"-")</f>
        <v>-</v>
      </c>
      <c r="AB19" s="176">
        <f>SUM(Y19:Y20)-SUM(K19:K20)</f>
        <v>-75000</v>
      </c>
      <c r="AC19" s="83">
        <f>SUM(Y19:Y20)/SUM(K19:K20)</f>
        <v>0</v>
      </c>
      <c r="AD19" s="77"/>
      <c r="AE19" s="91"/>
      <c r="AF19" s="92">
        <f>IF(Q19=0,"",IF(AE19=0,"",(AE19/Q19)))</f>
        <v>0</v>
      </c>
      <c r="AG19" s="91"/>
      <c r="AH19" s="93" t="str">
        <f>IFERROR(AG19/AE19,"-")</f>
        <v>-</v>
      </c>
      <c r="AI19" s="94"/>
      <c r="AJ19" s="95" t="str">
        <f>IFERROR(AI19/AE19,"-")</f>
        <v>-</v>
      </c>
      <c r="AK19" s="96"/>
      <c r="AL19" s="96"/>
      <c r="AM19" s="96"/>
      <c r="AN19" s="97"/>
      <c r="AO19" s="98">
        <f>IF(Q19=0,"",IF(AN19=0,"",(AN19/Q19)))</f>
        <v>0</v>
      </c>
      <c r="AP19" s="97"/>
      <c r="AQ19" s="99" t="str">
        <f>IFERROR(AP19/AN19,"-")</f>
        <v>-</v>
      </c>
      <c r="AR19" s="100"/>
      <c r="AS19" s="101" t="str">
        <f>IFERROR(AR19/AN19,"-")</f>
        <v>-</v>
      </c>
      <c r="AT19" s="102"/>
      <c r="AU19" s="102"/>
      <c r="AV19" s="102"/>
      <c r="AW19" s="103"/>
      <c r="AX19" s="104">
        <f>IF(Q19=0,"",IF(AW19=0,"",(AW19/Q19)))</f>
        <v>0</v>
      </c>
      <c r="AY19" s="103"/>
      <c r="AZ19" s="105" t="str">
        <f>IFERROR(AY19/AW19,"-")</f>
        <v>-</v>
      </c>
      <c r="BA19" s="106"/>
      <c r="BB19" s="107" t="str">
        <f>IFERROR(BA19/AW19,"-")</f>
        <v>-</v>
      </c>
      <c r="BC19" s="108"/>
      <c r="BD19" s="108"/>
      <c r="BE19" s="108"/>
      <c r="BF19" s="109">
        <v>1</v>
      </c>
      <c r="BG19" s="110">
        <f>IF(Q19=0,"",IF(BF19=0,"",(BF19/Q19)))</f>
        <v>1</v>
      </c>
      <c r="BH19" s="109"/>
      <c r="BI19" s="111">
        <f>IFERROR(BH19/BF19,"-")</f>
        <v>0</v>
      </c>
      <c r="BJ19" s="112"/>
      <c r="BK19" s="113">
        <f>IFERROR(BJ19/BF19,"-")</f>
        <v>0</v>
      </c>
      <c r="BL19" s="114"/>
      <c r="BM19" s="114"/>
      <c r="BN19" s="114"/>
      <c r="BO19" s="116"/>
      <c r="BP19" s="117">
        <f>IF(Q19=0,"",IF(BO19=0,"",(BO19/Q19)))</f>
        <v>0</v>
      </c>
      <c r="BQ19" s="118"/>
      <c r="BR19" s="119" t="str">
        <f>IFERROR(BQ19/BO19,"-")</f>
        <v>-</v>
      </c>
      <c r="BS19" s="120"/>
      <c r="BT19" s="121" t="str">
        <f>IFERROR(BS19/BO19,"-")</f>
        <v>-</v>
      </c>
      <c r="BU19" s="122"/>
      <c r="BV19" s="122"/>
      <c r="BW19" s="122"/>
      <c r="BX19" s="123"/>
      <c r="BY19" s="124">
        <f>IF(Q19=0,"",IF(BX19=0,"",(BX19/Q19)))</f>
        <v>0</v>
      </c>
      <c r="BZ19" s="125"/>
      <c r="CA19" s="126" t="str">
        <f>IFERROR(BZ19/BX19,"-")</f>
        <v>-</v>
      </c>
      <c r="CB19" s="127"/>
      <c r="CC19" s="128" t="str">
        <f>IFERROR(CB19/BX19,"-")</f>
        <v>-</v>
      </c>
      <c r="CD19" s="129"/>
      <c r="CE19" s="129"/>
      <c r="CF19" s="129"/>
      <c r="CG19" s="130"/>
      <c r="CH19" s="131">
        <f>IF(Q19=0,"",IF(CG19=0,"",(CG19/Q19)))</f>
        <v>0</v>
      </c>
      <c r="CI19" s="132"/>
      <c r="CJ19" s="133" t="str">
        <f>IFERROR(CI19/CG19,"-")</f>
        <v>-</v>
      </c>
      <c r="CK19" s="134"/>
      <c r="CL19" s="135" t="str">
        <f>IFERROR(CK19/CG19,"-")</f>
        <v>-</v>
      </c>
      <c r="CM19" s="136"/>
      <c r="CN19" s="136"/>
      <c r="CO19" s="136"/>
      <c r="CP19" s="137">
        <v>0</v>
      </c>
      <c r="CQ19" s="138">
        <v>0</v>
      </c>
      <c r="CR19" s="138"/>
      <c r="CS19" s="138"/>
      <c r="CT19" s="139" t="str">
        <f>IF(AND(CR19=0,CS19=0),"",IF(AND(CR19&lt;=100000,CS19&lt;=100000),"",IF(CR19/CQ19&gt;0.7,"男高",IF(CS19/CQ19&gt;0.7,"女高",""))))</f>
        <v/>
      </c>
    </row>
    <row r="20" spans="1:99">
      <c r="A20" s="78"/>
      <c r="B20" s="184" t="s">
        <v>193</v>
      </c>
      <c r="C20" s="184" t="s">
        <v>170</v>
      </c>
      <c r="D20" s="184" t="s">
        <v>194</v>
      </c>
      <c r="E20" s="184"/>
      <c r="F20" s="184"/>
      <c r="G20" s="184" t="s">
        <v>77</v>
      </c>
      <c r="H20" s="87"/>
      <c r="I20" s="87"/>
      <c r="J20" s="87"/>
      <c r="K20" s="176"/>
      <c r="L20" s="79">
        <v>17</v>
      </c>
      <c r="M20" s="79">
        <v>14</v>
      </c>
      <c r="N20" s="79">
        <v>4</v>
      </c>
      <c r="O20" s="88">
        <v>3</v>
      </c>
      <c r="P20" s="89">
        <v>0</v>
      </c>
      <c r="Q20" s="90">
        <f>O20+P20</f>
        <v>3</v>
      </c>
      <c r="R20" s="80">
        <f>IFERROR(Q20/N20,"-")</f>
        <v>0.75</v>
      </c>
      <c r="S20" s="79">
        <v>1</v>
      </c>
      <c r="T20" s="79">
        <v>0</v>
      </c>
      <c r="U20" s="80">
        <f>IFERROR(T20/(Q20),"-")</f>
        <v>0</v>
      </c>
      <c r="V20" s="81"/>
      <c r="W20" s="82">
        <v>0</v>
      </c>
      <c r="X20" s="80">
        <f>IF(Q20=0,"-",W20/Q20)</f>
        <v>0</v>
      </c>
      <c r="Y20" s="181">
        <v>0</v>
      </c>
      <c r="Z20" s="182">
        <f>IFERROR(Y20/Q20,"-")</f>
        <v>0</v>
      </c>
      <c r="AA20" s="182" t="str">
        <f>IFERROR(Y20/W20,"-")</f>
        <v>-</v>
      </c>
      <c r="AB20" s="176"/>
      <c r="AC20" s="83"/>
      <c r="AD20" s="77"/>
      <c r="AE20" s="91"/>
      <c r="AF20" s="92">
        <f>IF(Q20=0,"",IF(AE20=0,"",(AE20/Q20)))</f>
        <v>0</v>
      </c>
      <c r="AG20" s="91"/>
      <c r="AH20" s="93" t="str">
        <f>IFERROR(AG20/AE20,"-")</f>
        <v>-</v>
      </c>
      <c r="AI20" s="94"/>
      <c r="AJ20" s="95" t="str">
        <f>IFERROR(AI20/AE20,"-")</f>
        <v>-</v>
      </c>
      <c r="AK20" s="96"/>
      <c r="AL20" s="96"/>
      <c r="AM20" s="96"/>
      <c r="AN20" s="97">
        <v>1</v>
      </c>
      <c r="AO20" s="98">
        <f>IF(Q20=0,"",IF(AN20=0,"",(AN20/Q20)))</f>
        <v>0.33333333333333</v>
      </c>
      <c r="AP20" s="97"/>
      <c r="AQ20" s="99">
        <f>IFERROR(AP20/AN20,"-")</f>
        <v>0</v>
      </c>
      <c r="AR20" s="100"/>
      <c r="AS20" s="101">
        <f>IFERROR(AR20/AN20,"-")</f>
        <v>0</v>
      </c>
      <c r="AT20" s="102"/>
      <c r="AU20" s="102"/>
      <c r="AV20" s="102"/>
      <c r="AW20" s="103"/>
      <c r="AX20" s="104">
        <f>IF(Q20=0,"",IF(AW20=0,"",(AW20/Q20)))</f>
        <v>0</v>
      </c>
      <c r="AY20" s="103"/>
      <c r="AZ20" s="105" t="str">
        <f>IFERROR(AY20/AW20,"-")</f>
        <v>-</v>
      </c>
      <c r="BA20" s="106"/>
      <c r="BB20" s="107" t="str">
        <f>IFERROR(BA20/AW20,"-")</f>
        <v>-</v>
      </c>
      <c r="BC20" s="108"/>
      <c r="BD20" s="108"/>
      <c r="BE20" s="108"/>
      <c r="BF20" s="109"/>
      <c r="BG20" s="110">
        <f>IF(Q20=0,"",IF(BF20=0,"",(BF20/Q20)))</f>
        <v>0</v>
      </c>
      <c r="BH20" s="109"/>
      <c r="BI20" s="111" t="str">
        <f>IFERROR(BH20/BF20,"-")</f>
        <v>-</v>
      </c>
      <c r="BJ20" s="112"/>
      <c r="BK20" s="113" t="str">
        <f>IFERROR(BJ20/BF20,"-")</f>
        <v>-</v>
      </c>
      <c r="BL20" s="114"/>
      <c r="BM20" s="114"/>
      <c r="BN20" s="114"/>
      <c r="BO20" s="116"/>
      <c r="BP20" s="117">
        <f>IF(Q20=0,"",IF(BO20=0,"",(BO20/Q20)))</f>
        <v>0</v>
      </c>
      <c r="BQ20" s="118"/>
      <c r="BR20" s="119" t="str">
        <f>IFERROR(BQ20/BO20,"-")</f>
        <v>-</v>
      </c>
      <c r="BS20" s="120"/>
      <c r="BT20" s="121" t="str">
        <f>IFERROR(BS20/BO20,"-")</f>
        <v>-</v>
      </c>
      <c r="BU20" s="122"/>
      <c r="BV20" s="122"/>
      <c r="BW20" s="122"/>
      <c r="BX20" s="123">
        <v>2</v>
      </c>
      <c r="BY20" s="124">
        <f>IF(Q20=0,"",IF(BX20=0,"",(BX20/Q20)))</f>
        <v>0.66666666666667</v>
      </c>
      <c r="BZ20" s="125"/>
      <c r="CA20" s="126">
        <f>IFERROR(BZ20/BX20,"-")</f>
        <v>0</v>
      </c>
      <c r="CB20" s="127"/>
      <c r="CC20" s="128">
        <f>IFERROR(CB20/BX20,"-")</f>
        <v>0</v>
      </c>
      <c r="CD20" s="129"/>
      <c r="CE20" s="129"/>
      <c r="CF20" s="129"/>
      <c r="CG20" s="130"/>
      <c r="CH20" s="131">
        <f>IF(Q20=0,"",IF(CG20=0,"",(CG20/Q20)))</f>
        <v>0</v>
      </c>
      <c r="CI20" s="132"/>
      <c r="CJ20" s="133" t="str">
        <f>IFERROR(CI20/CG20,"-")</f>
        <v>-</v>
      </c>
      <c r="CK20" s="134"/>
      <c r="CL20" s="135" t="str">
        <f>IFERROR(CK20/CG20,"-")</f>
        <v>-</v>
      </c>
      <c r="CM20" s="136"/>
      <c r="CN20" s="136"/>
      <c r="CO20" s="136"/>
      <c r="CP20" s="137">
        <v>0</v>
      </c>
      <c r="CQ20" s="138">
        <v>0</v>
      </c>
      <c r="CR20" s="138"/>
      <c r="CS20" s="138"/>
      <c r="CT20" s="139" t="str">
        <f>IF(AND(CR20=0,CS20=0),"",IF(AND(CR20&lt;=100000,CS20&lt;=100000),"",IF(CR20/CQ20&gt;0.7,"男高",IF(CS20/CQ20&gt;0.7,"女高",""))))</f>
        <v/>
      </c>
    </row>
    <row r="21" spans="1:99">
      <c r="A21" s="78">
        <f>AC21</f>
        <v>0.25454545454545</v>
      </c>
      <c r="B21" s="184" t="s">
        <v>195</v>
      </c>
      <c r="C21" s="184" t="s">
        <v>170</v>
      </c>
      <c r="D21" s="184" t="s">
        <v>190</v>
      </c>
      <c r="E21" s="184" t="s">
        <v>196</v>
      </c>
      <c r="F21" s="184"/>
      <c r="G21" s="184" t="s">
        <v>61</v>
      </c>
      <c r="H21" s="87" t="s">
        <v>197</v>
      </c>
      <c r="I21" s="87" t="s">
        <v>149</v>
      </c>
      <c r="J21" s="87" t="s">
        <v>98</v>
      </c>
      <c r="K21" s="176">
        <v>110000</v>
      </c>
      <c r="L21" s="79">
        <v>13</v>
      </c>
      <c r="M21" s="79">
        <v>0</v>
      </c>
      <c r="N21" s="79">
        <v>42</v>
      </c>
      <c r="O21" s="88">
        <v>5</v>
      </c>
      <c r="P21" s="89">
        <v>0</v>
      </c>
      <c r="Q21" s="90">
        <f>O21+P21</f>
        <v>5</v>
      </c>
      <c r="R21" s="80">
        <f>IFERROR(Q21/N21,"-")</f>
        <v>0.11904761904762</v>
      </c>
      <c r="S21" s="79">
        <v>2</v>
      </c>
      <c r="T21" s="79">
        <v>0</v>
      </c>
      <c r="U21" s="80">
        <f>IFERROR(T21/(Q21),"-")</f>
        <v>0</v>
      </c>
      <c r="V21" s="81">
        <f>IFERROR(K21/SUM(Q21:Q22),"-")</f>
        <v>11000</v>
      </c>
      <c r="W21" s="82">
        <v>1</v>
      </c>
      <c r="X21" s="80">
        <f>IF(Q21=0,"-",W21/Q21)</f>
        <v>0.2</v>
      </c>
      <c r="Y21" s="181">
        <v>25000</v>
      </c>
      <c r="Z21" s="182">
        <f>IFERROR(Y21/Q21,"-")</f>
        <v>5000</v>
      </c>
      <c r="AA21" s="182">
        <f>IFERROR(Y21/W21,"-")</f>
        <v>25000</v>
      </c>
      <c r="AB21" s="176">
        <f>SUM(Y21:Y22)-SUM(K21:K22)</f>
        <v>-82000</v>
      </c>
      <c r="AC21" s="83">
        <f>SUM(Y21:Y22)/SUM(K21:K22)</f>
        <v>0.25454545454545</v>
      </c>
      <c r="AD21" s="77"/>
      <c r="AE21" s="91"/>
      <c r="AF21" s="92">
        <f>IF(Q21=0,"",IF(AE21=0,"",(AE21/Q21)))</f>
        <v>0</v>
      </c>
      <c r="AG21" s="91"/>
      <c r="AH21" s="93" t="str">
        <f>IFERROR(AG21/AE21,"-")</f>
        <v>-</v>
      </c>
      <c r="AI21" s="94"/>
      <c r="AJ21" s="95" t="str">
        <f>IFERROR(AI21/AE21,"-")</f>
        <v>-</v>
      </c>
      <c r="AK21" s="96"/>
      <c r="AL21" s="96"/>
      <c r="AM21" s="96"/>
      <c r="AN21" s="97">
        <v>1</v>
      </c>
      <c r="AO21" s="98">
        <f>IF(Q21=0,"",IF(AN21=0,"",(AN21/Q21)))</f>
        <v>0.2</v>
      </c>
      <c r="AP21" s="97"/>
      <c r="AQ21" s="99">
        <f>IFERROR(AP21/AN21,"-")</f>
        <v>0</v>
      </c>
      <c r="AR21" s="100"/>
      <c r="AS21" s="101">
        <f>IFERROR(AR21/AN21,"-")</f>
        <v>0</v>
      </c>
      <c r="AT21" s="102"/>
      <c r="AU21" s="102"/>
      <c r="AV21" s="102"/>
      <c r="AW21" s="103"/>
      <c r="AX21" s="104">
        <f>IF(Q21=0,"",IF(AW21=0,"",(AW21/Q21)))</f>
        <v>0</v>
      </c>
      <c r="AY21" s="103"/>
      <c r="AZ21" s="105" t="str">
        <f>IFERROR(AY21/AW21,"-")</f>
        <v>-</v>
      </c>
      <c r="BA21" s="106"/>
      <c r="BB21" s="107" t="str">
        <f>IFERROR(BA21/AW21,"-")</f>
        <v>-</v>
      </c>
      <c r="BC21" s="108"/>
      <c r="BD21" s="108"/>
      <c r="BE21" s="108"/>
      <c r="BF21" s="109">
        <v>2</v>
      </c>
      <c r="BG21" s="110">
        <f>IF(Q21=0,"",IF(BF21=0,"",(BF21/Q21)))</f>
        <v>0.4</v>
      </c>
      <c r="BH21" s="109"/>
      <c r="BI21" s="111">
        <f>IFERROR(BH21/BF21,"-")</f>
        <v>0</v>
      </c>
      <c r="BJ21" s="112"/>
      <c r="BK21" s="113">
        <f>IFERROR(BJ21/BF21,"-")</f>
        <v>0</v>
      </c>
      <c r="BL21" s="114"/>
      <c r="BM21" s="114"/>
      <c r="BN21" s="114"/>
      <c r="BO21" s="116">
        <v>2</v>
      </c>
      <c r="BP21" s="117">
        <f>IF(Q21=0,"",IF(BO21=0,"",(BO21/Q21)))</f>
        <v>0.4</v>
      </c>
      <c r="BQ21" s="118">
        <v>1</v>
      </c>
      <c r="BR21" s="119">
        <f>IFERROR(BQ21/BO21,"-")</f>
        <v>0.5</v>
      </c>
      <c r="BS21" s="120">
        <v>25000</v>
      </c>
      <c r="BT21" s="121">
        <f>IFERROR(BS21/BO21,"-")</f>
        <v>12500</v>
      </c>
      <c r="BU21" s="122"/>
      <c r="BV21" s="122"/>
      <c r="BW21" s="122">
        <v>1</v>
      </c>
      <c r="BX21" s="123"/>
      <c r="BY21" s="124">
        <f>IF(Q21=0,"",IF(BX21=0,"",(BX21/Q21)))</f>
        <v>0</v>
      </c>
      <c r="BZ21" s="125"/>
      <c r="CA21" s="126" t="str">
        <f>IFERROR(BZ21/BX21,"-")</f>
        <v>-</v>
      </c>
      <c r="CB21" s="127"/>
      <c r="CC21" s="128" t="str">
        <f>IFERROR(CB21/BX21,"-")</f>
        <v>-</v>
      </c>
      <c r="CD21" s="129"/>
      <c r="CE21" s="129"/>
      <c r="CF21" s="129"/>
      <c r="CG21" s="130"/>
      <c r="CH21" s="131">
        <f>IF(Q21=0,"",IF(CG21=0,"",(CG21/Q21)))</f>
        <v>0</v>
      </c>
      <c r="CI21" s="132"/>
      <c r="CJ21" s="133" t="str">
        <f>IFERROR(CI21/CG21,"-")</f>
        <v>-</v>
      </c>
      <c r="CK21" s="134"/>
      <c r="CL21" s="135" t="str">
        <f>IFERROR(CK21/CG21,"-")</f>
        <v>-</v>
      </c>
      <c r="CM21" s="136"/>
      <c r="CN21" s="136"/>
      <c r="CO21" s="136"/>
      <c r="CP21" s="137">
        <v>1</v>
      </c>
      <c r="CQ21" s="138">
        <v>25000</v>
      </c>
      <c r="CR21" s="138">
        <v>25000</v>
      </c>
      <c r="CS21" s="138"/>
      <c r="CT21" s="139" t="str">
        <f>IF(AND(CR21=0,CS21=0),"",IF(AND(CR21&lt;=100000,CS21&lt;=100000),"",IF(CR21/CQ21&gt;0.7,"男高",IF(CS21/CQ21&gt;0.7,"女高",""))))</f>
        <v/>
      </c>
    </row>
    <row r="22" spans="1:99">
      <c r="A22" s="78"/>
      <c r="B22" s="184" t="s">
        <v>198</v>
      </c>
      <c r="C22" s="184" t="s">
        <v>170</v>
      </c>
      <c r="D22" s="184" t="s">
        <v>149</v>
      </c>
      <c r="E22" s="184"/>
      <c r="F22" s="184"/>
      <c r="G22" s="184" t="s">
        <v>77</v>
      </c>
      <c r="H22" s="87"/>
      <c r="I22" s="87"/>
      <c r="J22" s="87"/>
      <c r="K22" s="176"/>
      <c r="L22" s="79">
        <v>48</v>
      </c>
      <c r="M22" s="79">
        <v>34</v>
      </c>
      <c r="N22" s="79">
        <v>7</v>
      </c>
      <c r="O22" s="88">
        <v>5</v>
      </c>
      <c r="P22" s="89">
        <v>0</v>
      </c>
      <c r="Q22" s="90">
        <f>O22+P22</f>
        <v>5</v>
      </c>
      <c r="R22" s="80">
        <f>IFERROR(Q22/N22,"-")</f>
        <v>0.71428571428571</v>
      </c>
      <c r="S22" s="79">
        <v>0</v>
      </c>
      <c r="T22" s="79">
        <v>0</v>
      </c>
      <c r="U22" s="80">
        <f>IFERROR(T22/(Q22),"-")</f>
        <v>0</v>
      </c>
      <c r="V22" s="81"/>
      <c r="W22" s="82">
        <v>1</v>
      </c>
      <c r="X22" s="80">
        <f>IF(Q22=0,"-",W22/Q22)</f>
        <v>0.2</v>
      </c>
      <c r="Y22" s="181">
        <v>3000</v>
      </c>
      <c r="Z22" s="182">
        <f>IFERROR(Y22/Q22,"-")</f>
        <v>600</v>
      </c>
      <c r="AA22" s="182">
        <f>IFERROR(Y22/W22,"-")</f>
        <v>3000</v>
      </c>
      <c r="AB22" s="176"/>
      <c r="AC22" s="83"/>
      <c r="AD22" s="77"/>
      <c r="AE22" s="91"/>
      <c r="AF22" s="92">
        <f>IF(Q22=0,"",IF(AE22=0,"",(AE22/Q22)))</f>
        <v>0</v>
      </c>
      <c r="AG22" s="91"/>
      <c r="AH22" s="93" t="str">
        <f>IFERROR(AG22/AE22,"-")</f>
        <v>-</v>
      </c>
      <c r="AI22" s="94"/>
      <c r="AJ22" s="95" t="str">
        <f>IFERROR(AI22/AE22,"-")</f>
        <v>-</v>
      </c>
      <c r="AK22" s="96"/>
      <c r="AL22" s="96"/>
      <c r="AM22" s="96"/>
      <c r="AN22" s="97">
        <v>2</v>
      </c>
      <c r="AO22" s="98">
        <f>IF(Q22=0,"",IF(AN22=0,"",(AN22/Q22)))</f>
        <v>0.4</v>
      </c>
      <c r="AP22" s="97">
        <v>1</v>
      </c>
      <c r="AQ22" s="99">
        <f>IFERROR(AP22/AN22,"-")</f>
        <v>0.5</v>
      </c>
      <c r="AR22" s="100">
        <v>3000</v>
      </c>
      <c r="AS22" s="101">
        <f>IFERROR(AR22/AN22,"-")</f>
        <v>1500</v>
      </c>
      <c r="AT22" s="102">
        <v>1</v>
      </c>
      <c r="AU22" s="102"/>
      <c r="AV22" s="102"/>
      <c r="AW22" s="103">
        <v>1</v>
      </c>
      <c r="AX22" s="104">
        <f>IF(Q22=0,"",IF(AW22=0,"",(AW22/Q22)))</f>
        <v>0.2</v>
      </c>
      <c r="AY22" s="103"/>
      <c r="AZ22" s="105">
        <f>IFERROR(AY22/AW22,"-")</f>
        <v>0</v>
      </c>
      <c r="BA22" s="106"/>
      <c r="BB22" s="107">
        <f>IFERROR(BA22/AW22,"-")</f>
        <v>0</v>
      </c>
      <c r="BC22" s="108"/>
      <c r="BD22" s="108"/>
      <c r="BE22" s="108"/>
      <c r="BF22" s="109">
        <v>2</v>
      </c>
      <c r="BG22" s="110">
        <f>IF(Q22=0,"",IF(BF22=0,"",(BF22/Q22)))</f>
        <v>0.4</v>
      </c>
      <c r="BH22" s="109"/>
      <c r="BI22" s="111">
        <f>IFERROR(BH22/BF22,"-")</f>
        <v>0</v>
      </c>
      <c r="BJ22" s="112"/>
      <c r="BK22" s="113">
        <f>IFERROR(BJ22/BF22,"-")</f>
        <v>0</v>
      </c>
      <c r="BL22" s="114"/>
      <c r="BM22" s="114"/>
      <c r="BN22" s="114"/>
      <c r="BO22" s="116"/>
      <c r="BP22" s="117">
        <f>IF(Q22=0,"",IF(BO22=0,"",(BO22/Q22)))</f>
        <v>0</v>
      </c>
      <c r="BQ22" s="118"/>
      <c r="BR22" s="119" t="str">
        <f>IFERROR(BQ22/BO22,"-")</f>
        <v>-</v>
      </c>
      <c r="BS22" s="120"/>
      <c r="BT22" s="121" t="str">
        <f>IFERROR(BS22/BO22,"-")</f>
        <v>-</v>
      </c>
      <c r="BU22" s="122"/>
      <c r="BV22" s="122"/>
      <c r="BW22" s="122"/>
      <c r="BX22" s="123"/>
      <c r="BY22" s="124">
        <f>IF(Q22=0,"",IF(BX22=0,"",(BX22/Q22)))</f>
        <v>0</v>
      </c>
      <c r="BZ22" s="125"/>
      <c r="CA22" s="126" t="str">
        <f>IFERROR(BZ22/BX22,"-")</f>
        <v>-</v>
      </c>
      <c r="CB22" s="127"/>
      <c r="CC22" s="128" t="str">
        <f>IFERROR(CB22/BX22,"-")</f>
        <v>-</v>
      </c>
      <c r="CD22" s="129"/>
      <c r="CE22" s="129"/>
      <c r="CF22" s="129"/>
      <c r="CG22" s="130"/>
      <c r="CH22" s="131">
        <f>IF(Q22=0,"",IF(CG22=0,"",(CG22/Q22)))</f>
        <v>0</v>
      </c>
      <c r="CI22" s="132"/>
      <c r="CJ22" s="133" t="str">
        <f>IFERROR(CI22/CG22,"-")</f>
        <v>-</v>
      </c>
      <c r="CK22" s="134"/>
      <c r="CL22" s="135" t="str">
        <f>IFERROR(CK22/CG22,"-")</f>
        <v>-</v>
      </c>
      <c r="CM22" s="136"/>
      <c r="CN22" s="136"/>
      <c r="CO22" s="136"/>
      <c r="CP22" s="137">
        <v>1</v>
      </c>
      <c r="CQ22" s="138">
        <v>3000</v>
      </c>
      <c r="CR22" s="138">
        <v>3000</v>
      </c>
      <c r="CS22" s="138"/>
      <c r="CT22" s="139" t="str">
        <f>IF(AND(CR22=0,CS22=0),"",IF(AND(CR22&lt;=100000,CS22&lt;=100000),"",IF(CR22/CQ22&gt;0.7,"男高",IF(CS22/CQ22&gt;0.7,"女高",""))))</f>
        <v/>
      </c>
    </row>
    <row r="23" spans="1:99">
      <c r="A23" s="78">
        <f>AC23</f>
        <v>0.11363636363636</v>
      </c>
      <c r="B23" s="184" t="s">
        <v>199</v>
      </c>
      <c r="C23" s="184" t="s">
        <v>170</v>
      </c>
      <c r="D23" s="184" t="s">
        <v>190</v>
      </c>
      <c r="E23" s="184" t="s">
        <v>183</v>
      </c>
      <c r="F23" s="184"/>
      <c r="G23" s="184" t="s">
        <v>61</v>
      </c>
      <c r="H23" s="87" t="s">
        <v>200</v>
      </c>
      <c r="I23" s="87" t="s">
        <v>185</v>
      </c>
      <c r="J23" s="87" t="s">
        <v>93</v>
      </c>
      <c r="K23" s="176">
        <v>110000</v>
      </c>
      <c r="L23" s="79">
        <v>7</v>
      </c>
      <c r="M23" s="79">
        <v>0</v>
      </c>
      <c r="N23" s="79">
        <v>14</v>
      </c>
      <c r="O23" s="88">
        <v>2</v>
      </c>
      <c r="P23" s="89">
        <v>0</v>
      </c>
      <c r="Q23" s="90">
        <f>O23+P23</f>
        <v>2</v>
      </c>
      <c r="R23" s="80">
        <f>IFERROR(Q23/N23,"-")</f>
        <v>0.14285714285714</v>
      </c>
      <c r="S23" s="79">
        <v>0</v>
      </c>
      <c r="T23" s="79">
        <v>1</v>
      </c>
      <c r="U23" s="80">
        <f>IFERROR(T23/(Q23),"-")</f>
        <v>0.5</v>
      </c>
      <c r="V23" s="81">
        <f>IFERROR(K23/SUM(Q23:Q24),"-")</f>
        <v>8461.5384615385</v>
      </c>
      <c r="W23" s="82">
        <v>0</v>
      </c>
      <c r="X23" s="80">
        <f>IF(Q23=0,"-",W23/Q23)</f>
        <v>0</v>
      </c>
      <c r="Y23" s="181">
        <v>0</v>
      </c>
      <c r="Z23" s="182">
        <f>IFERROR(Y23/Q23,"-")</f>
        <v>0</v>
      </c>
      <c r="AA23" s="182" t="str">
        <f>IFERROR(Y23/W23,"-")</f>
        <v>-</v>
      </c>
      <c r="AB23" s="176">
        <f>SUM(Y23:Y24)-SUM(K23:K24)</f>
        <v>-97500</v>
      </c>
      <c r="AC23" s="83">
        <f>SUM(Y23:Y24)/SUM(K23:K24)</f>
        <v>0.11363636363636</v>
      </c>
      <c r="AD23" s="77"/>
      <c r="AE23" s="91"/>
      <c r="AF23" s="92">
        <f>IF(Q23=0,"",IF(AE23=0,"",(AE23/Q23)))</f>
        <v>0</v>
      </c>
      <c r="AG23" s="91"/>
      <c r="AH23" s="93" t="str">
        <f>IFERROR(AG23/AE23,"-")</f>
        <v>-</v>
      </c>
      <c r="AI23" s="94"/>
      <c r="AJ23" s="95" t="str">
        <f>IFERROR(AI23/AE23,"-")</f>
        <v>-</v>
      </c>
      <c r="AK23" s="96"/>
      <c r="AL23" s="96"/>
      <c r="AM23" s="96"/>
      <c r="AN23" s="97">
        <v>2</v>
      </c>
      <c r="AO23" s="98">
        <f>IF(Q23=0,"",IF(AN23=0,"",(AN23/Q23)))</f>
        <v>1</v>
      </c>
      <c r="AP23" s="97"/>
      <c r="AQ23" s="99">
        <f>IFERROR(AP23/AN23,"-")</f>
        <v>0</v>
      </c>
      <c r="AR23" s="100"/>
      <c r="AS23" s="101">
        <f>IFERROR(AR23/AN23,"-")</f>
        <v>0</v>
      </c>
      <c r="AT23" s="102"/>
      <c r="AU23" s="102"/>
      <c r="AV23" s="102"/>
      <c r="AW23" s="103"/>
      <c r="AX23" s="104">
        <f>IF(Q23=0,"",IF(AW23=0,"",(AW23/Q23)))</f>
        <v>0</v>
      </c>
      <c r="AY23" s="103"/>
      <c r="AZ23" s="105" t="str">
        <f>IFERROR(AY23/AW23,"-")</f>
        <v>-</v>
      </c>
      <c r="BA23" s="106"/>
      <c r="BB23" s="107" t="str">
        <f>IFERROR(BA23/AW23,"-")</f>
        <v>-</v>
      </c>
      <c r="BC23" s="108"/>
      <c r="BD23" s="108"/>
      <c r="BE23" s="108"/>
      <c r="BF23" s="109"/>
      <c r="BG23" s="110">
        <f>IF(Q23=0,"",IF(BF23=0,"",(BF23/Q23)))</f>
        <v>0</v>
      </c>
      <c r="BH23" s="109"/>
      <c r="BI23" s="111" t="str">
        <f>IFERROR(BH23/BF23,"-")</f>
        <v>-</v>
      </c>
      <c r="BJ23" s="112"/>
      <c r="BK23" s="113" t="str">
        <f>IFERROR(BJ23/BF23,"-")</f>
        <v>-</v>
      </c>
      <c r="BL23" s="114"/>
      <c r="BM23" s="114"/>
      <c r="BN23" s="114"/>
      <c r="BO23" s="116"/>
      <c r="BP23" s="117">
        <f>IF(Q23=0,"",IF(BO23=0,"",(BO23/Q23)))</f>
        <v>0</v>
      </c>
      <c r="BQ23" s="118"/>
      <c r="BR23" s="119" t="str">
        <f>IFERROR(BQ23/BO23,"-")</f>
        <v>-</v>
      </c>
      <c r="BS23" s="120"/>
      <c r="BT23" s="121" t="str">
        <f>IFERROR(BS23/BO23,"-")</f>
        <v>-</v>
      </c>
      <c r="BU23" s="122"/>
      <c r="BV23" s="122"/>
      <c r="BW23" s="122"/>
      <c r="BX23" s="123"/>
      <c r="BY23" s="124">
        <f>IF(Q23=0,"",IF(BX23=0,"",(BX23/Q23)))</f>
        <v>0</v>
      </c>
      <c r="BZ23" s="125"/>
      <c r="CA23" s="126" t="str">
        <f>IFERROR(BZ23/BX23,"-")</f>
        <v>-</v>
      </c>
      <c r="CB23" s="127"/>
      <c r="CC23" s="128" t="str">
        <f>IFERROR(CB23/BX23,"-")</f>
        <v>-</v>
      </c>
      <c r="CD23" s="129"/>
      <c r="CE23" s="129"/>
      <c r="CF23" s="129"/>
      <c r="CG23" s="130"/>
      <c r="CH23" s="131">
        <f>IF(Q23=0,"",IF(CG23=0,"",(CG23/Q23)))</f>
        <v>0</v>
      </c>
      <c r="CI23" s="132"/>
      <c r="CJ23" s="133" t="str">
        <f>IFERROR(CI23/CG23,"-")</f>
        <v>-</v>
      </c>
      <c r="CK23" s="134"/>
      <c r="CL23" s="135" t="str">
        <f>IFERROR(CK23/CG23,"-")</f>
        <v>-</v>
      </c>
      <c r="CM23" s="136"/>
      <c r="CN23" s="136"/>
      <c r="CO23" s="136"/>
      <c r="CP23" s="137">
        <v>0</v>
      </c>
      <c r="CQ23" s="138">
        <v>0</v>
      </c>
      <c r="CR23" s="138"/>
      <c r="CS23" s="138"/>
      <c r="CT23" s="139" t="str">
        <f>IF(AND(CR23=0,CS23=0),"",IF(AND(CR23&lt;=100000,CS23&lt;=100000),"",IF(CR23/CQ23&gt;0.7,"男高",IF(CS23/CQ23&gt;0.7,"女高",""))))</f>
        <v/>
      </c>
    </row>
    <row r="24" spans="1:99">
      <c r="A24" s="78"/>
      <c r="B24" s="184" t="s">
        <v>201</v>
      </c>
      <c r="C24" s="184" t="s">
        <v>170</v>
      </c>
      <c r="D24" s="184" t="s">
        <v>194</v>
      </c>
      <c r="E24" s="184"/>
      <c r="F24" s="184"/>
      <c r="G24" s="184" t="s">
        <v>77</v>
      </c>
      <c r="H24" s="87"/>
      <c r="I24" s="87"/>
      <c r="J24" s="87"/>
      <c r="K24" s="176"/>
      <c r="L24" s="79">
        <v>49</v>
      </c>
      <c r="M24" s="79">
        <v>37</v>
      </c>
      <c r="N24" s="79">
        <v>15</v>
      </c>
      <c r="O24" s="88">
        <v>11</v>
      </c>
      <c r="P24" s="89">
        <v>0</v>
      </c>
      <c r="Q24" s="90">
        <f>O24+P24</f>
        <v>11</v>
      </c>
      <c r="R24" s="80">
        <f>IFERROR(Q24/N24,"-")</f>
        <v>0.73333333333333</v>
      </c>
      <c r="S24" s="79">
        <v>3</v>
      </c>
      <c r="T24" s="79">
        <v>1</v>
      </c>
      <c r="U24" s="80">
        <f>IFERROR(T24/(Q24),"-")</f>
        <v>0.090909090909091</v>
      </c>
      <c r="V24" s="81"/>
      <c r="W24" s="82">
        <v>2</v>
      </c>
      <c r="X24" s="80">
        <f>IF(Q24=0,"-",W24/Q24)</f>
        <v>0.18181818181818</v>
      </c>
      <c r="Y24" s="181">
        <v>12500</v>
      </c>
      <c r="Z24" s="182">
        <f>IFERROR(Y24/Q24,"-")</f>
        <v>1136.3636363636</v>
      </c>
      <c r="AA24" s="182">
        <f>IFERROR(Y24/W24,"-")</f>
        <v>6250</v>
      </c>
      <c r="AB24" s="176"/>
      <c r="AC24" s="83"/>
      <c r="AD24" s="77"/>
      <c r="AE24" s="91"/>
      <c r="AF24" s="92">
        <f>IF(Q24=0,"",IF(AE24=0,"",(AE24/Q24)))</f>
        <v>0</v>
      </c>
      <c r="AG24" s="91"/>
      <c r="AH24" s="93" t="str">
        <f>IFERROR(AG24/AE24,"-")</f>
        <v>-</v>
      </c>
      <c r="AI24" s="94"/>
      <c r="AJ24" s="95" t="str">
        <f>IFERROR(AI24/AE24,"-")</f>
        <v>-</v>
      </c>
      <c r="AK24" s="96"/>
      <c r="AL24" s="96"/>
      <c r="AM24" s="96"/>
      <c r="AN24" s="97">
        <v>1</v>
      </c>
      <c r="AO24" s="98">
        <f>IF(Q24=0,"",IF(AN24=0,"",(AN24/Q24)))</f>
        <v>0.090909090909091</v>
      </c>
      <c r="AP24" s="97"/>
      <c r="AQ24" s="99">
        <f>IFERROR(AP24/AN24,"-")</f>
        <v>0</v>
      </c>
      <c r="AR24" s="100"/>
      <c r="AS24" s="101">
        <f>IFERROR(AR24/AN24,"-")</f>
        <v>0</v>
      </c>
      <c r="AT24" s="102"/>
      <c r="AU24" s="102"/>
      <c r="AV24" s="102"/>
      <c r="AW24" s="103">
        <v>1</v>
      </c>
      <c r="AX24" s="104">
        <f>IF(Q24=0,"",IF(AW24=0,"",(AW24/Q24)))</f>
        <v>0.090909090909091</v>
      </c>
      <c r="AY24" s="103"/>
      <c r="AZ24" s="105">
        <f>IFERROR(AY24/AW24,"-")</f>
        <v>0</v>
      </c>
      <c r="BA24" s="106"/>
      <c r="BB24" s="107">
        <f>IFERROR(BA24/AW24,"-")</f>
        <v>0</v>
      </c>
      <c r="BC24" s="108"/>
      <c r="BD24" s="108"/>
      <c r="BE24" s="108"/>
      <c r="BF24" s="109">
        <v>3</v>
      </c>
      <c r="BG24" s="110">
        <f>IF(Q24=0,"",IF(BF24=0,"",(BF24/Q24)))</f>
        <v>0.27272727272727</v>
      </c>
      <c r="BH24" s="109">
        <v>1</v>
      </c>
      <c r="BI24" s="111">
        <f>IFERROR(BH24/BF24,"-")</f>
        <v>0.33333333333333</v>
      </c>
      <c r="BJ24" s="112">
        <v>2500</v>
      </c>
      <c r="BK24" s="113">
        <f>IFERROR(BJ24/BF24,"-")</f>
        <v>833.33333333333</v>
      </c>
      <c r="BL24" s="114">
        <v>1</v>
      </c>
      <c r="BM24" s="114"/>
      <c r="BN24" s="114"/>
      <c r="BO24" s="116">
        <v>4</v>
      </c>
      <c r="BP24" s="117">
        <f>IF(Q24=0,"",IF(BO24=0,"",(BO24/Q24)))</f>
        <v>0.36363636363636</v>
      </c>
      <c r="BQ24" s="118"/>
      <c r="BR24" s="119">
        <f>IFERROR(BQ24/BO24,"-")</f>
        <v>0</v>
      </c>
      <c r="BS24" s="120"/>
      <c r="BT24" s="121">
        <f>IFERROR(BS24/BO24,"-")</f>
        <v>0</v>
      </c>
      <c r="BU24" s="122"/>
      <c r="BV24" s="122"/>
      <c r="BW24" s="122"/>
      <c r="BX24" s="123">
        <v>2</v>
      </c>
      <c r="BY24" s="124">
        <f>IF(Q24=0,"",IF(BX24=0,"",(BX24/Q24)))</f>
        <v>0.18181818181818</v>
      </c>
      <c r="BZ24" s="125">
        <v>1</v>
      </c>
      <c r="CA24" s="126">
        <f>IFERROR(BZ24/BX24,"-")</f>
        <v>0.5</v>
      </c>
      <c r="CB24" s="127">
        <v>10000</v>
      </c>
      <c r="CC24" s="128">
        <f>IFERROR(CB24/BX24,"-")</f>
        <v>5000</v>
      </c>
      <c r="CD24" s="129">
        <v>1</v>
      </c>
      <c r="CE24" s="129"/>
      <c r="CF24" s="129"/>
      <c r="CG24" s="130"/>
      <c r="CH24" s="131">
        <f>IF(Q24=0,"",IF(CG24=0,"",(CG24/Q24)))</f>
        <v>0</v>
      </c>
      <c r="CI24" s="132"/>
      <c r="CJ24" s="133" t="str">
        <f>IFERROR(CI24/CG24,"-")</f>
        <v>-</v>
      </c>
      <c r="CK24" s="134"/>
      <c r="CL24" s="135" t="str">
        <f>IFERROR(CK24/CG24,"-")</f>
        <v>-</v>
      </c>
      <c r="CM24" s="136"/>
      <c r="CN24" s="136"/>
      <c r="CO24" s="136"/>
      <c r="CP24" s="137">
        <v>2</v>
      </c>
      <c r="CQ24" s="138">
        <v>12500</v>
      </c>
      <c r="CR24" s="138">
        <v>10000</v>
      </c>
      <c r="CS24" s="138"/>
      <c r="CT24" s="139" t="str">
        <f>IF(AND(CR24=0,CS24=0),"",IF(AND(CR24&lt;=100000,CS24&lt;=100000),"",IF(CR24/CQ24&gt;0.7,"男高",IF(CS24/CQ24&gt;0.7,"女高",""))))</f>
        <v/>
      </c>
    </row>
    <row r="25" spans="1:99">
      <c r="A25" s="78">
        <f>AC25</f>
        <v>0.21818181818182</v>
      </c>
      <c r="B25" s="184" t="s">
        <v>202</v>
      </c>
      <c r="C25" s="184" t="s">
        <v>170</v>
      </c>
      <c r="D25" s="184" t="s">
        <v>182</v>
      </c>
      <c r="E25" s="184" t="s">
        <v>203</v>
      </c>
      <c r="F25" s="184"/>
      <c r="G25" s="184" t="s">
        <v>61</v>
      </c>
      <c r="H25" s="87" t="s">
        <v>204</v>
      </c>
      <c r="I25" s="87" t="s">
        <v>205</v>
      </c>
      <c r="J25" s="185" t="s">
        <v>206</v>
      </c>
      <c r="K25" s="176">
        <v>55000</v>
      </c>
      <c r="L25" s="79">
        <v>1</v>
      </c>
      <c r="M25" s="79">
        <v>0</v>
      </c>
      <c r="N25" s="79">
        <v>21</v>
      </c>
      <c r="O25" s="88">
        <v>0</v>
      </c>
      <c r="P25" s="89">
        <v>0</v>
      </c>
      <c r="Q25" s="90">
        <f>O25+P25</f>
        <v>0</v>
      </c>
      <c r="R25" s="80">
        <f>IFERROR(Q25/N25,"-")</f>
        <v>0</v>
      </c>
      <c r="S25" s="79">
        <v>0</v>
      </c>
      <c r="T25" s="79">
        <v>0</v>
      </c>
      <c r="U25" s="80" t="str">
        <f>IFERROR(T25/(Q25),"-")</f>
        <v>-</v>
      </c>
      <c r="V25" s="81">
        <f>IFERROR(K25/SUM(Q25:Q26),"-")</f>
        <v>7857.1428571429</v>
      </c>
      <c r="W25" s="82">
        <v>0</v>
      </c>
      <c r="X25" s="80" t="str">
        <f>IF(Q25=0,"-",W25/Q25)</f>
        <v>-</v>
      </c>
      <c r="Y25" s="181">
        <v>0</v>
      </c>
      <c r="Z25" s="182" t="str">
        <f>IFERROR(Y25/Q25,"-")</f>
        <v>-</v>
      </c>
      <c r="AA25" s="182" t="str">
        <f>IFERROR(Y25/W25,"-")</f>
        <v>-</v>
      </c>
      <c r="AB25" s="176">
        <f>SUM(Y25:Y26)-SUM(K25:K26)</f>
        <v>-43000</v>
      </c>
      <c r="AC25" s="83">
        <f>SUM(Y25:Y26)/SUM(K25:K26)</f>
        <v>0.21818181818182</v>
      </c>
      <c r="AD25" s="77"/>
      <c r="AE25" s="91"/>
      <c r="AF25" s="92" t="str">
        <f>IF(Q25=0,"",IF(AE25=0,"",(AE25/Q25)))</f>
        <v/>
      </c>
      <c r="AG25" s="91"/>
      <c r="AH25" s="93" t="str">
        <f>IFERROR(AG25/AE25,"-")</f>
        <v>-</v>
      </c>
      <c r="AI25" s="94"/>
      <c r="AJ25" s="95" t="str">
        <f>IFERROR(AI25/AE25,"-")</f>
        <v>-</v>
      </c>
      <c r="AK25" s="96"/>
      <c r="AL25" s="96"/>
      <c r="AM25" s="96"/>
      <c r="AN25" s="97"/>
      <c r="AO25" s="98" t="str">
        <f>IF(Q25=0,"",IF(AN25=0,"",(AN25/Q25)))</f>
        <v/>
      </c>
      <c r="AP25" s="97"/>
      <c r="AQ25" s="99" t="str">
        <f>IFERROR(AP25/AN25,"-")</f>
        <v>-</v>
      </c>
      <c r="AR25" s="100"/>
      <c r="AS25" s="101" t="str">
        <f>IFERROR(AR25/AN25,"-")</f>
        <v>-</v>
      </c>
      <c r="AT25" s="102"/>
      <c r="AU25" s="102"/>
      <c r="AV25" s="102"/>
      <c r="AW25" s="103"/>
      <c r="AX25" s="104" t="str">
        <f>IF(Q25=0,"",IF(AW25=0,"",(AW25/Q25)))</f>
        <v/>
      </c>
      <c r="AY25" s="103"/>
      <c r="AZ25" s="105" t="str">
        <f>IFERROR(AY25/AW25,"-")</f>
        <v>-</v>
      </c>
      <c r="BA25" s="106"/>
      <c r="BB25" s="107" t="str">
        <f>IFERROR(BA25/AW25,"-")</f>
        <v>-</v>
      </c>
      <c r="BC25" s="108"/>
      <c r="BD25" s="108"/>
      <c r="BE25" s="108"/>
      <c r="BF25" s="109"/>
      <c r="BG25" s="110" t="str">
        <f>IF(Q25=0,"",IF(BF25=0,"",(BF25/Q25)))</f>
        <v/>
      </c>
      <c r="BH25" s="109"/>
      <c r="BI25" s="111" t="str">
        <f>IFERROR(BH25/BF25,"-")</f>
        <v>-</v>
      </c>
      <c r="BJ25" s="112"/>
      <c r="BK25" s="113" t="str">
        <f>IFERROR(BJ25/BF25,"-")</f>
        <v>-</v>
      </c>
      <c r="BL25" s="114"/>
      <c r="BM25" s="114"/>
      <c r="BN25" s="114"/>
      <c r="BO25" s="116"/>
      <c r="BP25" s="117" t="str">
        <f>IF(Q25=0,"",IF(BO25=0,"",(BO25/Q25)))</f>
        <v/>
      </c>
      <c r="BQ25" s="118"/>
      <c r="BR25" s="119" t="str">
        <f>IFERROR(BQ25/BO25,"-")</f>
        <v>-</v>
      </c>
      <c r="BS25" s="120"/>
      <c r="BT25" s="121" t="str">
        <f>IFERROR(BS25/BO25,"-")</f>
        <v>-</v>
      </c>
      <c r="BU25" s="122"/>
      <c r="BV25" s="122"/>
      <c r="BW25" s="122"/>
      <c r="BX25" s="123"/>
      <c r="BY25" s="124" t="str">
        <f>IF(Q25=0,"",IF(BX25=0,"",(BX25/Q25)))</f>
        <v/>
      </c>
      <c r="BZ25" s="125"/>
      <c r="CA25" s="126" t="str">
        <f>IFERROR(BZ25/BX25,"-")</f>
        <v>-</v>
      </c>
      <c r="CB25" s="127"/>
      <c r="CC25" s="128" t="str">
        <f>IFERROR(CB25/BX25,"-")</f>
        <v>-</v>
      </c>
      <c r="CD25" s="129"/>
      <c r="CE25" s="129"/>
      <c r="CF25" s="129"/>
      <c r="CG25" s="130"/>
      <c r="CH25" s="131" t="str">
        <f>IF(Q25=0,"",IF(CG25=0,"",(CG25/Q25)))</f>
        <v/>
      </c>
      <c r="CI25" s="132"/>
      <c r="CJ25" s="133" t="str">
        <f>IFERROR(CI25/CG25,"-")</f>
        <v>-</v>
      </c>
      <c r="CK25" s="134"/>
      <c r="CL25" s="135" t="str">
        <f>IFERROR(CK25/CG25,"-")</f>
        <v>-</v>
      </c>
      <c r="CM25" s="136"/>
      <c r="CN25" s="136"/>
      <c r="CO25" s="136"/>
      <c r="CP25" s="137">
        <v>0</v>
      </c>
      <c r="CQ25" s="138">
        <v>0</v>
      </c>
      <c r="CR25" s="138"/>
      <c r="CS25" s="138"/>
      <c r="CT25" s="139" t="str">
        <f>IF(AND(CR25=0,CS25=0),"",IF(AND(CR25&lt;=100000,CS25&lt;=100000),"",IF(CR25/CQ25&gt;0.7,"男高",IF(CS25/CQ25&gt;0.7,"女高",""))))</f>
        <v/>
      </c>
    </row>
    <row r="26" spans="1:99">
      <c r="A26" s="78"/>
      <c r="B26" s="184" t="s">
        <v>207</v>
      </c>
      <c r="C26" s="184" t="s">
        <v>170</v>
      </c>
      <c r="D26" s="184" t="s">
        <v>208</v>
      </c>
      <c r="E26" s="184"/>
      <c r="F26" s="184"/>
      <c r="G26" s="184" t="s">
        <v>77</v>
      </c>
      <c r="H26" s="87"/>
      <c r="I26" s="87"/>
      <c r="J26" s="87"/>
      <c r="K26" s="176"/>
      <c r="L26" s="79">
        <v>31</v>
      </c>
      <c r="M26" s="79">
        <v>23</v>
      </c>
      <c r="N26" s="79">
        <v>10</v>
      </c>
      <c r="O26" s="88">
        <v>7</v>
      </c>
      <c r="P26" s="89">
        <v>0</v>
      </c>
      <c r="Q26" s="90">
        <f>O26+P26</f>
        <v>7</v>
      </c>
      <c r="R26" s="80">
        <f>IFERROR(Q26/N26,"-")</f>
        <v>0.7</v>
      </c>
      <c r="S26" s="79">
        <v>1</v>
      </c>
      <c r="T26" s="79">
        <v>2</v>
      </c>
      <c r="U26" s="80">
        <f>IFERROR(T26/(Q26),"-")</f>
        <v>0.28571428571429</v>
      </c>
      <c r="V26" s="81"/>
      <c r="W26" s="82">
        <v>1</v>
      </c>
      <c r="X26" s="80">
        <f>IF(Q26=0,"-",W26/Q26)</f>
        <v>0.14285714285714</v>
      </c>
      <c r="Y26" s="181">
        <v>12000</v>
      </c>
      <c r="Z26" s="182">
        <f>IFERROR(Y26/Q26,"-")</f>
        <v>1714.2857142857</v>
      </c>
      <c r="AA26" s="182">
        <f>IFERROR(Y26/W26,"-")</f>
        <v>12000</v>
      </c>
      <c r="AB26" s="176"/>
      <c r="AC26" s="83"/>
      <c r="AD26" s="77"/>
      <c r="AE26" s="91"/>
      <c r="AF26" s="92">
        <f>IF(Q26=0,"",IF(AE26=0,"",(AE26/Q26)))</f>
        <v>0</v>
      </c>
      <c r="AG26" s="91"/>
      <c r="AH26" s="93" t="str">
        <f>IFERROR(AG26/AE26,"-")</f>
        <v>-</v>
      </c>
      <c r="AI26" s="94"/>
      <c r="AJ26" s="95" t="str">
        <f>IFERROR(AI26/AE26,"-")</f>
        <v>-</v>
      </c>
      <c r="AK26" s="96"/>
      <c r="AL26" s="96"/>
      <c r="AM26" s="96"/>
      <c r="AN26" s="97"/>
      <c r="AO26" s="98">
        <f>IF(Q26=0,"",IF(AN26=0,"",(AN26/Q26)))</f>
        <v>0</v>
      </c>
      <c r="AP26" s="97"/>
      <c r="AQ26" s="99" t="str">
        <f>IFERROR(AP26/AN26,"-")</f>
        <v>-</v>
      </c>
      <c r="AR26" s="100"/>
      <c r="AS26" s="101" t="str">
        <f>IFERROR(AR26/AN26,"-")</f>
        <v>-</v>
      </c>
      <c r="AT26" s="102"/>
      <c r="AU26" s="102"/>
      <c r="AV26" s="102"/>
      <c r="AW26" s="103">
        <v>1</v>
      </c>
      <c r="AX26" s="104">
        <f>IF(Q26=0,"",IF(AW26=0,"",(AW26/Q26)))</f>
        <v>0.14285714285714</v>
      </c>
      <c r="AY26" s="103"/>
      <c r="AZ26" s="105">
        <f>IFERROR(AY26/AW26,"-")</f>
        <v>0</v>
      </c>
      <c r="BA26" s="106"/>
      <c r="BB26" s="107">
        <f>IFERROR(BA26/AW26,"-")</f>
        <v>0</v>
      </c>
      <c r="BC26" s="108"/>
      <c r="BD26" s="108"/>
      <c r="BE26" s="108"/>
      <c r="BF26" s="109">
        <v>3</v>
      </c>
      <c r="BG26" s="110">
        <f>IF(Q26=0,"",IF(BF26=0,"",(BF26/Q26)))</f>
        <v>0.42857142857143</v>
      </c>
      <c r="BH26" s="109"/>
      <c r="BI26" s="111">
        <f>IFERROR(BH26/BF26,"-")</f>
        <v>0</v>
      </c>
      <c r="BJ26" s="112"/>
      <c r="BK26" s="113">
        <f>IFERROR(BJ26/BF26,"-")</f>
        <v>0</v>
      </c>
      <c r="BL26" s="114"/>
      <c r="BM26" s="114"/>
      <c r="BN26" s="114"/>
      <c r="BO26" s="116"/>
      <c r="BP26" s="117">
        <f>IF(Q26=0,"",IF(BO26=0,"",(BO26/Q26)))</f>
        <v>0</v>
      </c>
      <c r="BQ26" s="118"/>
      <c r="BR26" s="119" t="str">
        <f>IFERROR(BQ26/BO26,"-")</f>
        <v>-</v>
      </c>
      <c r="BS26" s="120"/>
      <c r="BT26" s="121" t="str">
        <f>IFERROR(BS26/BO26,"-")</f>
        <v>-</v>
      </c>
      <c r="BU26" s="122"/>
      <c r="BV26" s="122"/>
      <c r="BW26" s="122"/>
      <c r="BX26" s="123">
        <v>3</v>
      </c>
      <c r="BY26" s="124">
        <f>IF(Q26=0,"",IF(BX26=0,"",(BX26/Q26)))</f>
        <v>0.42857142857143</v>
      </c>
      <c r="BZ26" s="125">
        <v>1</v>
      </c>
      <c r="CA26" s="126">
        <f>IFERROR(BZ26/BX26,"-")</f>
        <v>0.33333333333333</v>
      </c>
      <c r="CB26" s="127">
        <v>12000</v>
      </c>
      <c r="CC26" s="128">
        <f>IFERROR(CB26/BX26,"-")</f>
        <v>4000</v>
      </c>
      <c r="CD26" s="129"/>
      <c r="CE26" s="129"/>
      <c r="CF26" s="129">
        <v>1</v>
      </c>
      <c r="CG26" s="130"/>
      <c r="CH26" s="131">
        <f>IF(Q26=0,"",IF(CG26=0,"",(CG26/Q26)))</f>
        <v>0</v>
      </c>
      <c r="CI26" s="132"/>
      <c r="CJ26" s="133" t="str">
        <f>IFERROR(CI26/CG26,"-")</f>
        <v>-</v>
      </c>
      <c r="CK26" s="134"/>
      <c r="CL26" s="135" t="str">
        <f>IFERROR(CK26/CG26,"-")</f>
        <v>-</v>
      </c>
      <c r="CM26" s="136"/>
      <c r="CN26" s="136"/>
      <c r="CO26" s="136"/>
      <c r="CP26" s="137">
        <v>1</v>
      </c>
      <c r="CQ26" s="138">
        <v>12000</v>
      </c>
      <c r="CR26" s="138">
        <v>12000</v>
      </c>
      <c r="CS26" s="138"/>
      <c r="CT26" s="139" t="str">
        <f>IF(AND(CR26=0,CS26=0),"",IF(AND(CR26&lt;=100000,CS26&lt;=100000),"",IF(CR26/CQ26&gt;0.7,"男高",IF(CS26/CQ26&gt;0.7,"女高",""))))</f>
        <v/>
      </c>
    </row>
    <row r="27" spans="1:99">
      <c r="A27" s="78">
        <f>AC27</f>
        <v>15.025</v>
      </c>
      <c r="B27" s="184" t="s">
        <v>209</v>
      </c>
      <c r="C27" s="184" t="s">
        <v>170</v>
      </c>
      <c r="D27" s="184" t="s">
        <v>190</v>
      </c>
      <c r="E27" s="184" t="s">
        <v>210</v>
      </c>
      <c r="F27" s="184"/>
      <c r="G27" s="184" t="s">
        <v>61</v>
      </c>
      <c r="H27" s="87" t="s">
        <v>211</v>
      </c>
      <c r="I27" s="87" t="s">
        <v>212</v>
      </c>
      <c r="J27" s="87" t="s">
        <v>213</v>
      </c>
      <c r="K27" s="176">
        <v>40000</v>
      </c>
      <c r="L27" s="79">
        <v>24</v>
      </c>
      <c r="M27" s="79">
        <v>0</v>
      </c>
      <c r="N27" s="79">
        <v>69</v>
      </c>
      <c r="O27" s="88">
        <v>7</v>
      </c>
      <c r="P27" s="89">
        <v>0</v>
      </c>
      <c r="Q27" s="90">
        <f>O27+P27</f>
        <v>7</v>
      </c>
      <c r="R27" s="80">
        <f>IFERROR(Q27/N27,"-")</f>
        <v>0.10144927536232</v>
      </c>
      <c r="S27" s="79">
        <v>0</v>
      </c>
      <c r="T27" s="79">
        <v>3</v>
      </c>
      <c r="U27" s="80">
        <f>IFERROR(T27/(Q27),"-")</f>
        <v>0.42857142857143</v>
      </c>
      <c r="V27" s="81">
        <f>IFERROR(K27/SUM(Q27:Q28),"-")</f>
        <v>1481.4814814815</v>
      </c>
      <c r="W27" s="82">
        <v>0</v>
      </c>
      <c r="X27" s="80">
        <f>IF(Q27=0,"-",W27/Q27)</f>
        <v>0</v>
      </c>
      <c r="Y27" s="181">
        <v>0</v>
      </c>
      <c r="Z27" s="182">
        <f>IFERROR(Y27/Q27,"-")</f>
        <v>0</v>
      </c>
      <c r="AA27" s="182" t="str">
        <f>IFERROR(Y27/W27,"-")</f>
        <v>-</v>
      </c>
      <c r="AB27" s="176">
        <f>SUM(Y27:Y28)-SUM(K27:K28)</f>
        <v>561000</v>
      </c>
      <c r="AC27" s="83">
        <f>SUM(Y27:Y28)/SUM(K27:K28)</f>
        <v>15.025</v>
      </c>
      <c r="AD27" s="77"/>
      <c r="AE27" s="91"/>
      <c r="AF27" s="92">
        <f>IF(Q27=0,"",IF(AE27=0,"",(AE27/Q27)))</f>
        <v>0</v>
      </c>
      <c r="AG27" s="91"/>
      <c r="AH27" s="93" t="str">
        <f>IFERROR(AG27/AE27,"-")</f>
        <v>-</v>
      </c>
      <c r="AI27" s="94"/>
      <c r="AJ27" s="95" t="str">
        <f>IFERROR(AI27/AE27,"-")</f>
        <v>-</v>
      </c>
      <c r="AK27" s="96"/>
      <c r="AL27" s="96"/>
      <c r="AM27" s="96"/>
      <c r="AN27" s="97"/>
      <c r="AO27" s="98">
        <f>IF(Q27=0,"",IF(AN27=0,"",(AN27/Q27)))</f>
        <v>0</v>
      </c>
      <c r="AP27" s="97"/>
      <c r="AQ27" s="99" t="str">
        <f>IFERROR(AP27/AN27,"-")</f>
        <v>-</v>
      </c>
      <c r="AR27" s="100"/>
      <c r="AS27" s="101" t="str">
        <f>IFERROR(AR27/AN27,"-")</f>
        <v>-</v>
      </c>
      <c r="AT27" s="102"/>
      <c r="AU27" s="102"/>
      <c r="AV27" s="102"/>
      <c r="AW27" s="103">
        <v>1</v>
      </c>
      <c r="AX27" s="104">
        <f>IF(Q27=0,"",IF(AW27=0,"",(AW27/Q27)))</f>
        <v>0.14285714285714</v>
      </c>
      <c r="AY27" s="103"/>
      <c r="AZ27" s="105">
        <f>IFERROR(AY27/AW27,"-")</f>
        <v>0</v>
      </c>
      <c r="BA27" s="106"/>
      <c r="BB27" s="107">
        <f>IFERROR(BA27/AW27,"-")</f>
        <v>0</v>
      </c>
      <c r="BC27" s="108"/>
      <c r="BD27" s="108"/>
      <c r="BE27" s="108"/>
      <c r="BF27" s="109">
        <v>3</v>
      </c>
      <c r="BG27" s="110">
        <f>IF(Q27=0,"",IF(BF27=0,"",(BF27/Q27)))</f>
        <v>0.42857142857143</v>
      </c>
      <c r="BH27" s="109"/>
      <c r="BI27" s="111">
        <f>IFERROR(BH27/BF27,"-")</f>
        <v>0</v>
      </c>
      <c r="BJ27" s="112"/>
      <c r="BK27" s="113">
        <f>IFERROR(BJ27/BF27,"-")</f>
        <v>0</v>
      </c>
      <c r="BL27" s="114"/>
      <c r="BM27" s="114"/>
      <c r="BN27" s="114"/>
      <c r="BO27" s="116">
        <v>3</v>
      </c>
      <c r="BP27" s="117">
        <f>IF(Q27=0,"",IF(BO27=0,"",(BO27/Q27)))</f>
        <v>0.42857142857143</v>
      </c>
      <c r="BQ27" s="118"/>
      <c r="BR27" s="119">
        <f>IFERROR(BQ27/BO27,"-")</f>
        <v>0</v>
      </c>
      <c r="BS27" s="120"/>
      <c r="BT27" s="121">
        <f>IFERROR(BS27/BO27,"-")</f>
        <v>0</v>
      </c>
      <c r="BU27" s="122"/>
      <c r="BV27" s="122"/>
      <c r="BW27" s="122"/>
      <c r="BX27" s="123"/>
      <c r="BY27" s="124">
        <f>IF(Q27=0,"",IF(BX27=0,"",(BX27/Q27)))</f>
        <v>0</v>
      </c>
      <c r="BZ27" s="125"/>
      <c r="CA27" s="126" t="str">
        <f>IFERROR(BZ27/BX27,"-")</f>
        <v>-</v>
      </c>
      <c r="CB27" s="127"/>
      <c r="CC27" s="128" t="str">
        <f>IFERROR(CB27/BX27,"-")</f>
        <v>-</v>
      </c>
      <c r="CD27" s="129"/>
      <c r="CE27" s="129"/>
      <c r="CF27" s="129"/>
      <c r="CG27" s="130"/>
      <c r="CH27" s="131">
        <f>IF(Q27=0,"",IF(CG27=0,"",(CG27/Q27)))</f>
        <v>0</v>
      </c>
      <c r="CI27" s="132"/>
      <c r="CJ27" s="133" t="str">
        <f>IFERROR(CI27/CG27,"-")</f>
        <v>-</v>
      </c>
      <c r="CK27" s="134"/>
      <c r="CL27" s="135" t="str">
        <f>IFERROR(CK27/CG27,"-")</f>
        <v>-</v>
      </c>
      <c r="CM27" s="136"/>
      <c r="CN27" s="136"/>
      <c r="CO27" s="136"/>
      <c r="CP27" s="137">
        <v>0</v>
      </c>
      <c r="CQ27" s="138">
        <v>0</v>
      </c>
      <c r="CR27" s="138"/>
      <c r="CS27" s="138"/>
      <c r="CT27" s="139" t="str">
        <f>IF(AND(CR27=0,CS27=0),"",IF(AND(CR27&lt;=100000,CS27&lt;=100000),"",IF(CR27/CQ27&gt;0.7,"男高",IF(CS27/CQ27&gt;0.7,"女高",""))))</f>
        <v/>
      </c>
    </row>
    <row r="28" spans="1:99">
      <c r="A28" s="78"/>
      <c r="B28" s="184" t="s">
        <v>214</v>
      </c>
      <c r="C28" s="184" t="s">
        <v>170</v>
      </c>
      <c r="D28" s="184" t="s">
        <v>215</v>
      </c>
      <c r="E28" s="184"/>
      <c r="F28" s="184"/>
      <c r="G28" s="184" t="s">
        <v>77</v>
      </c>
      <c r="H28" s="87"/>
      <c r="I28" s="87"/>
      <c r="J28" s="87"/>
      <c r="K28" s="176"/>
      <c r="L28" s="79">
        <v>65</v>
      </c>
      <c r="M28" s="79">
        <v>50</v>
      </c>
      <c r="N28" s="79">
        <v>39</v>
      </c>
      <c r="O28" s="88">
        <v>20</v>
      </c>
      <c r="P28" s="89">
        <v>0</v>
      </c>
      <c r="Q28" s="90">
        <f>O28+P28</f>
        <v>20</v>
      </c>
      <c r="R28" s="80">
        <f>IFERROR(Q28/N28,"-")</f>
        <v>0.51282051282051</v>
      </c>
      <c r="S28" s="79">
        <v>4</v>
      </c>
      <c r="T28" s="79">
        <v>4</v>
      </c>
      <c r="U28" s="80">
        <f>IFERROR(T28/(Q28),"-")</f>
        <v>0.2</v>
      </c>
      <c r="V28" s="81"/>
      <c r="W28" s="82">
        <v>7</v>
      </c>
      <c r="X28" s="80">
        <f>IF(Q28=0,"-",W28/Q28)</f>
        <v>0.35</v>
      </c>
      <c r="Y28" s="181">
        <v>601000</v>
      </c>
      <c r="Z28" s="182">
        <f>IFERROR(Y28/Q28,"-")</f>
        <v>30050</v>
      </c>
      <c r="AA28" s="182">
        <f>IFERROR(Y28/W28,"-")</f>
        <v>85857.142857143</v>
      </c>
      <c r="AB28" s="176"/>
      <c r="AC28" s="83"/>
      <c r="AD28" s="77"/>
      <c r="AE28" s="91"/>
      <c r="AF28" s="92">
        <f>IF(Q28=0,"",IF(AE28=0,"",(AE28/Q28)))</f>
        <v>0</v>
      </c>
      <c r="AG28" s="91"/>
      <c r="AH28" s="93" t="str">
        <f>IFERROR(AG28/AE28,"-")</f>
        <v>-</v>
      </c>
      <c r="AI28" s="94"/>
      <c r="AJ28" s="95" t="str">
        <f>IFERROR(AI28/AE28,"-")</f>
        <v>-</v>
      </c>
      <c r="AK28" s="96"/>
      <c r="AL28" s="96"/>
      <c r="AM28" s="96"/>
      <c r="AN28" s="97">
        <v>1</v>
      </c>
      <c r="AO28" s="98">
        <f>IF(Q28=0,"",IF(AN28=0,"",(AN28/Q28)))</f>
        <v>0.05</v>
      </c>
      <c r="AP28" s="97"/>
      <c r="AQ28" s="99">
        <f>IFERROR(AP28/AN28,"-")</f>
        <v>0</v>
      </c>
      <c r="AR28" s="100"/>
      <c r="AS28" s="101">
        <f>IFERROR(AR28/AN28,"-")</f>
        <v>0</v>
      </c>
      <c r="AT28" s="102"/>
      <c r="AU28" s="102"/>
      <c r="AV28" s="102"/>
      <c r="AW28" s="103">
        <v>2</v>
      </c>
      <c r="AX28" s="104">
        <f>IF(Q28=0,"",IF(AW28=0,"",(AW28/Q28)))</f>
        <v>0.1</v>
      </c>
      <c r="AY28" s="103">
        <v>1</v>
      </c>
      <c r="AZ28" s="105">
        <f>IFERROR(AY28/AW28,"-")</f>
        <v>0.5</v>
      </c>
      <c r="BA28" s="106">
        <v>355000</v>
      </c>
      <c r="BB28" s="107">
        <f>IFERROR(BA28/AW28,"-")</f>
        <v>177500</v>
      </c>
      <c r="BC28" s="108"/>
      <c r="BD28" s="108"/>
      <c r="BE28" s="108">
        <v>1</v>
      </c>
      <c r="BF28" s="109">
        <v>3</v>
      </c>
      <c r="BG28" s="110">
        <f>IF(Q28=0,"",IF(BF28=0,"",(BF28/Q28)))</f>
        <v>0.15</v>
      </c>
      <c r="BH28" s="109">
        <v>1</v>
      </c>
      <c r="BI28" s="111">
        <f>IFERROR(BH28/BF28,"-")</f>
        <v>0.33333333333333</v>
      </c>
      <c r="BJ28" s="112">
        <v>10000</v>
      </c>
      <c r="BK28" s="113">
        <f>IFERROR(BJ28/BF28,"-")</f>
        <v>3333.3333333333</v>
      </c>
      <c r="BL28" s="114"/>
      <c r="BM28" s="114">
        <v>1</v>
      </c>
      <c r="BN28" s="114"/>
      <c r="BO28" s="116">
        <v>12</v>
      </c>
      <c r="BP28" s="117">
        <f>IF(Q28=0,"",IF(BO28=0,"",(BO28/Q28)))</f>
        <v>0.6</v>
      </c>
      <c r="BQ28" s="118">
        <v>4</v>
      </c>
      <c r="BR28" s="119">
        <f>IFERROR(BQ28/BO28,"-")</f>
        <v>0.33333333333333</v>
      </c>
      <c r="BS28" s="120">
        <v>230000</v>
      </c>
      <c r="BT28" s="121">
        <f>IFERROR(BS28/BO28,"-")</f>
        <v>19166.666666667</v>
      </c>
      <c r="BU28" s="122">
        <v>1</v>
      </c>
      <c r="BV28" s="122">
        <v>1</v>
      </c>
      <c r="BW28" s="122">
        <v>2</v>
      </c>
      <c r="BX28" s="123">
        <v>2</v>
      </c>
      <c r="BY28" s="124">
        <f>IF(Q28=0,"",IF(BX28=0,"",(BX28/Q28)))</f>
        <v>0.1</v>
      </c>
      <c r="BZ28" s="125">
        <v>1</v>
      </c>
      <c r="CA28" s="126">
        <f>IFERROR(BZ28/BX28,"-")</f>
        <v>0.5</v>
      </c>
      <c r="CB28" s="127">
        <v>6000</v>
      </c>
      <c r="CC28" s="128">
        <f>IFERROR(CB28/BX28,"-")</f>
        <v>3000</v>
      </c>
      <c r="CD28" s="129"/>
      <c r="CE28" s="129">
        <v>1</v>
      </c>
      <c r="CF28" s="129"/>
      <c r="CG28" s="130"/>
      <c r="CH28" s="131">
        <f>IF(Q28=0,"",IF(CG28=0,"",(CG28/Q28)))</f>
        <v>0</v>
      </c>
      <c r="CI28" s="132"/>
      <c r="CJ28" s="133" t="str">
        <f>IFERROR(CI28/CG28,"-")</f>
        <v>-</v>
      </c>
      <c r="CK28" s="134"/>
      <c r="CL28" s="135" t="str">
        <f>IFERROR(CK28/CG28,"-")</f>
        <v>-</v>
      </c>
      <c r="CM28" s="136"/>
      <c r="CN28" s="136"/>
      <c r="CO28" s="136"/>
      <c r="CP28" s="137">
        <v>7</v>
      </c>
      <c r="CQ28" s="138">
        <v>601000</v>
      </c>
      <c r="CR28" s="138">
        <v>355000</v>
      </c>
      <c r="CS28" s="138"/>
      <c r="CT28" s="139" t="str">
        <f>IF(AND(CR28=0,CS28=0),"",IF(AND(CR28&lt;=100000,CS28&lt;=100000),"",IF(CR28/CQ28&gt;0.7,"男高",IF(CS28/CQ28&gt;0.7,"女高",""))))</f>
        <v/>
      </c>
    </row>
    <row r="29" spans="1:99">
      <c r="A29" s="78">
        <f>AC29</f>
        <v>0</v>
      </c>
      <c r="B29" s="184" t="s">
        <v>216</v>
      </c>
      <c r="C29" s="184" t="s">
        <v>170</v>
      </c>
      <c r="D29" s="184" t="s">
        <v>217</v>
      </c>
      <c r="E29" s="184" t="s">
        <v>218</v>
      </c>
      <c r="F29" s="184"/>
      <c r="G29" s="184" t="s">
        <v>61</v>
      </c>
      <c r="H29" s="87" t="s">
        <v>219</v>
      </c>
      <c r="I29" s="87" t="s">
        <v>220</v>
      </c>
      <c r="J29" s="87" t="s">
        <v>221</v>
      </c>
      <c r="K29" s="176">
        <v>65000</v>
      </c>
      <c r="L29" s="79">
        <v>7</v>
      </c>
      <c r="M29" s="79">
        <v>0</v>
      </c>
      <c r="N29" s="79">
        <v>37</v>
      </c>
      <c r="O29" s="88">
        <v>5</v>
      </c>
      <c r="P29" s="89">
        <v>0</v>
      </c>
      <c r="Q29" s="90">
        <f>O29+P29</f>
        <v>5</v>
      </c>
      <c r="R29" s="80">
        <f>IFERROR(Q29/N29,"-")</f>
        <v>0.13513513513514</v>
      </c>
      <c r="S29" s="79">
        <v>1</v>
      </c>
      <c r="T29" s="79">
        <v>2</v>
      </c>
      <c r="U29" s="80">
        <f>IFERROR(T29/(Q29),"-")</f>
        <v>0.4</v>
      </c>
      <c r="V29" s="81">
        <f>IFERROR(K29/SUM(Q29:Q30),"-")</f>
        <v>7222.2222222222</v>
      </c>
      <c r="W29" s="82">
        <v>0</v>
      </c>
      <c r="X29" s="80">
        <f>IF(Q29=0,"-",W29/Q29)</f>
        <v>0</v>
      </c>
      <c r="Y29" s="181">
        <v>0</v>
      </c>
      <c r="Z29" s="182">
        <f>IFERROR(Y29/Q29,"-")</f>
        <v>0</v>
      </c>
      <c r="AA29" s="182" t="str">
        <f>IFERROR(Y29/W29,"-")</f>
        <v>-</v>
      </c>
      <c r="AB29" s="176">
        <f>SUM(Y29:Y30)-SUM(K29:K30)</f>
        <v>-65000</v>
      </c>
      <c r="AC29" s="83">
        <f>SUM(Y29:Y30)/SUM(K29:K30)</f>
        <v>0</v>
      </c>
      <c r="AD29" s="77"/>
      <c r="AE29" s="91"/>
      <c r="AF29" s="92">
        <f>IF(Q29=0,"",IF(AE29=0,"",(AE29/Q29)))</f>
        <v>0</v>
      </c>
      <c r="AG29" s="91"/>
      <c r="AH29" s="93" t="str">
        <f>IFERROR(AG29/AE29,"-")</f>
        <v>-</v>
      </c>
      <c r="AI29" s="94"/>
      <c r="AJ29" s="95" t="str">
        <f>IFERROR(AI29/AE29,"-")</f>
        <v>-</v>
      </c>
      <c r="AK29" s="96"/>
      <c r="AL29" s="96"/>
      <c r="AM29" s="96"/>
      <c r="AN29" s="97">
        <v>3</v>
      </c>
      <c r="AO29" s="98">
        <f>IF(Q29=0,"",IF(AN29=0,"",(AN29/Q29)))</f>
        <v>0.6</v>
      </c>
      <c r="AP29" s="97"/>
      <c r="AQ29" s="99">
        <f>IFERROR(AP29/AN29,"-")</f>
        <v>0</v>
      </c>
      <c r="AR29" s="100"/>
      <c r="AS29" s="101">
        <f>IFERROR(AR29/AN29,"-")</f>
        <v>0</v>
      </c>
      <c r="AT29" s="102"/>
      <c r="AU29" s="102"/>
      <c r="AV29" s="102"/>
      <c r="AW29" s="103"/>
      <c r="AX29" s="104">
        <f>IF(Q29=0,"",IF(AW29=0,"",(AW29/Q29)))</f>
        <v>0</v>
      </c>
      <c r="AY29" s="103"/>
      <c r="AZ29" s="105" t="str">
        <f>IFERROR(AY29/AW29,"-")</f>
        <v>-</v>
      </c>
      <c r="BA29" s="106"/>
      <c r="BB29" s="107" t="str">
        <f>IFERROR(BA29/AW29,"-")</f>
        <v>-</v>
      </c>
      <c r="BC29" s="108"/>
      <c r="BD29" s="108"/>
      <c r="BE29" s="108"/>
      <c r="BF29" s="109"/>
      <c r="BG29" s="110">
        <f>IF(Q29=0,"",IF(BF29=0,"",(BF29/Q29)))</f>
        <v>0</v>
      </c>
      <c r="BH29" s="109"/>
      <c r="BI29" s="111" t="str">
        <f>IFERROR(BH29/BF29,"-")</f>
        <v>-</v>
      </c>
      <c r="BJ29" s="112"/>
      <c r="BK29" s="113" t="str">
        <f>IFERROR(BJ29/BF29,"-")</f>
        <v>-</v>
      </c>
      <c r="BL29" s="114"/>
      <c r="BM29" s="114"/>
      <c r="BN29" s="114"/>
      <c r="BO29" s="116">
        <v>2</v>
      </c>
      <c r="BP29" s="117">
        <f>IF(Q29=0,"",IF(BO29=0,"",(BO29/Q29)))</f>
        <v>0.4</v>
      </c>
      <c r="BQ29" s="118"/>
      <c r="BR29" s="119">
        <f>IFERROR(BQ29/BO29,"-")</f>
        <v>0</v>
      </c>
      <c r="BS29" s="120"/>
      <c r="BT29" s="121">
        <f>IFERROR(BS29/BO29,"-")</f>
        <v>0</v>
      </c>
      <c r="BU29" s="122"/>
      <c r="BV29" s="122"/>
      <c r="BW29" s="122"/>
      <c r="BX29" s="123"/>
      <c r="BY29" s="124">
        <f>IF(Q29=0,"",IF(BX29=0,"",(BX29/Q29)))</f>
        <v>0</v>
      </c>
      <c r="BZ29" s="125"/>
      <c r="CA29" s="126" t="str">
        <f>IFERROR(BZ29/BX29,"-")</f>
        <v>-</v>
      </c>
      <c r="CB29" s="127"/>
      <c r="CC29" s="128" t="str">
        <f>IFERROR(CB29/BX29,"-")</f>
        <v>-</v>
      </c>
      <c r="CD29" s="129"/>
      <c r="CE29" s="129"/>
      <c r="CF29" s="129"/>
      <c r="CG29" s="130"/>
      <c r="CH29" s="131">
        <f>IF(Q29=0,"",IF(CG29=0,"",(CG29/Q29)))</f>
        <v>0</v>
      </c>
      <c r="CI29" s="132"/>
      <c r="CJ29" s="133" t="str">
        <f>IFERROR(CI29/CG29,"-")</f>
        <v>-</v>
      </c>
      <c r="CK29" s="134"/>
      <c r="CL29" s="135" t="str">
        <f>IFERROR(CK29/CG29,"-")</f>
        <v>-</v>
      </c>
      <c r="CM29" s="136"/>
      <c r="CN29" s="136"/>
      <c r="CO29" s="136"/>
      <c r="CP29" s="137">
        <v>0</v>
      </c>
      <c r="CQ29" s="138">
        <v>0</v>
      </c>
      <c r="CR29" s="138"/>
      <c r="CS29" s="138"/>
      <c r="CT29" s="139" t="str">
        <f>IF(AND(CR29=0,CS29=0),"",IF(AND(CR29&lt;=100000,CS29&lt;=100000),"",IF(CR29/CQ29&gt;0.7,"男高",IF(CS29/CQ29&gt;0.7,"女高",""))))</f>
        <v/>
      </c>
    </row>
    <row r="30" spans="1:99">
      <c r="A30" s="78"/>
      <c r="B30" s="184" t="s">
        <v>222</v>
      </c>
      <c r="C30" s="184" t="s">
        <v>170</v>
      </c>
      <c r="D30" s="184" t="s">
        <v>188</v>
      </c>
      <c r="E30" s="184"/>
      <c r="F30" s="184"/>
      <c r="G30" s="184" t="s">
        <v>77</v>
      </c>
      <c r="H30" s="87"/>
      <c r="I30" s="87"/>
      <c r="J30" s="87"/>
      <c r="K30" s="176"/>
      <c r="L30" s="79">
        <v>24</v>
      </c>
      <c r="M30" s="79">
        <v>11</v>
      </c>
      <c r="N30" s="79">
        <v>6</v>
      </c>
      <c r="O30" s="88">
        <v>4</v>
      </c>
      <c r="P30" s="89">
        <v>0</v>
      </c>
      <c r="Q30" s="90">
        <f>O30+P30</f>
        <v>4</v>
      </c>
      <c r="R30" s="80">
        <f>IFERROR(Q30/N30,"-")</f>
        <v>0.66666666666667</v>
      </c>
      <c r="S30" s="79">
        <v>1</v>
      </c>
      <c r="T30" s="79">
        <v>0</v>
      </c>
      <c r="U30" s="80">
        <f>IFERROR(T30/(Q30),"-")</f>
        <v>0</v>
      </c>
      <c r="V30" s="81"/>
      <c r="W30" s="82">
        <v>0</v>
      </c>
      <c r="X30" s="80">
        <f>IF(Q30=0,"-",W30/Q30)</f>
        <v>0</v>
      </c>
      <c r="Y30" s="181">
        <v>0</v>
      </c>
      <c r="Z30" s="182">
        <f>IFERROR(Y30/Q30,"-")</f>
        <v>0</v>
      </c>
      <c r="AA30" s="182" t="str">
        <f>IFERROR(Y30/W30,"-")</f>
        <v>-</v>
      </c>
      <c r="AB30" s="176"/>
      <c r="AC30" s="83"/>
      <c r="AD30" s="77"/>
      <c r="AE30" s="91">
        <v>1</v>
      </c>
      <c r="AF30" s="92">
        <f>IF(Q30=0,"",IF(AE30=0,"",(AE30/Q30)))</f>
        <v>0.25</v>
      </c>
      <c r="AG30" s="91"/>
      <c r="AH30" s="93">
        <f>IFERROR(AG30/AE30,"-")</f>
        <v>0</v>
      </c>
      <c r="AI30" s="94"/>
      <c r="AJ30" s="95">
        <f>IFERROR(AI30/AE30,"-")</f>
        <v>0</v>
      </c>
      <c r="AK30" s="96"/>
      <c r="AL30" s="96"/>
      <c r="AM30" s="96"/>
      <c r="AN30" s="97">
        <v>1</v>
      </c>
      <c r="AO30" s="98">
        <f>IF(Q30=0,"",IF(AN30=0,"",(AN30/Q30)))</f>
        <v>0.25</v>
      </c>
      <c r="AP30" s="97"/>
      <c r="AQ30" s="99">
        <f>IFERROR(AP30/AN30,"-")</f>
        <v>0</v>
      </c>
      <c r="AR30" s="100"/>
      <c r="AS30" s="101">
        <f>IFERROR(AR30/AN30,"-")</f>
        <v>0</v>
      </c>
      <c r="AT30" s="102"/>
      <c r="AU30" s="102"/>
      <c r="AV30" s="102"/>
      <c r="AW30" s="103"/>
      <c r="AX30" s="104">
        <f>IF(Q30=0,"",IF(AW30=0,"",(AW30/Q30)))</f>
        <v>0</v>
      </c>
      <c r="AY30" s="103"/>
      <c r="AZ30" s="105" t="str">
        <f>IFERROR(AY30/AW30,"-")</f>
        <v>-</v>
      </c>
      <c r="BA30" s="106"/>
      <c r="BB30" s="107" t="str">
        <f>IFERROR(BA30/AW30,"-")</f>
        <v>-</v>
      </c>
      <c r="BC30" s="108"/>
      <c r="BD30" s="108"/>
      <c r="BE30" s="108"/>
      <c r="BF30" s="109">
        <v>2</v>
      </c>
      <c r="BG30" s="110">
        <f>IF(Q30=0,"",IF(BF30=0,"",(BF30/Q30)))</f>
        <v>0.5</v>
      </c>
      <c r="BH30" s="109"/>
      <c r="BI30" s="111">
        <f>IFERROR(BH30/BF30,"-")</f>
        <v>0</v>
      </c>
      <c r="BJ30" s="112"/>
      <c r="BK30" s="113">
        <f>IFERROR(BJ30/BF30,"-")</f>
        <v>0</v>
      </c>
      <c r="BL30" s="114"/>
      <c r="BM30" s="114"/>
      <c r="BN30" s="114"/>
      <c r="BO30" s="116"/>
      <c r="BP30" s="117">
        <f>IF(Q30=0,"",IF(BO30=0,"",(BO30/Q30)))</f>
        <v>0</v>
      </c>
      <c r="BQ30" s="118"/>
      <c r="BR30" s="119" t="str">
        <f>IFERROR(BQ30/BO30,"-")</f>
        <v>-</v>
      </c>
      <c r="BS30" s="120"/>
      <c r="BT30" s="121" t="str">
        <f>IFERROR(BS30/BO30,"-")</f>
        <v>-</v>
      </c>
      <c r="BU30" s="122"/>
      <c r="BV30" s="122"/>
      <c r="BW30" s="122"/>
      <c r="BX30" s="123"/>
      <c r="BY30" s="124">
        <f>IF(Q30=0,"",IF(BX30=0,"",(BX30/Q30)))</f>
        <v>0</v>
      </c>
      <c r="BZ30" s="125"/>
      <c r="CA30" s="126" t="str">
        <f>IFERROR(BZ30/BX30,"-")</f>
        <v>-</v>
      </c>
      <c r="CB30" s="127"/>
      <c r="CC30" s="128" t="str">
        <f>IFERROR(CB30/BX30,"-")</f>
        <v>-</v>
      </c>
      <c r="CD30" s="129"/>
      <c r="CE30" s="129"/>
      <c r="CF30" s="129"/>
      <c r="CG30" s="130"/>
      <c r="CH30" s="131">
        <f>IF(Q30=0,"",IF(CG30=0,"",(CG30/Q30)))</f>
        <v>0</v>
      </c>
      <c r="CI30" s="132"/>
      <c r="CJ30" s="133" t="str">
        <f>IFERROR(CI30/CG30,"-")</f>
        <v>-</v>
      </c>
      <c r="CK30" s="134"/>
      <c r="CL30" s="135" t="str">
        <f>IFERROR(CK30/CG30,"-")</f>
        <v>-</v>
      </c>
      <c r="CM30" s="136"/>
      <c r="CN30" s="136"/>
      <c r="CO30" s="136"/>
      <c r="CP30" s="137">
        <v>0</v>
      </c>
      <c r="CQ30" s="138">
        <v>0</v>
      </c>
      <c r="CR30" s="138"/>
      <c r="CS30" s="138"/>
      <c r="CT30" s="139" t="str">
        <f>IF(AND(CR30=0,CS30=0),"",IF(AND(CR30&lt;=100000,CS30&lt;=100000),"",IF(CR30/CQ30&gt;0.7,"男高",IF(CS30/CQ30&gt;0.7,"女高",""))))</f>
        <v/>
      </c>
    </row>
    <row r="31" spans="1:99">
      <c r="A31" s="78">
        <f>AC31</f>
        <v>0.51428571428571</v>
      </c>
      <c r="B31" s="184" t="s">
        <v>223</v>
      </c>
      <c r="C31" s="184" t="s">
        <v>170</v>
      </c>
      <c r="D31" s="184" t="s">
        <v>224</v>
      </c>
      <c r="E31" s="184" t="s">
        <v>225</v>
      </c>
      <c r="F31" s="184"/>
      <c r="G31" s="184" t="s">
        <v>61</v>
      </c>
      <c r="H31" s="87" t="s">
        <v>226</v>
      </c>
      <c r="I31" s="87" t="s">
        <v>227</v>
      </c>
      <c r="J31" s="87" t="s">
        <v>228</v>
      </c>
      <c r="K31" s="176">
        <v>70000</v>
      </c>
      <c r="L31" s="79">
        <v>9</v>
      </c>
      <c r="M31" s="79">
        <v>0</v>
      </c>
      <c r="N31" s="79">
        <v>34</v>
      </c>
      <c r="O31" s="88">
        <v>3</v>
      </c>
      <c r="P31" s="89">
        <v>0</v>
      </c>
      <c r="Q31" s="90">
        <f>O31+P31</f>
        <v>3</v>
      </c>
      <c r="R31" s="80">
        <f>IFERROR(Q31/N31,"-")</f>
        <v>0.088235294117647</v>
      </c>
      <c r="S31" s="79">
        <v>0</v>
      </c>
      <c r="T31" s="79">
        <v>2</v>
      </c>
      <c r="U31" s="80">
        <f>IFERROR(T31/(Q31),"-")</f>
        <v>0.66666666666667</v>
      </c>
      <c r="V31" s="81">
        <f>IFERROR(K31/SUM(Q31:Q32),"-")</f>
        <v>11666.666666667</v>
      </c>
      <c r="W31" s="82">
        <v>0</v>
      </c>
      <c r="X31" s="80">
        <f>IF(Q31=0,"-",W31/Q31)</f>
        <v>0</v>
      </c>
      <c r="Y31" s="181">
        <v>0</v>
      </c>
      <c r="Z31" s="182">
        <f>IFERROR(Y31/Q31,"-")</f>
        <v>0</v>
      </c>
      <c r="AA31" s="182" t="str">
        <f>IFERROR(Y31/W31,"-")</f>
        <v>-</v>
      </c>
      <c r="AB31" s="176">
        <f>SUM(Y31:Y32)-SUM(K31:K32)</f>
        <v>-34000</v>
      </c>
      <c r="AC31" s="83">
        <f>SUM(Y31:Y32)/SUM(K31:K32)</f>
        <v>0.51428571428571</v>
      </c>
      <c r="AD31" s="77"/>
      <c r="AE31" s="91"/>
      <c r="AF31" s="92">
        <f>IF(Q31=0,"",IF(AE31=0,"",(AE31/Q31)))</f>
        <v>0</v>
      </c>
      <c r="AG31" s="91"/>
      <c r="AH31" s="93" t="str">
        <f>IFERROR(AG31/AE31,"-")</f>
        <v>-</v>
      </c>
      <c r="AI31" s="94"/>
      <c r="AJ31" s="95" t="str">
        <f>IFERROR(AI31/AE31,"-")</f>
        <v>-</v>
      </c>
      <c r="AK31" s="96"/>
      <c r="AL31" s="96"/>
      <c r="AM31" s="96"/>
      <c r="AN31" s="97">
        <v>2</v>
      </c>
      <c r="AO31" s="98">
        <f>IF(Q31=0,"",IF(AN31=0,"",(AN31/Q31)))</f>
        <v>0.66666666666667</v>
      </c>
      <c r="AP31" s="97"/>
      <c r="AQ31" s="99">
        <f>IFERROR(AP31/AN31,"-")</f>
        <v>0</v>
      </c>
      <c r="AR31" s="100"/>
      <c r="AS31" s="101">
        <f>IFERROR(AR31/AN31,"-")</f>
        <v>0</v>
      </c>
      <c r="AT31" s="102"/>
      <c r="AU31" s="102"/>
      <c r="AV31" s="102"/>
      <c r="AW31" s="103"/>
      <c r="AX31" s="104">
        <f>IF(Q31=0,"",IF(AW31=0,"",(AW31/Q31)))</f>
        <v>0</v>
      </c>
      <c r="AY31" s="103"/>
      <c r="AZ31" s="105" t="str">
        <f>IFERROR(AY31/AW31,"-")</f>
        <v>-</v>
      </c>
      <c r="BA31" s="106"/>
      <c r="BB31" s="107" t="str">
        <f>IFERROR(BA31/AW31,"-")</f>
        <v>-</v>
      </c>
      <c r="BC31" s="108"/>
      <c r="BD31" s="108"/>
      <c r="BE31" s="108"/>
      <c r="BF31" s="109">
        <v>1</v>
      </c>
      <c r="BG31" s="110">
        <f>IF(Q31=0,"",IF(BF31=0,"",(BF31/Q31)))</f>
        <v>0.33333333333333</v>
      </c>
      <c r="BH31" s="109"/>
      <c r="BI31" s="111">
        <f>IFERROR(BH31/BF31,"-")</f>
        <v>0</v>
      </c>
      <c r="BJ31" s="112"/>
      <c r="BK31" s="113">
        <f>IFERROR(BJ31/BF31,"-")</f>
        <v>0</v>
      </c>
      <c r="BL31" s="114"/>
      <c r="BM31" s="114"/>
      <c r="BN31" s="114"/>
      <c r="BO31" s="116"/>
      <c r="BP31" s="117">
        <f>IF(Q31=0,"",IF(BO31=0,"",(BO31/Q31)))</f>
        <v>0</v>
      </c>
      <c r="BQ31" s="118"/>
      <c r="BR31" s="119" t="str">
        <f>IFERROR(BQ31/BO31,"-")</f>
        <v>-</v>
      </c>
      <c r="BS31" s="120"/>
      <c r="BT31" s="121" t="str">
        <f>IFERROR(BS31/BO31,"-")</f>
        <v>-</v>
      </c>
      <c r="BU31" s="122"/>
      <c r="BV31" s="122"/>
      <c r="BW31" s="122"/>
      <c r="BX31" s="123"/>
      <c r="BY31" s="124">
        <f>IF(Q31=0,"",IF(BX31=0,"",(BX31/Q31)))</f>
        <v>0</v>
      </c>
      <c r="BZ31" s="125"/>
      <c r="CA31" s="126" t="str">
        <f>IFERROR(BZ31/BX31,"-")</f>
        <v>-</v>
      </c>
      <c r="CB31" s="127"/>
      <c r="CC31" s="128" t="str">
        <f>IFERROR(CB31/BX31,"-")</f>
        <v>-</v>
      </c>
      <c r="CD31" s="129"/>
      <c r="CE31" s="129"/>
      <c r="CF31" s="129"/>
      <c r="CG31" s="130"/>
      <c r="CH31" s="131">
        <f>IF(Q31=0,"",IF(CG31=0,"",(CG31/Q31)))</f>
        <v>0</v>
      </c>
      <c r="CI31" s="132"/>
      <c r="CJ31" s="133" t="str">
        <f>IFERROR(CI31/CG31,"-")</f>
        <v>-</v>
      </c>
      <c r="CK31" s="134"/>
      <c r="CL31" s="135" t="str">
        <f>IFERROR(CK31/CG31,"-")</f>
        <v>-</v>
      </c>
      <c r="CM31" s="136"/>
      <c r="CN31" s="136"/>
      <c r="CO31" s="136"/>
      <c r="CP31" s="137">
        <v>0</v>
      </c>
      <c r="CQ31" s="138">
        <v>0</v>
      </c>
      <c r="CR31" s="138"/>
      <c r="CS31" s="138"/>
      <c r="CT31" s="139" t="str">
        <f>IF(AND(CR31=0,CS31=0),"",IF(AND(CR31&lt;=100000,CS31&lt;=100000),"",IF(CR31/CQ31&gt;0.7,"男高",IF(CS31/CQ31&gt;0.7,"女高",""))))</f>
        <v/>
      </c>
    </row>
    <row r="32" spans="1:99">
      <c r="A32" s="78"/>
      <c r="B32" s="184" t="s">
        <v>229</v>
      </c>
      <c r="C32" s="184" t="s">
        <v>170</v>
      </c>
      <c r="D32" s="184" t="s">
        <v>188</v>
      </c>
      <c r="E32" s="184"/>
      <c r="F32" s="184"/>
      <c r="G32" s="184" t="s">
        <v>77</v>
      </c>
      <c r="H32" s="87"/>
      <c r="I32" s="87"/>
      <c r="J32" s="87"/>
      <c r="K32" s="176"/>
      <c r="L32" s="79">
        <v>32</v>
      </c>
      <c r="M32" s="79">
        <v>18</v>
      </c>
      <c r="N32" s="79">
        <v>11</v>
      </c>
      <c r="O32" s="88">
        <v>3</v>
      </c>
      <c r="P32" s="89">
        <v>0</v>
      </c>
      <c r="Q32" s="90">
        <f>O32+P32</f>
        <v>3</v>
      </c>
      <c r="R32" s="80">
        <f>IFERROR(Q32/N32,"-")</f>
        <v>0.27272727272727</v>
      </c>
      <c r="S32" s="79">
        <v>2</v>
      </c>
      <c r="T32" s="79">
        <v>0</v>
      </c>
      <c r="U32" s="80">
        <f>IFERROR(T32/(Q32),"-")</f>
        <v>0</v>
      </c>
      <c r="V32" s="81"/>
      <c r="W32" s="82">
        <v>3</v>
      </c>
      <c r="X32" s="80">
        <f>IF(Q32=0,"-",W32/Q32)</f>
        <v>1</v>
      </c>
      <c r="Y32" s="181">
        <v>36000</v>
      </c>
      <c r="Z32" s="182">
        <f>IFERROR(Y32/Q32,"-")</f>
        <v>12000</v>
      </c>
      <c r="AA32" s="182">
        <f>IFERROR(Y32/W32,"-")</f>
        <v>12000</v>
      </c>
      <c r="AB32" s="176"/>
      <c r="AC32" s="83"/>
      <c r="AD32" s="77"/>
      <c r="AE32" s="91"/>
      <c r="AF32" s="92">
        <f>IF(Q32=0,"",IF(AE32=0,"",(AE32/Q32)))</f>
        <v>0</v>
      </c>
      <c r="AG32" s="91"/>
      <c r="AH32" s="93" t="str">
        <f>IFERROR(AG32/AE32,"-")</f>
        <v>-</v>
      </c>
      <c r="AI32" s="94"/>
      <c r="AJ32" s="95" t="str">
        <f>IFERROR(AI32/AE32,"-")</f>
        <v>-</v>
      </c>
      <c r="AK32" s="96"/>
      <c r="AL32" s="96"/>
      <c r="AM32" s="96"/>
      <c r="AN32" s="97"/>
      <c r="AO32" s="98">
        <f>IF(Q32=0,"",IF(AN32=0,"",(AN32/Q32)))</f>
        <v>0</v>
      </c>
      <c r="AP32" s="97"/>
      <c r="AQ32" s="99" t="str">
        <f>IFERROR(AP32/AN32,"-")</f>
        <v>-</v>
      </c>
      <c r="AR32" s="100"/>
      <c r="AS32" s="101" t="str">
        <f>IFERROR(AR32/AN32,"-")</f>
        <v>-</v>
      </c>
      <c r="AT32" s="102"/>
      <c r="AU32" s="102"/>
      <c r="AV32" s="102"/>
      <c r="AW32" s="103"/>
      <c r="AX32" s="104">
        <f>IF(Q32=0,"",IF(AW32=0,"",(AW32/Q32)))</f>
        <v>0</v>
      </c>
      <c r="AY32" s="103"/>
      <c r="AZ32" s="105" t="str">
        <f>IFERROR(AY32/AW32,"-")</f>
        <v>-</v>
      </c>
      <c r="BA32" s="106"/>
      <c r="BB32" s="107" t="str">
        <f>IFERROR(BA32/AW32,"-")</f>
        <v>-</v>
      </c>
      <c r="BC32" s="108"/>
      <c r="BD32" s="108"/>
      <c r="BE32" s="108"/>
      <c r="BF32" s="109">
        <v>1</v>
      </c>
      <c r="BG32" s="110">
        <f>IF(Q32=0,"",IF(BF32=0,"",(BF32/Q32)))</f>
        <v>0.33333333333333</v>
      </c>
      <c r="BH32" s="109">
        <v>1</v>
      </c>
      <c r="BI32" s="111">
        <f>IFERROR(BH32/BF32,"-")</f>
        <v>1</v>
      </c>
      <c r="BJ32" s="112">
        <v>6000</v>
      </c>
      <c r="BK32" s="113">
        <f>IFERROR(BJ32/BF32,"-")</f>
        <v>6000</v>
      </c>
      <c r="BL32" s="114"/>
      <c r="BM32" s="114">
        <v>1</v>
      </c>
      <c r="BN32" s="114"/>
      <c r="BO32" s="116">
        <v>1</v>
      </c>
      <c r="BP32" s="117">
        <f>IF(Q32=0,"",IF(BO32=0,"",(BO32/Q32)))</f>
        <v>0.33333333333333</v>
      </c>
      <c r="BQ32" s="118">
        <v>1</v>
      </c>
      <c r="BR32" s="119">
        <f>IFERROR(BQ32/BO32,"-")</f>
        <v>1</v>
      </c>
      <c r="BS32" s="120">
        <v>27000</v>
      </c>
      <c r="BT32" s="121">
        <f>IFERROR(BS32/BO32,"-")</f>
        <v>27000</v>
      </c>
      <c r="BU32" s="122"/>
      <c r="BV32" s="122"/>
      <c r="BW32" s="122">
        <v>1</v>
      </c>
      <c r="BX32" s="123">
        <v>1</v>
      </c>
      <c r="BY32" s="124">
        <f>IF(Q32=0,"",IF(BX32=0,"",(BX32/Q32)))</f>
        <v>0.33333333333333</v>
      </c>
      <c r="BZ32" s="125">
        <v>1</v>
      </c>
      <c r="CA32" s="126">
        <f>IFERROR(BZ32/BX32,"-")</f>
        <v>1</v>
      </c>
      <c r="CB32" s="127">
        <v>3000</v>
      </c>
      <c r="CC32" s="128">
        <f>IFERROR(CB32/BX32,"-")</f>
        <v>3000</v>
      </c>
      <c r="CD32" s="129">
        <v>1</v>
      </c>
      <c r="CE32" s="129"/>
      <c r="CF32" s="129"/>
      <c r="CG32" s="130"/>
      <c r="CH32" s="131">
        <f>IF(Q32=0,"",IF(CG32=0,"",(CG32/Q32)))</f>
        <v>0</v>
      </c>
      <c r="CI32" s="132"/>
      <c r="CJ32" s="133" t="str">
        <f>IFERROR(CI32/CG32,"-")</f>
        <v>-</v>
      </c>
      <c r="CK32" s="134"/>
      <c r="CL32" s="135" t="str">
        <f>IFERROR(CK32/CG32,"-")</f>
        <v>-</v>
      </c>
      <c r="CM32" s="136"/>
      <c r="CN32" s="136"/>
      <c r="CO32" s="136"/>
      <c r="CP32" s="137">
        <v>3</v>
      </c>
      <c r="CQ32" s="138">
        <v>36000</v>
      </c>
      <c r="CR32" s="138">
        <v>27000</v>
      </c>
      <c r="CS32" s="138"/>
      <c r="CT32" s="139" t="str">
        <f>IF(AND(CR32=0,CS32=0),"",IF(AND(CR32&lt;=100000,CS32&lt;=100000),"",IF(CR32/CQ32&gt;0.7,"男高",IF(CS32/CQ32&gt;0.7,"女高",""))))</f>
        <v/>
      </c>
    </row>
    <row r="33" spans="1:99">
      <c r="A33" s="78">
        <f>AC33</f>
        <v>2.7533333333333</v>
      </c>
      <c r="B33" s="184" t="s">
        <v>230</v>
      </c>
      <c r="C33" s="184" t="s">
        <v>170</v>
      </c>
      <c r="D33" s="184" t="s">
        <v>231</v>
      </c>
      <c r="E33" s="184" t="s">
        <v>232</v>
      </c>
      <c r="F33" s="184"/>
      <c r="G33" s="184" t="s">
        <v>61</v>
      </c>
      <c r="H33" s="87" t="s">
        <v>233</v>
      </c>
      <c r="I33" s="87" t="s">
        <v>234</v>
      </c>
      <c r="J33" s="87" t="s">
        <v>235</v>
      </c>
      <c r="K33" s="176">
        <v>75000</v>
      </c>
      <c r="L33" s="79">
        <v>64</v>
      </c>
      <c r="M33" s="79">
        <v>0</v>
      </c>
      <c r="N33" s="79">
        <v>258</v>
      </c>
      <c r="O33" s="88">
        <v>26</v>
      </c>
      <c r="P33" s="89">
        <v>1</v>
      </c>
      <c r="Q33" s="90">
        <f>O33+P33</f>
        <v>27</v>
      </c>
      <c r="R33" s="80">
        <f>IFERROR(Q33/N33,"-")</f>
        <v>0.1046511627907</v>
      </c>
      <c r="S33" s="79">
        <v>5</v>
      </c>
      <c r="T33" s="79">
        <v>11</v>
      </c>
      <c r="U33" s="80">
        <f>IFERROR(T33/(Q33),"-")</f>
        <v>0.40740740740741</v>
      </c>
      <c r="V33" s="81">
        <f>IFERROR(K33/SUM(Q33:Q34),"-")</f>
        <v>1013.5135135135</v>
      </c>
      <c r="W33" s="82">
        <v>5</v>
      </c>
      <c r="X33" s="80">
        <f>IF(Q33=0,"-",W33/Q33)</f>
        <v>0.18518518518519</v>
      </c>
      <c r="Y33" s="181">
        <v>49500</v>
      </c>
      <c r="Z33" s="182">
        <f>IFERROR(Y33/Q33,"-")</f>
        <v>1833.3333333333</v>
      </c>
      <c r="AA33" s="182">
        <f>IFERROR(Y33/W33,"-")</f>
        <v>9900</v>
      </c>
      <c r="AB33" s="176">
        <f>SUM(Y33:Y34)-SUM(K33:K34)</f>
        <v>131500</v>
      </c>
      <c r="AC33" s="83">
        <f>SUM(Y33:Y34)/SUM(K33:K34)</f>
        <v>2.7533333333333</v>
      </c>
      <c r="AD33" s="77"/>
      <c r="AE33" s="91">
        <v>1</v>
      </c>
      <c r="AF33" s="92">
        <f>IF(Q33=0,"",IF(AE33=0,"",(AE33/Q33)))</f>
        <v>0.037037037037037</v>
      </c>
      <c r="AG33" s="91"/>
      <c r="AH33" s="93">
        <f>IFERROR(AG33/AE33,"-")</f>
        <v>0</v>
      </c>
      <c r="AI33" s="94"/>
      <c r="AJ33" s="95">
        <f>IFERROR(AI33/AE33,"-")</f>
        <v>0</v>
      </c>
      <c r="AK33" s="96"/>
      <c r="AL33" s="96"/>
      <c r="AM33" s="96"/>
      <c r="AN33" s="97">
        <v>5</v>
      </c>
      <c r="AO33" s="98">
        <f>IF(Q33=0,"",IF(AN33=0,"",(AN33/Q33)))</f>
        <v>0.18518518518519</v>
      </c>
      <c r="AP33" s="97">
        <v>1</v>
      </c>
      <c r="AQ33" s="99">
        <f>IFERROR(AP33/AN33,"-")</f>
        <v>0.2</v>
      </c>
      <c r="AR33" s="100">
        <v>3000</v>
      </c>
      <c r="AS33" s="101">
        <f>IFERROR(AR33/AN33,"-")</f>
        <v>600</v>
      </c>
      <c r="AT33" s="102">
        <v>1</v>
      </c>
      <c r="AU33" s="102"/>
      <c r="AV33" s="102"/>
      <c r="AW33" s="103">
        <v>5</v>
      </c>
      <c r="AX33" s="104">
        <f>IF(Q33=0,"",IF(AW33=0,"",(AW33/Q33)))</f>
        <v>0.18518518518519</v>
      </c>
      <c r="AY33" s="103"/>
      <c r="AZ33" s="105">
        <f>IFERROR(AY33/AW33,"-")</f>
        <v>0</v>
      </c>
      <c r="BA33" s="106"/>
      <c r="BB33" s="107">
        <f>IFERROR(BA33/AW33,"-")</f>
        <v>0</v>
      </c>
      <c r="BC33" s="108"/>
      <c r="BD33" s="108"/>
      <c r="BE33" s="108"/>
      <c r="BF33" s="109">
        <v>7</v>
      </c>
      <c r="BG33" s="110">
        <f>IF(Q33=0,"",IF(BF33=0,"",(BF33/Q33)))</f>
        <v>0.25925925925926</v>
      </c>
      <c r="BH33" s="109">
        <v>3</v>
      </c>
      <c r="BI33" s="111">
        <f>IFERROR(BH33/BF33,"-")</f>
        <v>0.42857142857143</v>
      </c>
      <c r="BJ33" s="112">
        <v>13500</v>
      </c>
      <c r="BK33" s="113">
        <f>IFERROR(BJ33/BF33,"-")</f>
        <v>1928.5714285714</v>
      </c>
      <c r="BL33" s="114">
        <v>1</v>
      </c>
      <c r="BM33" s="114">
        <v>2</v>
      </c>
      <c r="BN33" s="114"/>
      <c r="BO33" s="116">
        <v>6</v>
      </c>
      <c r="BP33" s="117">
        <f>IF(Q33=0,"",IF(BO33=0,"",(BO33/Q33)))</f>
        <v>0.22222222222222</v>
      </c>
      <c r="BQ33" s="118">
        <v>1</v>
      </c>
      <c r="BR33" s="119">
        <f>IFERROR(BQ33/BO33,"-")</f>
        <v>0.16666666666667</v>
      </c>
      <c r="BS33" s="120">
        <v>33000</v>
      </c>
      <c r="BT33" s="121">
        <f>IFERROR(BS33/BO33,"-")</f>
        <v>5500</v>
      </c>
      <c r="BU33" s="122"/>
      <c r="BV33" s="122"/>
      <c r="BW33" s="122">
        <v>1</v>
      </c>
      <c r="BX33" s="123">
        <v>3</v>
      </c>
      <c r="BY33" s="124">
        <f>IF(Q33=0,"",IF(BX33=0,"",(BX33/Q33)))</f>
        <v>0.11111111111111</v>
      </c>
      <c r="BZ33" s="125"/>
      <c r="CA33" s="126">
        <f>IFERROR(BZ33/BX33,"-")</f>
        <v>0</v>
      </c>
      <c r="CB33" s="127"/>
      <c r="CC33" s="128">
        <f>IFERROR(CB33/BX33,"-")</f>
        <v>0</v>
      </c>
      <c r="CD33" s="129"/>
      <c r="CE33" s="129"/>
      <c r="CF33" s="129"/>
      <c r="CG33" s="130"/>
      <c r="CH33" s="131">
        <f>IF(Q33=0,"",IF(CG33=0,"",(CG33/Q33)))</f>
        <v>0</v>
      </c>
      <c r="CI33" s="132"/>
      <c r="CJ33" s="133" t="str">
        <f>IFERROR(CI33/CG33,"-")</f>
        <v>-</v>
      </c>
      <c r="CK33" s="134"/>
      <c r="CL33" s="135" t="str">
        <f>IFERROR(CK33/CG33,"-")</f>
        <v>-</v>
      </c>
      <c r="CM33" s="136"/>
      <c r="CN33" s="136"/>
      <c r="CO33" s="136"/>
      <c r="CP33" s="137">
        <v>5</v>
      </c>
      <c r="CQ33" s="138">
        <v>49500</v>
      </c>
      <c r="CR33" s="138">
        <v>33000</v>
      </c>
      <c r="CS33" s="138"/>
      <c r="CT33" s="139" t="str">
        <f>IF(AND(CR33=0,CS33=0),"",IF(AND(CR33&lt;=100000,CS33&lt;=100000),"",IF(CR33/CQ33&gt;0.7,"男高",IF(CS33/CQ33&gt;0.7,"女高",""))))</f>
        <v/>
      </c>
    </row>
    <row r="34" spans="1:99">
      <c r="A34" s="78"/>
      <c r="B34" s="184" t="s">
        <v>236</v>
      </c>
      <c r="C34" s="184" t="s">
        <v>170</v>
      </c>
      <c r="D34" s="184" t="s">
        <v>237</v>
      </c>
      <c r="E34" s="184"/>
      <c r="F34" s="184"/>
      <c r="G34" s="184" t="s">
        <v>77</v>
      </c>
      <c r="H34" s="87"/>
      <c r="I34" s="87"/>
      <c r="J34" s="87"/>
      <c r="K34" s="176"/>
      <c r="L34" s="79">
        <v>184</v>
      </c>
      <c r="M34" s="79">
        <v>147</v>
      </c>
      <c r="N34" s="79">
        <v>78</v>
      </c>
      <c r="O34" s="88">
        <v>47</v>
      </c>
      <c r="P34" s="89">
        <v>0</v>
      </c>
      <c r="Q34" s="90">
        <f>O34+P34</f>
        <v>47</v>
      </c>
      <c r="R34" s="80">
        <f>IFERROR(Q34/N34,"-")</f>
        <v>0.6025641025641</v>
      </c>
      <c r="S34" s="79">
        <v>5</v>
      </c>
      <c r="T34" s="79">
        <v>6</v>
      </c>
      <c r="U34" s="80">
        <f>IFERROR(T34/(Q34),"-")</f>
        <v>0.12765957446809</v>
      </c>
      <c r="V34" s="81"/>
      <c r="W34" s="82">
        <v>9</v>
      </c>
      <c r="X34" s="80">
        <f>IF(Q34=0,"-",W34/Q34)</f>
        <v>0.19148936170213</v>
      </c>
      <c r="Y34" s="181">
        <v>157000</v>
      </c>
      <c r="Z34" s="182">
        <f>IFERROR(Y34/Q34,"-")</f>
        <v>3340.4255319149</v>
      </c>
      <c r="AA34" s="182">
        <f>IFERROR(Y34/W34,"-")</f>
        <v>17444.444444444</v>
      </c>
      <c r="AB34" s="176"/>
      <c r="AC34" s="83"/>
      <c r="AD34" s="77"/>
      <c r="AE34" s="91">
        <v>1</v>
      </c>
      <c r="AF34" s="92">
        <f>IF(Q34=0,"",IF(AE34=0,"",(AE34/Q34)))</f>
        <v>0.021276595744681</v>
      </c>
      <c r="AG34" s="91"/>
      <c r="AH34" s="93">
        <f>IFERROR(AG34/AE34,"-")</f>
        <v>0</v>
      </c>
      <c r="AI34" s="94"/>
      <c r="AJ34" s="95">
        <f>IFERROR(AI34/AE34,"-")</f>
        <v>0</v>
      </c>
      <c r="AK34" s="96"/>
      <c r="AL34" s="96"/>
      <c r="AM34" s="96"/>
      <c r="AN34" s="97">
        <v>1</v>
      </c>
      <c r="AO34" s="98">
        <f>IF(Q34=0,"",IF(AN34=0,"",(AN34/Q34)))</f>
        <v>0.021276595744681</v>
      </c>
      <c r="AP34" s="97"/>
      <c r="AQ34" s="99">
        <f>IFERROR(AP34/AN34,"-")</f>
        <v>0</v>
      </c>
      <c r="AR34" s="100"/>
      <c r="AS34" s="101">
        <f>IFERROR(AR34/AN34,"-")</f>
        <v>0</v>
      </c>
      <c r="AT34" s="102"/>
      <c r="AU34" s="102"/>
      <c r="AV34" s="102"/>
      <c r="AW34" s="103">
        <v>4</v>
      </c>
      <c r="AX34" s="104">
        <f>IF(Q34=0,"",IF(AW34=0,"",(AW34/Q34)))</f>
        <v>0.085106382978723</v>
      </c>
      <c r="AY34" s="103"/>
      <c r="AZ34" s="105">
        <f>IFERROR(AY34/AW34,"-")</f>
        <v>0</v>
      </c>
      <c r="BA34" s="106"/>
      <c r="BB34" s="107">
        <f>IFERROR(BA34/AW34,"-")</f>
        <v>0</v>
      </c>
      <c r="BC34" s="108"/>
      <c r="BD34" s="108"/>
      <c r="BE34" s="108"/>
      <c r="BF34" s="109">
        <v>12</v>
      </c>
      <c r="BG34" s="110">
        <f>IF(Q34=0,"",IF(BF34=0,"",(BF34/Q34)))</f>
        <v>0.25531914893617</v>
      </c>
      <c r="BH34" s="109">
        <v>3</v>
      </c>
      <c r="BI34" s="111">
        <f>IFERROR(BH34/BF34,"-")</f>
        <v>0.25</v>
      </c>
      <c r="BJ34" s="112">
        <v>21000</v>
      </c>
      <c r="BK34" s="113">
        <f>IFERROR(BJ34/BF34,"-")</f>
        <v>1750</v>
      </c>
      <c r="BL34" s="114">
        <v>1</v>
      </c>
      <c r="BM34" s="114">
        <v>2</v>
      </c>
      <c r="BN34" s="114"/>
      <c r="BO34" s="116">
        <v>14</v>
      </c>
      <c r="BP34" s="117">
        <f>IF(Q34=0,"",IF(BO34=0,"",(BO34/Q34)))</f>
        <v>0.29787234042553</v>
      </c>
      <c r="BQ34" s="118">
        <v>2</v>
      </c>
      <c r="BR34" s="119">
        <f>IFERROR(BQ34/BO34,"-")</f>
        <v>0.14285714285714</v>
      </c>
      <c r="BS34" s="120">
        <v>48000</v>
      </c>
      <c r="BT34" s="121">
        <f>IFERROR(BS34/BO34,"-")</f>
        <v>3428.5714285714</v>
      </c>
      <c r="BU34" s="122">
        <v>1</v>
      </c>
      <c r="BV34" s="122"/>
      <c r="BW34" s="122">
        <v>1</v>
      </c>
      <c r="BX34" s="123">
        <v>12</v>
      </c>
      <c r="BY34" s="124">
        <f>IF(Q34=0,"",IF(BX34=0,"",(BX34/Q34)))</f>
        <v>0.25531914893617</v>
      </c>
      <c r="BZ34" s="125">
        <v>4</v>
      </c>
      <c r="CA34" s="126">
        <f>IFERROR(BZ34/BX34,"-")</f>
        <v>0.33333333333333</v>
      </c>
      <c r="CB34" s="127">
        <v>88000</v>
      </c>
      <c r="CC34" s="128">
        <f>IFERROR(CB34/BX34,"-")</f>
        <v>7333.3333333333</v>
      </c>
      <c r="CD34" s="129"/>
      <c r="CE34" s="129">
        <v>2</v>
      </c>
      <c r="CF34" s="129">
        <v>2</v>
      </c>
      <c r="CG34" s="130">
        <v>3</v>
      </c>
      <c r="CH34" s="131">
        <f>IF(Q34=0,"",IF(CG34=0,"",(CG34/Q34)))</f>
        <v>0.063829787234043</v>
      </c>
      <c r="CI34" s="132"/>
      <c r="CJ34" s="133">
        <f>IFERROR(CI34/CG34,"-")</f>
        <v>0</v>
      </c>
      <c r="CK34" s="134"/>
      <c r="CL34" s="135">
        <f>IFERROR(CK34/CG34,"-")</f>
        <v>0</v>
      </c>
      <c r="CM34" s="136"/>
      <c r="CN34" s="136"/>
      <c r="CO34" s="136"/>
      <c r="CP34" s="137">
        <v>9</v>
      </c>
      <c r="CQ34" s="138">
        <v>157000</v>
      </c>
      <c r="CR34" s="138">
        <v>45000</v>
      </c>
      <c r="CS34" s="138"/>
      <c r="CT34" s="139" t="str">
        <f>IF(AND(CR34=0,CS34=0),"",IF(AND(CR34&lt;=100000,CS34&lt;=100000),"",IF(CR34/CQ34&gt;0.7,"男高",IF(CS34/CQ34&gt;0.7,"女高",""))))</f>
        <v/>
      </c>
    </row>
    <row r="35" spans="1:99">
      <c r="A35" s="30"/>
      <c r="B35" s="84"/>
      <c r="C35" s="84"/>
      <c r="D35" s="85"/>
      <c r="E35" s="85"/>
      <c r="F35" s="85"/>
      <c r="G35" s="86"/>
      <c r="H35" s="87"/>
      <c r="I35" s="87"/>
      <c r="J35" s="87"/>
      <c r="K35" s="177"/>
      <c r="L35" s="34"/>
      <c r="M35" s="34"/>
      <c r="N35" s="31"/>
      <c r="O35" s="23"/>
      <c r="P35" s="23"/>
      <c r="Q35" s="23"/>
      <c r="R35" s="32"/>
      <c r="S35" s="32"/>
      <c r="T35" s="23"/>
      <c r="U35" s="32"/>
      <c r="V35" s="25"/>
      <c r="W35" s="25"/>
      <c r="X35" s="25"/>
      <c r="Y35" s="183"/>
      <c r="Z35" s="183"/>
      <c r="AA35" s="183"/>
      <c r="AB35" s="183"/>
      <c r="AC35" s="33"/>
      <c r="AD35" s="57"/>
      <c r="AE35" s="61"/>
      <c r="AF35" s="62"/>
      <c r="AG35" s="61"/>
      <c r="AH35" s="65"/>
      <c r="AI35" s="66"/>
      <c r="AJ35" s="67"/>
      <c r="AK35" s="68"/>
      <c r="AL35" s="68"/>
      <c r="AM35" s="68"/>
      <c r="AN35" s="61"/>
      <c r="AO35" s="62"/>
      <c r="AP35" s="61"/>
      <c r="AQ35" s="65"/>
      <c r="AR35" s="66"/>
      <c r="AS35" s="67"/>
      <c r="AT35" s="68"/>
      <c r="AU35" s="68"/>
      <c r="AV35" s="68"/>
      <c r="AW35" s="61"/>
      <c r="AX35" s="62"/>
      <c r="AY35" s="61"/>
      <c r="AZ35" s="65"/>
      <c r="BA35" s="66"/>
      <c r="BB35" s="67"/>
      <c r="BC35" s="68"/>
      <c r="BD35" s="68"/>
      <c r="BE35" s="68"/>
      <c r="BF35" s="61"/>
      <c r="BG35" s="62"/>
      <c r="BH35" s="61"/>
      <c r="BI35" s="65"/>
      <c r="BJ35" s="66"/>
      <c r="BK35" s="67"/>
      <c r="BL35" s="68"/>
      <c r="BM35" s="68"/>
      <c r="BN35" s="68"/>
      <c r="BO35" s="63"/>
      <c r="BP35" s="64"/>
      <c r="BQ35" s="61"/>
      <c r="BR35" s="65"/>
      <c r="BS35" s="66"/>
      <c r="BT35" s="67"/>
      <c r="BU35" s="68"/>
      <c r="BV35" s="68"/>
      <c r="BW35" s="68"/>
      <c r="BX35" s="63"/>
      <c r="BY35" s="64"/>
      <c r="BZ35" s="61"/>
      <c r="CA35" s="65"/>
      <c r="CB35" s="66"/>
      <c r="CC35" s="67"/>
      <c r="CD35" s="68"/>
      <c r="CE35" s="68"/>
      <c r="CF35" s="68"/>
      <c r="CG35" s="63"/>
      <c r="CH35" s="64"/>
      <c r="CI35" s="61"/>
      <c r="CJ35" s="65"/>
      <c r="CK35" s="66"/>
      <c r="CL35" s="67"/>
      <c r="CM35" s="68"/>
      <c r="CN35" s="68"/>
      <c r="CO35" s="68"/>
      <c r="CP35" s="69"/>
      <c r="CQ35" s="66"/>
      <c r="CR35" s="66"/>
      <c r="CS35" s="66"/>
      <c r="CT35" s="70"/>
    </row>
    <row r="36" spans="1:99">
      <c r="A36" s="30"/>
      <c r="B36" s="37"/>
      <c r="C36" s="37"/>
      <c r="D36" s="21"/>
      <c r="E36" s="21"/>
      <c r="F36" s="21"/>
      <c r="G36" s="22"/>
      <c r="H36" s="36"/>
      <c r="I36" s="36"/>
      <c r="J36" s="73"/>
      <c r="K36" s="178"/>
      <c r="L36" s="34"/>
      <c r="M36" s="34"/>
      <c r="N36" s="31"/>
      <c r="O36" s="23"/>
      <c r="P36" s="23"/>
      <c r="Q36" s="23"/>
      <c r="R36" s="32"/>
      <c r="S36" s="32"/>
      <c r="T36" s="23"/>
      <c r="U36" s="32"/>
      <c r="V36" s="25"/>
      <c r="W36" s="25"/>
      <c r="X36" s="25"/>
      <c r="Y36" s="183"/>
      <c r="Z36" s="183"/>
      <c r="AA36" s="183"/>
      <c r="AB36" s="183"/>
      <c r="AC36" s="33"/>
      <c r="AD36" s="59"/>
      <c r="AE36" s="61"/>
      <c r="AF36" s="62"/>
      <c r="AG36" s="61"/>
      <c r="AH36" s="65"/>
      <c r="AI36" s="66"/>
      <c r="AJ36" s="67"/>
      <c r="AK36" s="68"/>
      <c r="AL36" s="68"/>
      <c r="AM36" s="68"/>
      <c r="AN36" s="61"/>
      <c r="AO36" s="62"/>
      <c r="AP36" s="61"/>
      <c r="AQ36" s="65"/>
      <c r="AR36" s="66"/>
      <c r="AS36" s="67"/>
      <c r="AT36" s="68"/>
      <c r="AU36" s="68"/>
      <c r="AV36" s="68"/>
      <c r="AW36" s="61"/>
      <c r="AX36" s="62"/>
      <c r="AY36" s="61"/>
      <c r="AZ36" s="65"/>
      <c r="BA36" s="66"/>
      <c r="BB36" s="67"/>
      <c r="BC36" s="68"/>
      <c r="BD36" s="68"/>
      <c r="BE36" s="68"/>
      <c r="BF36" s="61"/>
      <c r="BG36" s="62"/>
      <c r="BH36" s="61"/>
      <c r="BI36" s="65"/>
      <c r="BJ36" s="66"/>
      <c r="BK36" s="67"/>
      <c r="BL36" s="68"/>
      <c r="BM36" s="68"/>
      <c r="BN36" s="68"/>
      <c r="BO36" s="63"/>
      <c r="BP36" s="64"/>
      <c r="BQ36" s="61"/>
      <c r="BR36" s="65"/>
      <c r="BS36" s="66"/>
      <c r="BT36" s="67"/>
      <c r="BU36" s="68"/>
      <c r="BV36" s="68"/>
      <c r="BW36" s="68"/>
      <c r="BX36" s="63"/>
      <c r="BY36" s="64"/>
      <c r="BZ36" s="61"/>
      <c r="CA36" s="65"/>
      <c r="CB36" s="66"/>
      <c r="CC36" s="67"/>
      <c r="CD36" s="68"/>
      <c r="CE36" s="68"/>
      <c r="CF36" s="68"/>
      <c r="CG36" s="63"/>
      <c r="CH36" s="64"/>
      <c r="CI36" s="61"/>
      <c r="CJ36" s="65"/>
      <c r="CK36" s="66"/>
      <c r="CL36" s="67"/>
      <c r="CM36" s="68"/>
      <c r="CN36" s="68"/>
      <c r="CO36" s="68"/>
      <c r="CP36" s="69"/>
      <c r="CQ36" s="66"/>
      <c r="CR36" s="66"/>
      <c r="CS36" s="66"/>
      <c r="CT36" s="70"/>
    </row>
    <row r="37" spans="1:99">
      <c r="A37" s="19">
        <f>AC37</f>
        <v>1.821724137931</v>
      </c>
      <c r="B37" s="39"/>
      <c r="C37" s="39"/>
      <c r="D37" s="39"/>
      <c r="E37" s="39"/>
      <c r="F37" s="39"/>
      <c r="G37" s="39"/>
      <c r="H37" s="40" t="s">
        <v>238</v>
      </c>
      <c r="I37" s="40"/>
      <c r="J37" s="40"/>
      <c r="K37" s="179">
        <f>SUM(K6:K36)</f>
        <v>1450000</v>
      </c>
      <c r="L37" s="41">
        <f>SUM(L6:L36)</f>
        <v>2121</v>
      </c>
      <c r="M37" s="41">
        <f>SUM(M6:M36)</f>
        <v>913</v>
      </c>
      <c r="N37" s="41">
        <f>SUM(N6:N36)</f>
        <v>1707</v>
      </c>
      <c r="O37" s="41">
        <f>SUM(O6:O36)</f>
        <v>404</v>
      </c>
      <c r="P37" s="41">
        <f>SUM(P6:P36)</f>
        <v>11</v>
      </c>
      <c r="Q37" s="41">
        <f>SUM(Q6:Q36)</f>
        <v>415</v>
      </c>
      <c r="R37" s="42">
        <f>IFERROR(Q37/N37,"-")</f>
        <v>0.2431165787932</v>
      </c>
      <c r="S37" s="76">
        <f>SUM(S6:S36)</f>
        <v>69</v>
      </c>
      <c r="T37" s="76">
        <f>SUM(T6:T36)</f>
        <v>91</v>
      </c>
      <c r="U37" s="42">
        <f>IFERROR(S37/Q37,"-")</f>
        <v>0.16626506024096</v>
      </c>
      <c r="V37" s="43">
        <f>IFERROR(K37/Q37,"-")</f>
        <v>3493.9759036145</v>
      </c>
      <c r="W37" s="44">
        <f>SUM(W6:W36)</f>
        <v>88</v>
      </c>
      <c r="X37" s="42">
        <f>IFERROR(W37/Q37,"-")</f>
        <v>0.21204819277108</v>
      </c>
      <c r="Y37" s="179">
        <f>SUM(Y6:Y36)</f>
        <v>2641500</v>
      </c>
      <c r="Z37" s="179">
        <f>IFERROR(Y37/Q37,"-")</f>
        <v>6365.0602409639</v>
      </c>
      <c r="AA37" s="179">
        <f>IFERROR(Y37/W37,"-")</f>
        <v>30017.045454545</v>
      </c>
      <c r="AB37" s="179">
        <f>Y37-K37</f>
        <v>1191500</v>
      </c>
      <c r="AC37" s="45">
        <f>Y37/K37</f>
        <v>1.821724137931</v>
      </c>
      <c r="AD37" s="58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  <c r="BM37" s="60"/>
      <c r="BN37" s="60"/>
      <c r="BO37" s="60"/>
      <c r="BP37" s="60"/>
      <c r="BQ37" s="60"/>
      <c r="BR37" s="60"/>
      <c r="BS37" s="60"/>
      <c r="BT37" s="60"/>
      <c r="BU37" s="60"/>
      <c r="BV37" s="60"/>
      <c r="BW37" s="60"/>
      <c r="BX37" s="60"/>
      <c r="BY37" s="60"/>
      <c r="BZ37" s="60"/>
      <c r="CA37" s="60"/>
      <c r="CB37" s="60"/>
      <c r="CC37" s="60"/>
      <c r="CD37" s="60"/>
      <c r="CE37" s="60"/>
      <c r="CF37" s="60"/>
      <c r="CG37" s="60"/>
      <c r="CH37" s="60"/>
      <c r="CI37" s="60"/>
      <c r="CJ37" s="60"/>
      <c r="CK37" s="60"/>
      <c r="CL37" s="60"/>
      <c r="CM37" s="60"/>
      <c r="CN37" s="60"/>
      <c r="CO37" s="60"/>
      <c r="CP37" s="60"/>
      <c r="CQ37" s="60"/>
      <c r="CR37" s="60"/>
      <c r="CS37" s="60"/>
      <c r="CT37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7"/>
    <mergeCell ref="K6:K7"/>
    <mergeCell ref="V6:V7"/>
    <mergeCell ref="AB6:AB7"/>
    <mergeCell ref="AC6:AC7"/>
    <mergeCell ref="A8:A11"/>
    <mergeCell ref="K8:K11"/>
    <mergeCell ref="V8:V11"/>
    <mergeCell ref="AB8:AB11"/>
    <mergeCell ref="AC8:AC11"/>
    <mergeCell ref="A12:A13"/>
    <mergeCell ref="K12:K13"/>
    <mergeCell ref="V12:V13"/>
    <mergeCell ref="AB12:AB13"/>
    <mergeCell ref="AC12:AC13"/>
    <mergeCell ref="A14:A14"/>
    <mergeCell ref="K14:K14"/>
    <mergeCell ref="V14:V14"/>
    <mergeCell ref="AB14:AB14"/>
    <mergeCell ref="AC14:AC14"/>
    <mergeCell ref="A15:A16"/>
    <mergeCell ref="K15:K16"/>
    <mergeCell ref="V15:V16"/>
    <mergeCell ref="AB15:AB16"/>
    <mergeCell ref="AC15:AC16"/>
    <mergeCell ref="A17:A18"/>
    <mergeCell ref="K17:K18"/>
    <mergeCell ref="V17:V18"/>
    <mergeCell ref="AB17:AB18"/>
    <mergeCell ref="AC17:AC18"/>
    <mergeCell ref="A19:A20"/>
    <mergeCell ref="K19:K20"/>
    <mergeCell ref="V19:V20"/>
    <mergeCell ref="AB19:AB20"/>
    <mergeCell ref="AC19:AC20"/>
    <mergeCell ref="A21:A22"/>
    <mergeCell ref="K21:K22"/>
    <mergeCell ref="V21:V22"/>
    <mergeCell ref="AB21:AB22"/>
    <mergeCell ref="AC21:AC22"/>
    <mergeCell ref="A23:A24"/>
    <mergeCell ref="K23:K24"/>
    <mergeCell ref="V23:V24"/>
    <mergeCell ref="AB23:AB24"/>
    <mergeCell ref="AC23:AC24"/>
    <mergeCell ref="A25:A26"/>
    <mergeCell ref="K25:K26"/>
    <mergeCell ref="V25:V26"/>
    <mergeCell ref="AB25:AB26"/>
    <mergeCell ref="AC25:AC26"/>
    <mergeCell ref="A27:A28"/>
    <mergeCell ref="K27:K28"/>
    <mergeCell ref="V27:V28"/>
    <mergeCell ref="AB27:AB28"/>
    <mergeCell ref="AC27:AC28"/>
    <mergeCell ref="A29:A30"/>
    <mergeCell ref="K29:K30"/>
    <mergeCell ref="V29:V30"/>
    <mergeCell ref="AB29:AB30"/>
    <mergeCell ref="AC29:AC30"/>
    <mergeCell ref="A31:A32"/>
    <mergeCell ref="K31:K32"/>
    <mergeCell ref="V31:V32"/>
    <mergeCell ref="AB31:AB32"/>
    <mergeCell ref="AC31:AC32"/>
    <mergeCell ref="A33:A34"/>
    <mergeCell ref="K33:K34"/>
    <mergeCell ref="V33:V34"/>
    <mergeCell ref="AB33:AB34"/>
    <mergeCell ref="AC33:AC34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26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11.875" customWidth="true" style="72"/>
    <col min="4" max="4" width="7" customWidth="true" style="72"/>
    <col min="5" max="5" width="30.625" customWidth="true" style="72"/>
    <col min="6" max="6" width="30.625" customWidth="true" style="72"/>
    <col min="7" max="7" width="8.25" customWidth="true" style="72"/>
    <col min="8" max="8" width="33.5" customWidth="true" style="72"/>
    <col min="9" max="9" width="14.375" customWidth="true" style="72"/>
    <col min="10" max="10" width="12.25" customWidth="true" style="72"/>
    <col min="11" max="11" width="10.875" customWidth="true" style="72"/>
    <col min="12" max="12" width="10.875" customWidth="true" style="72"/>
    <col min="13" max="13" width="10.875" customWidth="true" style="72"/>
    <col min="14" max="14" width="10.375" customWidth="true" style="72"/>
    <col min="15" max="15" width="9" customWidth="true" style="72"/>
    <col min="16" max="16" width="9" customWidth="true" style="72"/>
    <col min="17" max="17" width="10.375" customWidth="true" style="72"/>
    <col min="18" max="18" width="10.375" customWidth="true" style="72"/>
    <col min="19" max="19" width="10.375" customWidth="true" style="72"/>
    <col min="20" max="20" width="7.375" customWidth="true" style="72"/>
    <col min="21" max="21" width="9" customWidth="true" style="72"/>
    <col min="22" max="22" width="9" customWidth="true" style="72"/>
    <col min="23" max="23" width="6.75" customWidth="true" style="72"/>
    <col min="24" max="24" width="7.875" customWidth="true" style="72"/>
    <col min="25" max="25" width="10" customWidth="true" style="72"/>
    <col min="26" max="26" width="9" customWidth="true" style="72"/>
    <col min="27" max="27" width="9" customWidth="true" style="72"/>
    <col min="28" max="28" width="12.375" customWidth="true" style="72"/>
    <col min="29" max="29" width="9" customWidth="true" style="72"/>
    <col min="30" max="30" width="9" customWidth="true" style="54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  <col min="99" max="99" width="9" customWidth="true" style="72"/>
  </cols>
  <sheetData>
    <row r="2" spans="1:99" customHeight="1" ht="13.5">
      <c r="A2" s="24" t="s">
        <v>0</v>
      </c>
      <c r="B2" s="27" t="s">
        <v>1</v>
      </c>
      <c r="C2" s="27"/>
      <c r="D2" s="1"/>
      <c r="H2" s="74"/>
      <c r="I2" s="74"/>
      <c r="J2" s="74"/>
      <c r="K2" s="75"/>
      <c r="L2" s="75" t="s">
        <v>2</v>
      </c>
      <c r="M2" s="75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5"/>
      <c r="AE2" s="151" t="s">
        <v>4</v>
      </c>
      <c r="AF2" s="151"/>
      <c r="AG2" s="151"/>
      <c r="AH2" s="151"/>
      <c r="AI2" s="151"/>
      <c r="AJ2" s="151"/>
      <c r="AK2" s="151"/>
      <c r="AL2" s="151"/>
      <c r="AM2" s="151"/>
      <c r="AN2" s="151"/>
      <c r="AO2" s="151"/>
      <c r="AP2" s="151"/>
      <c r="AQ2" s="151"/>
      <c r="AR2" s="151"/>
      <c r="AS2" s="151"/>
      <c r="AT2" s="151"/>
      <c r="AU2" s="151"/>
      <c r="AV2" s="151"/>
      <c r="AW2" s="151"/>
      <c r="AX2" s="151"/>
      <c r="AY2" s="151"/>
      <c r="AZ2" s="151"/>
      <c r="BA2" s="151"/>
      <c r="BB2" s="151"/>
      <c r="BC2" s="151"/>
      <c r="BD2" s="151"/>
      <c r="BE2" s="151"/>
      <c r="BF2" s="151"/>
      <c r="BG2" s="151"/>
      <c r="BH2" s="151"/>
      <c r="BI2" s="151"/>
      <c r="BJ2" s="151"/>
      <c r="BK2" s="151"/>
      <c r="BL2" s="151"/>
      <c r="BM2" s="151"/>
      <c r="BN2" s="151"/>
      <c r="BO2" s="151"/>
      <c r="BP2" s="151"/>
      <c r="BQ2" s="151"/>
      <c r="BR2" s="151"/>
      <c r="BS2" s="151"/>
      <c r="BT2" s="151"/>
      <c r="BU2" s="151"/>
      <c r="BV2" s="151"/>
      <c r="BW2" s="151"/>
      <c r="BX2" s="151"/>
      <c r="BY2" s="151"/>
      <c r="BZ2" s="151"/>
      <c r="CA2" s="151"/>
      <c r="CB2" s="151"/>
      <c r="CC2" s="151"/>
      <c r="CD2" s="151"/>
      <c r="CE2" s="151"/>
      <c r="CF2" s="151"/>
      <c r="CG2" s="151"/>
      <c r="CH2" s="151"/>
      <c r="CI2" s="151"/>
      <c r="CJ2" s="151"/>
      <c r="CK2" s="151"/>
      <c r="CL2" s="151"/>
      <c r="CM2" s="151"/>
      <c r="CN2" s="151"/>
      <c r="CO2" s="151"/>
      <c r="CP2" s="152" t="s">
        <v>5</v>
      </c>
      <c r="CQ2" s="154" t="s">
        <v>6</v>
      </c>
      <c r="CR2" s="142" t="s">
        <v>7</v>
      </c>
      <c r="CS2" s="143"/>
      <c r="CT2" s="144"/>
    </row>
    <row r="3" spans="1:99" customHeight="1" ht="14.25">
      <c r="A3" s="11" t="s">
        <v>239</v>
      </c>
      <c r="B3" s="38"/>
      <c r="C3" s="38"/>
      <c r="D3" s="18"/>
      <c r="E3" s="18"/>
      <c r="F3" s="18"/>
      <c r="G3" s="18"/>
      <c r="H3" s="71"/>
      <c r="I3" s="71"/>
      <c r="J3" s="1"/>
      <c r="K3" s="1"/>
      <c r="L3" s="140" t="s">
        <v>9</v>
      </c>
      <c r="M3" s="14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5"/>
      <c r="AE3" s="145" t="s">
        <v>10</v>
      </c>
      <c r="AF3" s="146"/>
      <c r="AG3" s="146"/>
      <c r="AH3" s="146"/>
      <c r="AI3" s="146"/>
      <c r="AJ3" s="146"/>
      <c r="AK3" s="146"/>
      <c r="AL3" s="146"/>
      <c r="AM3" s="146"/>
      <c r="AN3" s="157" t="s">
        <v>11</v>
      </c>
      <c r="AO3" s="158"/>
      <c r="AP3" s="158"/>
      <c r="AQ3" s="158"/>
      <c r="AR3" s="158"/>
      <c r="AS3" s="158"/>
      <c r="AT3" s="158"/>
      <c r="AU3" s="158"/>
      <c r="AV3" s="159"/>
      <c r="AW3" s="160" t="s">
        <v>12</v>
      </c>
      <c r="AX3" s="161"/>
      <c r="AY3" s="161"/>
      <c r="AZ3" s="161"/>
      <c r="BA3" s="161"/>
      <c r="BB3" s="161"/>
      <c r="BC3" s="161"/>
      <c r="BD3" s="161"/>
      <c r="BE3" s="162"/>
      <c r="BF3" s="163" t="s">
        <v>13</v>
      </c>
      <c r="BG3" s="164"/>
      <c r="BH3" s="164"/>
      <c r="BI3" s="164"/>
      <c r="BJ3" s="164"/>
      <c r="BK3" s="164"/>
      <c r="BL3" s="164"/>
      <c r="BM3" s="164"/>
      <c r="BN3" s="165"/>
      <c r="BO3" s="166" t="s">
        <v>14</v>
      </c>
      <c r="BP3" s="167"/>
      <c r="BQ3" s="167"/>
      <c r="BR3" s="167"/>
      <c r="BS3" s="167"/>
      <c r="BT3" s="167"/>
      <c r="BU3" s="167"/>
      <c r="BV3" s="167"/>
      <c r="BW3" s="168"/>
      <c r="BX3" s="169" t="s">
        <v>15</v>
      </c>
      <c r="BY3" s="170"/>
      <c r="BZ3" s="170"/>
      <c r="CA3" s="170"/>
      <c r="CB3" s="170"/>
      <c r="CC3" s="170"/>
      <c r="CD3" s="170"/>
      <c r="CE3" s="170"/>
      <c r="CF3" s="171"/>
      <c r="CG3" s="172" t="s">
        <v>16</v>
      </c>
      <c r="CH3" s="173"/>
      <c r="CI3" s="173"/>
      <c r="CJ3" s="173"/>
      <c r="CK3" s="173"/>
      <c r="CL3" s="173"/>
      <c r="CM3" s="173"/>
      <c r="CN3" s="173"/>
      <c r="CO3" s="174"/>
      <c r="CP3" s="152"/>
      <c r="CQ3" s="155"/>
      <c r="CR3" s="147" t="s">
        <v>17</v>
      </c>
      <c r="CS3" s="148"/>
      <c r="CT3" s="149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6"/>
      <c r="AE4" s="46" t="s">
        <v>47</v>
      </c>
      <c r="AF4" s="46" t="s">
        <v>48</v>
      </c>
      <c r="AG4" s="46" t="s">
        <v>49</v>
      </c>
      <c r="AH4" s="46" t="s">
        <v>41</v>
      </c>
      <c r="AI4" s="46" t="s">
        <v>50</v>
      </c>
      <c r="AJ4" s="46" t="s">
        <v>51</v>
      </c>
      <c r="AK4" s="46" t="s">
        <v>52</v>
      </c>
      <c r="AL4" s="46" t="s">
        <v>53</v>
      </c>
      <c r="AM4" s="46" t="s">
        <v>54</v>
      </c>
      <c r="AN4" s="47" t="s">
        <v>47</v>
      </c>
      <c r="AO4" s="47" t="s">
        <v>48</v>
      </c>
      <c r="AP4" s="47" t="s">
        <v>49</v>
      </c>
      <c r="AQ4" s="47" t="s">
        <v>41</v>
      </c>
      <c r="AR4" s="47" t="s">
        <v>50</v>
      </c>
      <c r="AS4" s="47" t="s">
        <v>51</v>
      </c>
      <c r="AT4" s="47" t="s">
        <v>52</v>
      </c>
      <c r="AU4" s="47" t="s">
        <v>53</v>
      </c>
      <c r="AV4" s="47" t="s">
        <v>54</v>
      </c>
      <c r="AW4" s="48" t="s">
        <v>47</v>
      </c>
      <c r="AX4" s="48" t="s">
        <v>48</v>
      </c>
      <c r="AY4" s="48" t="s">
        <v>49</v>
      </c>
      <c r="AZ4" s="48" t="s">
        <v>41</v>
      </c>
      <c r="BA4" s="48" t="s">
        <v>50</v>
      </c>
      <c r="BB4" s="48" t="s">
        <v>51</v>
      </c>
      <c r="BC4" s="48" t="s">
        <v>52</v>
      </c>
      <c r="BD4" s="48" t="s">
        <v>53</v>
      </c>
      <c r="BE4" s="48" t="s">
        <v>54</v>
      </c>
      <c r="BF4" s="49" t="s">
        <v>47</v>
      </c>
      <c r="BG4" s="49" t="s">
        <v>48</v>
      </c>
      <c r="BH4" s="49" t="s">
        <v>49</v>
      </c>
      <c r="BI4" s="49" t="s">
        <v>41</v>
      </c>
      <c r="BJ4" s="49" t="s">
        <v>50</v>
      </c>
      <c r="BK4" s="49" t="s">
        <v>51</v>
      </c>
      <c r="BL4" s="49" t="s">
        <v>52</v>
      </c>
      <c r="BM4" s="49" t="s">
        <v>53</v>
      </c>
      <c r="BN4" s="49" t="s">
        <v>54</v>
      </c>
      <c r="BO4" s="115" t="s">
        <v>47</v>
      </c>
      <c r="BP4" s="115" t="s">
        <v>48</v>
      </c>
      <c r="BQ4" s="115" t="s">
        <v>49</v>
      </c>
      <c r="BR4" s="115" t="s">
        <v>41</v>
      </c>
      <c r="BS4" s="115" t="s">
        <v>50</v>
      </c>
      <c r="BT4" s="115" t="s">
        <v>51</v>
      </c>
      <c r="BU4" s="115" t="s">
        <v>52</v>
      </c>
      <c r="BV4" s="115" t="s">
        <v>53</v>
      </c>
      <c r="BW4" s="115" t="s">
        <v>54</v>
      </c>
      <c r="BX4" s="50" t="s">
        <v>47</v>
      </c>
      <c r="BY4" s="50" t="s">
        <v>48</v>
      </c>
      <c r="BZ4" s="50" t="s">
        <v>49</v>
      </c>
      <c r="CA4" s="50" t="s">
        <v>41</v>
      </c>
      <c r="CB4" s="50" t="s">
        <v>50</v>
      </c>
      <c r="CC4" s="50" t="s">
        <v>51</v>
      </c>
      <c r="CD4" s="50" t="s">
        <v>52</v>
      </c>
      <c r="CE4" s="50" t="s">
        <v>53</v>
      </c>
      <c r="CF4" s="50" t="s">
        <v>54</v>
      </c>
      <c r="CG4" s="51" t="s">
        <v>47</v>
      </c>
      <c r="CH4" s="51" t="s">
        <v>48</v>
      </c>
      <c r="CI4" s="51" t="s">
        <v>49</v>
      </c>
      <c r="CJ4" s="51" t="s">
        <v>41</v>
      </c>
      <c r="CK4" s="51" t="s">
        <v>50</v>
      </c>
      <c r="CL4" s="51" t="s">
        <v>51</v>
      </c>
      <c r="CM4" s="51" t="s">
        <v>52</v>
      </c>
      <c r="CN4" s="51" t="s">
        <v>53</v>
      </c>
      <c r="CO4" s="51" t="s">
        <v>54</v>
      </c>
      <c r="CP4" s="153"/>
      <c r="CQ4" s="156"/>
      <c r="CR4" s="52" t="s">
        <v>55</v>
      </c>
      <c r="CS4" s="52" t="s">
        <v>56</v>
      </c>
      <c r="CT4" s="150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75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0"/>
      <c r="Z5" s="180"/>
      <c r="AA5" s="180"/>
      <c r="AB5" s="180"/>
      <c r="AC5" s="10"/>
      <c r="AD5" s="57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  <c r="CT5" s="53"/>
    </row>
    <row r="6" spans="1:99">
      <c r="A6" s="78">
        <f>AC6</f>
        <v>0.70766666666667</v>
      </c>
      <c r="B6" s="184" t="s">
        <v>240</v>
      </c>
      <c r="C6" s="184" t="s">
        <v>170</v>
      </c>
      <c r="D6" s="184" t="s">
        <v>217</v>
      </c>
      <c r="E6" s="184" t="s">
        <v>241</v>
      </c>
      <c r="F6" s="184"/>
      <c r="G6" s="184" t="s">
        <v>61</v>
      </c>
      <c r="H6" s="87" t="s">
        <v>242</v>
      </c>
      <c r="I6" s="87" t="s">
        <v>243</v>
      </c>
      <c r="J6" s="186" t="s">
        <v>186</v>
      </c>
      <c r="K6" s="176">
        <v>120000</v>
      </c>
      <c r="L6" s="79">
        <v>52</v>
      </c>
      <c r="M6" s="79">
        <v>0</v>
      </c>
      <c r="N6" s="79">
        <v>229</v>
      </c>
      <c r="O6" s="88">
        <v>16</v>
      </c>
      <c r="P6" s="89">
        <v>0</v>
      </c>
      <c r="Q6" s="90">
        <f>O6+P6</f>
        <v>16</v>
      </c>
      <c r="R6" s="80">
        <f>IFERROR(Q6/N6,"-")</f>
        <v>0.069868995633188</v>
      </c>
      <c r="S6" s="79">
        <v>0</v>
      </c>
      <c r="T6" s="79">
        <v>3</v>
      </c>
      <c r="U6" s="80">
        <f>IFERROR(T6/(Q6),"-")</f>
        <v>0.1875</v>
      </c>
      <c r="V6" s="81">
        <f>IFERROR(K6/SUM(Q6:Q7),"-")</f>
        <v>2000</v>
      </c>
      <c r="W6" s="82">
        <v>0</v>
      </c>
      <c r="X6" s="80">
        <f>IF(Q6=0,"-",W6/Q6)</f>
        <v>0</v>
      </c>
      <c r="Y6" s="181">
        <v>0</v>
      </c>
      <c r="Z6" s="182">
        <f>IFERROR(Y6/Q6,"-")</f>
        <v>0</v>
      </c>
      <c r="AA6" s="182" t="str">
        <f>IFERROR(Y6/W6,"-")</f>
        <v>-</v>
      </c>
      <c r="AB6" s="176">
        <f>SUM(Y6:Y7)-SUM(K6:K7)</f>
        <v>-35080</v>
      </c>
      <c r="AC6" s="83">
        <f>SUM(Y6:Y7)/SUM(K6:K7)</f>
        <v>0.70766666666667</v>
      </c>
      <c r="AD6" s="77"/>
      <c r="AE6" s="91">
        <v>5</v>
      </c>
      <c r="AF6" s="92">
        <f>IF(Q6=0,"",IF(AE6=0,"",(AE6/Q6)))</f>
        <v>0.3125</v>
      </c>
      <c r="AG6" s="91"/>
      <c r="AH6" s="93">
        <f>IFERROR(AG6/AE6,"-")</f>
        <v>0</v>
      </c>
      <c r="AI6" s="94"/>
      <c r="AJ6" s="95">
        <f>IFERROR(AI6/AE6,"-")</f>
        <v>0</v>
      </c>
      <c r="AK6" s="96"/>
      <c r="AL6" s="96"/>
      <c r="AM6" s="96"/>
      <c r="AN6" s="97">
        <v>3</v>
      </c>
      <c r="AO6" s="98">
        <f>IF(Q6=0,"",IF(AN6=0,"",(AN6/Q6)))</f>
        <v>0.1875</v>
      </c>
      <c r="AP6" s="97"/>
      <c r="AQ6" s="99">
        <f>IFERROR(AP6/AN6,"-")</f>
        <v>0</v>
      </c>
      <c r="AR6" s="100"/>
      <c r="AS6" s="101">
        <f>IFERROR(AR6/AN6,"-")</f>
        <v>0</v>
      </c>
      <c r="AT6" s="102"/>
      <c r="AU6" s="102"/>
      <c r="AV6" s="102"/>
      <c r="AW6" s="103">
        <v>2</v>
      </c>
      <c r="AX6" s="104">
        <f>IF(Q6=0,"",IF(AW6=0,"",(AW6/Q6)))</f>
        <v>0.125</v>
      </c>
      <c r="AY6" s="103"/>
      <c r="AZ6" s="105">
        <f>IFERROR(AY6/AW6,"-")</f>
        <v>0</v>
      </c>
      <c r="BA6" s="106"/>
      <c r="BB6" s="107">
        <f>IFERROR(BA6/AW6,"-")</f>
        <v>0</v>
      </c>
      <c r="BC6" s="108"/>
      <c r="BD6" s="108"/>
      <c r="BE6" s="108"/>
      <c r="BF6" s="109">
        <v>5</v>
      </c>
      <c r="BG6" s="110">
        <f>IF(Q6=0,"",IF(BF6=0,"",(BF6/Q6)))</f>
        <v>0.3125</v>
      </c>
      <c r="BH6" s="109"/>
      <c r="BI6" s="111">
        <f>IFERROR(BH6/BF6,"-")</f>
        <v>0</v>
      </c>
      <c r="BJ6" s="112"/>
      <c r="BK6" s="113">
        <f>IFERROR(BJ6/BF6,"-")</f>
        <v>0</v>
      </c>
      <c r="BL6" s="114"/>
      <c r="BM6" s="114"/>
      <c r="BN6" s="114"/>
      <c r="BO6" s="116">
        <v>1</v>
      </c>
      <c r="BP6" s="117">
        <f>IF(Q6=0,"",IF(BO6=0,"",(BO6/Q6)))</f>
        <v>0.0625</v>
      </c>
      <c r="BQ6" s="118"/>
      <c r="BR6" s="119">
        <f>IFERROR(BQ6/BO6,"-")</f>
        <v>0</v>
      </c>
      <c r="BS6" s="120"/>
      <c r="BT6" s="121">
        <f>IFERROR(BS6/BO6,"-")</f>
        <v>0</v>
      </c>
      <c r="BU6" s="122"/>
      <c r="BV6" s="122"/>
      <c r="BW6" s="122"/>
      <c r="BX6" s="123"/>
      <c r="BY6" s="124">
        <f>IF(Q6=0,"",IF(BX6=0,"",(BX6/Q6)))</f>
        <v>0</v>
      </c>
      <c r="BZ6" s="125"/>
      <c r="CA6" s="126" t="str">
        <f>IFERROR(BZ6/BX6,"-")</f>
        <v>-</v>
      </c>
      <c r="CB6" s="127"/>
      <c r="CC6" s="128" t="str">
        <f>IFERROR(CB6/BX6,"-")</f>
        <v>-</v>
      </c>
      <c r="CD6" s="129"/>
      <c r="CE6" s="129"/>
      <c r="CF6" s="129"/>
      <c r="CG6" s="130"/>
      <c r="CH6" s="131">
        <f>IF(Q6=0,"",IF(CG6=0,"",(CG6/Q6)))</f>
        <v>0</v>
      </c>
      <c r="CI6" s="132"/>
      <c r="CJ6" s="133" t="str">
        <f>IFERROR(CI6/CG6,"-")</f>
        <v>-</v>
      </c>
      <c r="CK6" s="134"/>
      <c r="CL6" s="135" t="str">
        <f>IFERROR(CK6/CG6,"-")</f>
        <v>-</v>
      </c>
      <c r="CM6" s="136"/>
      <c r="CN6" s="136"/>
      <c r="CO6" s="136"/>
      <c r="CP6" s="137">
        <v>0</v>
      </c>
      <c r="CQ6" s="138">
        <v>0</v>
      </c>
      <c r="CR6" s="138"/>
      <c r="CS6" s="138"/>
      <c r="CT6" s="139" t="str">
        <f>IF(AND(CR6=0,CS6=0),"",IF(AND(CR6&lt;=100000,CS6&lt;=100000),"",IF(CR6/CQ6&gt;0.7,"男高",IF(CS6/CQ6&gt;0.7,"女高",""))))</f>
        <v/>
      </c>
    </row>
    <row r="7" spans="1:99">
      <c r="A7" s="78"/>
      <c r="B7" s="184" t="s">
        <v>244</v>
      </c>
      <c r="C7" s="184" t="s">
        <v>170</v>
      </c>
      <c r="D7" s="184"/>
      <c r="E7" s="184"/>
      <c r="F7" s="184"/>
      <c r="G7" s="184" t="s">
        <v>77</v>
      </c>
      <c r="H7" s="87"/>
      <c r="I7" s="87"/>
      <c r="J7" s="87"/>
      <c r="K7" s="176"/>
      <c r="L7" s="79">
        <v>150</v>
      </c>
      <c r="M7" s="79">
        <v>112</v>
      </c>
      <c r="N7" s="79">
        <v>84</v>
      </c>
      <c r="O7" s="88">
        <v>43</v>
      </c>
      <c r="P7" s="89">
        <v>1</v>
      </c>
      <c r="Q7" s="90">
        <f>O7+P7</f>
        <v>44</v>
      </c>
      <c r="R7" s="80">
        <f>IFERROR(Q7/N7,"-")</f>
        <v>0.52380952380952</v>
      </c>
      <c r="S7" s="79">
        <v>3</v>
      </c>
      <c r="T7" s="79">
        <v>7</v>
      </c>
      <c r="U7" s="80">
        <f>IFERROR(T7/(Q7),"-")</f>
        <v>0.15909090909091</v>
      </c>
      <c r="V7" s="81"/>
      <c r="W7" s="82">
        <v>7</v>
      </c>
      <c r="X7" s="80">
        <f>IF(Q7=0,"-",W7/Q7)</f>
        <v>0.15909090909091</v>
      </c>
      <c r="Y7" s="181">
        <v>84920</v>
      </c>
      <c r="Z7" s="182">
        <f>IFERROR(Y7/Q7,"-")</f>
        <v>1930</v>
      </c>
      <c r="AA7" s="182">
        <f>IFERROR(Y7/W7,"-")</f>
        <v>12131.428571429</v>
      </c>
      <c r="AB7" s="176"/>
      <c r="AC7" s="83"/>
      <c r="AD7" s="77"/>
      <c r="AE7" s="91">
        <v>5</v>
      </c>
      <c r="AF7" s="92">
        <f>IF(Q7=0,"",IF(AE7=0,"",(AE7/Q7)))</f>
        <v>0.11363636363636</v>
      </c>
      <c r="AG7" s="91"/>
      <c r="AH7" s="93">
        <f>IFERROR(AG7/AE7,"-")</f>
        <v>0</v>
      </c>
      <c r="AI7" s="94"/>
      <c r="AJ7" s="95">
        <f>IFERROR(AI7/AE7,"-")</f>
        <v>0</v>
      </c>
      <c r="AK7" s="96"/>
      <c r="AL7" s="96"/>
      <c r="AM7" s="96"/>
      <c r="AN7" s="97">
        <v>8</v>
      </c>
      <c r="AO7" s="98">
        <f>IF(Q7=0,"",IF(AN7=0,"",(AN7/Q7)))</f>
        <v>0.18181818181818</v>
      </c>
      <c r="AP7" s="97"/>
      <c r="AQ7" s="99">
        <f>IFERROR(AP7/AN7,"-")</f>
        <v>0</v>
      </c>
      <c r="AR7" s="100"/>
      <c r="AS7" s="101">
        <f>IFERROR(AR7/AN7,"-")</f>
        <v>0</v>
      </c>
      <c r="AT7" s="102"/>
      <c r="AU7" s="102"/>
      <c r="AV7" s="102"/>
      <c r="AW7" s="103">
        <v>6</v>
      </c>
      <c r="AX7" s="104">
        <f>IF(Q7=0,"",IF(AW7=0,"",(AW7/Q7)))</f>
        <v>0.13636363636364</v>
      </c>
      <c r="AY7" s="103"/>
      <c r="AZ7" s="105">
        <f>IFERROR(AY7/AW7,"-")</f>
        <v>0</v>
      </c>
      <c r="BA7" s="106"/>
      <c r="BB7" s="107">
        <f>IFERROR(BA7/AW7,"-")</f>
        <v>0</v>
      </c>
      <c r="BC7" s="108"/>
      <c r="BD7" s="108"/>
      <c r="BE7" s="108"/>
      <c r="BF7" s="109">
        <v>9</v>
      </c>
      <c r="BG7" s="110">
        <f>IF(Q7=0,"",IF(BF7=0,"",(BF7/Q7)))</f>
        <v>0.20454545454545</v>
      </c>
      <c r="BH7" s="109">
        <v>1</v>
      </c>
      <c r="BI7" s="111">
        <f>IFERROR(BH7/BF7,"-")</f>
        <v>0.11111111111111</v>
      </c>
      <c r="BJ7" s="112">
        <v>6000</v>
      </c>
      <c r="BK7" s="113">
        <f>IFERROR(BJ7/BF7,"-")</f>
        <v>666.66666666667</v>
      </c>
      <c r="BL7" s="114"/>
      <c r="BM7" s="114">
        <v>1</v>
      </c>
      <c r="BN7" s="114"/>
      <c r="BO7" s="116">
        <v>10</v>
      </c>
      <c r="BP7" s="117">
        <f>IF(Q7=0,"",IF(BO7=0,"",(BO7/Q7)))</f>
        <v>0.22727272727273</v>
      </c>
      <c r="BQ7" s="118">
        <v>4</v>
      </c>
      <c r="BR7" s="119">
        <f>IFERROR(BQ7/BO7,"-")</f>
        <v>0.4</v>
      </c>
      <c r="BS7" s="120">
        <v>50000</v>
      </c>
      <c r="BT7" s="121">
        <f>IFERROR(BS7/BO7,"-")</f>
        <v>5000</v>
      </c>
      <c r="BU7" s="122">
        <v>3</v>
      </c>
      <c r="BV7" s="122"/>
      <c r="BW7" s="122">
        <v>1</v>
      </c>
      <c r="BX7" s="123">
        <v>6</v>
      </c>
      <c r="BY7" s="124">
        <f>IF(Q7=0,"",IF(BX7=0,"",(BX7/Q7)))</f>
        <v>0.13636363636364</v>
      </c>
      <c r="BZ7" s="125">
        <v>2</v>
      </c>
      <c r="CA7" s="126">
        <f>IFERROR(BZ7/BX7,"-")</f>
        <v>0.33333333333333</v>
      </c>
      <c r="CB7" s="127">
        <v>28920</v>
      </c>
      <c r="CC7" s="128">
        <f>IFERROR(CB7/BX7,"-")</f>
        <v>4820</v>
      </c>
      <c r="CD7" s="129">
        <v>1</v>
      </c>
      <c r="CE7" s="129"/>
      <c r="CF7" s="129">
        <v>1</v>
      </c>
      <c r="CG7" s="130"/>
      <c r="CH7" s="131">
        <f>IF(Q7=0,"",IF(CG7=0,"",(CG7/Q7)))</f>
        <v>0</v>
      </c>
      <c r="CI7" s="132"/>
      <c r="CJ7" s="133" t="str">
        <f>IFERROR(CI7/CG7,"-")</f>
        <v>-</v>
      </c>
      <c r="CK7" s="134"/>
      <c r="CL7" s="135" t="str">
        <f>IFERROR(CK7/CG7,"-")</f>
        <v>-</v>
      </c>
      <c r="CM7" s="136"/>
      <c r="CN7" s="136"/>
      <c r="CO7" s="136"/>
      <c r="CP7" s="137">
        <v>7</v>
      </c>
      <c r="CQ7" s="138">
        <v>84920</v>
      </c>
      <c r="CR7" s="138">
        <v>34000</v>
      </c>
      <c r="CS7" s="138"/>
      <c r="CT7" s="139" t="str">
        <f>IF(AND(CR7=0,CS7=0),"",IF(AND(CR7&lt;=100000,CS7&lt;=100000),"",IF(CR7/CQ7&gt;0.7,"男高",IF(CS7/CQ7&gt;0.7,"女高",""))))</f>
        <v/>
      </c>
    </row>
    <row r="8" spans="1:99">
      <c r="A8" s="78">
        <f>AC8</f>
        <v>2.7545454545455</v>
      </c>
      <c r="B8" s="184" t="s">
        <v>245</v>
      </c>
      <c r="C8" s="184" t="s">
        <v>170</v>
      </c>
      <c r="D8" s="184" t="s">
        <v>217</v>
      </c>
      <c r="E8" s="184" t="s">
        <v>241</v>
      </c>
      <c r="F8" s="184"/>
      <c r="G8" s="184" t="s">
        <v>61</v>
      </c>
      <c r="H8" s="87" t="s">
        <v>246</v>
      </c>
      <c r="I8" s="87" t="s">
        <v>247</v>
      </c>
      <c r="J8" s="186" t="s">
        <v>186</v>
      </c>
      <c r="K8" s="176">
        <v>110000</v>
      </c>
      <c r="L8" s="79">
        <v>47</v>
      </c>
      <c r="M8" s="79">
        <v>0</v>
      </c>
      <c r="N8" s="79">
        <v>178</v>
      </c>
      <c r="O8" s="88">
        <v>15</v>
      </c>
      <c r="P8" s="89">
        <v>0</v>
      </c>
      <c r="Q8" s="90">
        <f>O8+P8</f>
        <v>15</v>
      </c>
      <c r="R8" s="80">
        <f>IFERROR(Q8/N8,"-")</f>
        <v>0.084269662921348</v>
      </c>
      <c r="S8" s="79">
        <v>2</v>
      </c>
      <c r="T8" s="79">
        <v>5</v>
      </c>
      <c r="U8" s="80">
        <f>IFERROR(T8/(Q8),"-")</f>
        <v>0.33333333333333</v>
      </c>
      <c r="V8" s="81">
        <f>IFERROR(K8/SUM(Q8:Q9),"-")</f>
        <v>948.27586206897</v>
      </c>
      <c r="W8" s="82">
        <v>2</v>
      </c>
      <c r="X8" s="80">
        <f>IF(Q8=0,"-",W8/Q8)</f>
        <v>0.13333333333333</v>
      </c>
      <c r="Y8" s="181">
        <v>181000</v>
      </c>
      <c r="Z8" s="182">
        <f>IFERROR(Y8/Q8,"-")</f>
        <v>12066.666666667</v>
      </c>
      <c r="AA8" s="182">
        <f>IFERROR(Y8/W8,"-")</f>
        <v>90500</v>
      </c>
      <c r="AB8" s="176">
        <f>SUM(Y8:Y9)-SUM(K8:K9)</f>
        <v>193000</v>
      </c>
      <c r="AC8" s="83">
        <f>SUM(Y8:Y9)/SUM(K8:K9)</f>
        <v>2.7545454545455</v>
      </c>
      <c r="AD8" s="77"/>
      <c r="AE8" s="91">
        <v>2</v>
      </c>
      <c r="AF8" s="92">
        <f>IF(Q8=0,"",IF(AE8=0,"",(AE8/Q8)))</f>
        <v>0.13333333333333</v>
      </c>
      <c r="AG8" s="91"/>
      <c r="AH8" s="93">
        <f>IFERROR(AG8/AE8,"-")</f>
        <v>0</v>
      </c>
      <c r="AI8" s="94"/>
      <c r="AJ8" s="95">
        <f>IFERROR(AI8/AE8,"-")</f>
        <v>0</v>
      </c>
      <c r="AK8" s="96"/>
      <c r="AL8" s="96"/>
      <c r="AM8" s="96"/>
      <c r="AN8" s="97">
        <v>4</v>
      </c>
      <c r="AO8" s="98">
        <f>IF(Q8=0,"",IF(AN8=0,"",(AN8/Q8)))</f>
        <v>0.26666666666667</v>
      </c>
      <c r="AP8" s="97"/>
      <c r="AQ8" s="99">
        <f>IFERROR(AP8/AN8,"-")</f>
        <v>0</v>
      </c>
      <c r="AR8" s="100"/>
      <c r="AS8" s="101">
        <f>IFERROR(AR8/AN8,"-")</f>
        <v>0</v>
      </c>
      <c r="AT8" s="102"/>
      <c r="AU8" s="102"/>
      <c r="AV8" s="102"/>
      <c r="AW8" s="103">
        <v>3</v>
      </c>
      <c r="AX8" s="104">
        <f>IF(Q8=0,"",IF(AW8=0,"",(AW8/Q8)))</f>
        <v>0.2</v>
      </c>
      <c r="AY8" s="103">
        <v>1</v>
      </c>
      <c r="AZ8" s="105">
        <f>IFERROR(AY8/AW8,"-")</f>
        <v>0.33333333333333</v>
      </c>
      <c r="BA8" s="106">
        <v>175000</v>
      </c>
      <c r="BB8" s="107">
        <f>IFERROR(BA8/AW8,"-")</f>
        <v>58333.333333333</v>
      </c>
      <c r="BC8" s="108"/>
      <c r="BD8" s="108"/>
      <c r="BE8" s="108">
        <v>1</v>
      </c>
      <c r="BF8" s="109">
        <v>2</v>
      </c>
      <c r="BG8" s="110">
        <f>IF(Q8=0,"",IF(BF8=0,"",(BF8/Q8)))</f>
        <v>0.13333333333333</v>
      </c>
      <c r="BH8" s="109"/>
      <c r="BI8" s="111">
        <f>IFERROR(BH8/BF8,"-")</f>
        <v>0</v>
      </c>
      <c r="BJ8" s="112"/>
      <c r="BK8" s="113">
        <f>IFERROR(BJ8/BF8,"-")</f>
        <v>0</v>
      </c>
      <c r="BL8" s="114"/>
      <c r="BM8" s="114"/>
      <c r="BN8" s="114"/>
      <c r="BO8" s="116">
        <v>4</v>
      </c>
      <c r="BP8" s="117">
        <f>IF(Q8=0,"",IF(BO8=0,"",(BO8/Q8)))</f>
        <v>0.26666666666667</v>
      </c>
      <c r="BQ8" s="118">
        <v>1</v>
      </c>
      <c r="BR8" s="119">
        <f>IFERROR(BQ8/BO8,"-")</f>
        <v>0.25</v>
      </c>
      <c r="BS8" s="120">
        <v>6000</v>
      </c>
      <c r="BT8" s="121">
        <f>IFERROR(BS8/BO8,"-")</f>
        <v>1500</v>
      </c>
      <c r="BU8" s="122"/>
      <c r="BV8" s="122">
        <v>1</v>
      </c>
      <c r="BW8" s="122"/>
      <c r="BX8" s="123"/>
      <c r="BY8" s="124">
        <f>IF(Q8=0,"",IF(BX8=0,"",(BX8/Q8)))</f>
        <v>0</v>
      </c>
      <c r="BZ8" s="125"/>
      <c r="CA8" s="126" t="str">
        <f>IFERROR(BZ8/BX8,"-")</f>
        <v>-</v>
      </c>
      <c r="CB8" s="127"/>
      <c r="CC8" s="128" t="str">
        <f>IFERROR(CB8/BX8,"-")</f>
        <v>-</v>
      </c>
      <c r="CD8" s="129"/>
      <c r="CE8" s="129"/>
      <c r="CF8" s="129"/>
      <c r="CG8" s="130"/>
      <c r="CH8" s="131">
        <f>IF(Q8=0,"",IF(CG8=0,"",(CG8/Q8)))</f>
        <v>0</v>
      </c>
      <c r="CI8" s="132"/>
      <c r="CJ8" s="133" t="str">
        <f>IFERROR(CI8/CG8,"-")</f>
        <v>-</v>
      </c>
      <c r="CK8" s="134"/>
      <c r="CL8" s="135" t="str">
        <f>IFERROR(CK8/CG8,"-")</f>
        <v>-</v>
      </c>
      <c r="CM8" s="136"/>
      <c r="CN8" s="136"/>
      <c r="CO8" s="136"/>
      <c r="CP8" s="137">
        <v>2</v>
      </c>
      <c r="CQ8" s="138">
        <v>181000</v>
      </c>
      <c r="CR8" s="138">
        <v>175000</v>
      </c>
      <c r="CS8" s="138"/>
      <c r="CT8" s="139" t="str">
        <f>IF(AND(CR8=0,CS8=0),"",IF(AND(CR8&lt;=100000,CS8&lt;=100000),"",IF(CR8/CQ8&gt;0.7,"男高",IF(CS8/CQ8&gt;0.7,"女高",""))))</f>
        <v>男高</v>
      </c>
    </row>
    <row r="9" spans="1:99">
      <c r="A9" s="78"/>
      <c r="B9" s="184" t="s">
        <v>248</v>
      </c>
      <c r="C9" s="184" t="s">
        <v>170</v>
      </c>
      <c r="D9" s="184"/>
      <c r="E9" s="184"/>
      <c r="F9" s="184"/>
      <c r="G9" s="184" t="s">
        <v>77</v>
      </c>
      <c r="H9" s="87"/>
      <c r="I9" s="87"/>
      <c r="J9" s="87"/>
      <c r="K9" s="176"/>
      <c r="L9" s="79">
        <v>347</v>
      </c>
      <c r="M9" s="79">
        <v>262</v>
      </c>
      <c r="N9" s="79">
        <v>171</v>
      </c>
      <c r="O9" s="88">
        <v>98</v>
      </c>
      <c r="P9" s="89">
        <v>3</v>
      </c>
      <c r="Q9" s="90">
        <f>O9+P9</f>
        <v>101</v>
      </c>
      <c r="R9" s="80">
        <f>IFERROR(Q9/N9,"-")</f>
        <v>0.5906432748538</v>
      </c>
      <c r="S9" s="79">
        <v>7</v>
      </c>
      <c r="T9" s="79">
        <v>20</v>
      </c>
      <c r="U9" s="80">
        <f>IFERROR(T9/(Q9),"-")</f>
        <v>0.1980198019802</v>
      </c>
      <c r="V9" s="81"/>
      <c r="W9" s="82">
        <v>7</v>
      </c>
      <c r="X9" s="80">
        <f>IF(Q9=0,"-",W9/Q9)</f>
        <v>0.069306930693069</v>
      </c>
      <c r="Y9" s="181">
        <v>122000</v>
      </c>
      <c r="Z9" s="182">
        <f>IFERROR(Y9/Q9,"-")</f>
        <v>1207.9207920792</v>
      </c>
      <c r="AA9" s="182">
        <f>IFERROR(Y9/W9,"-")</f>
        <v>17428.571428571</v>
      </c>
      <c r="AB9" s="176"/>
      <c r="AC9" s="83"/>
      <c r="AD9" s="77"/>
      <c r="AE9" s="91">
        <v>15</v>
      </c>
      <c r="AF9" s="92">
        <f>IF(Q9=0,"",IF(AE9=0,"",(AE9/Q9)))</f>
        <v>0.14851485148515</v>
      </c>
      <c r="AG9" s="91"/>
      <c r="AH9" s="93">
        <f>IFERROR(AG9/AE9,"-")</f>
        <v>0</v>
      </c>
      <c r="AI9" s="94"/>
      <c r="AJ9" s="95">
        <f>IFERROR(AI9/AE9,"-")</f>
        <v>0</v>
      </c>
      <c r="AK9" s="96"/>
      <c r="AL9" s="96"/>
      <c r="AM9" s="96"/>
      <c r="AN9" s="97">
        <v>15</v>
      </c>
      <c r="AO9" s="98">
        <f>IF(Q9=0,"",IF(AN9=0,"",(AN9/Q9)))</f>
        <v>0.14851485148515</v>
      </c>
      <c r="AP9" s="97">
        <v>1</v>
      </c>
      <c r="AQ9" s="99">
        <f>IFERROR(AP9/AN9,"-")</f>
        <v>0.066666666666667</v>
      </c>
      <c r="AR9" s="100">
        <v>3000</v>
      </c>
      <c r="AS9" s="101">
        <f>IFERROR(AR9/AN9,"-")</f>
        <v>200</v>
      </c>
      <c r="AT9" s="102">
        <v>1</v>
      </c>
      <c r="AU9" s="102"/>
      <c r="AV9" s="102"/>
      <c r="AW9" s="103">
        <v>20</v>
      </c>
      <c r="AX9" s="104">
        <f>IF(Q9=0,"",IF(AW9=0,"",(AW9/Q9)))</f>
        <v>0.1980198019802</v>
      </c>
      <c r="AY9" s="103">
        <v>1</v>
      </c>
      <c r="AZ9" s="105">
        <f>IFERROR(AY9/AW9,"-")</f>
        <v>0.05</v>
      </c>
      <c r="BA9" s="106">
        <v>1000</v>
      </c>
      <c r="BB9" s="107">
        <f>IFERROR(BA9/AW9,"-")</f>
        <v>50</v>
      </c>
      <c r="BC9" s="108">
        <v>1</v>
      </c>
      <c r="BD9" s="108"/>
      <c r="BE9" s="108"/>
      <c r="BF9" s="109">
        <v>18</v>
      </c>
      <c r="BG9" s="110">
        <f>IF(Q9=0,"",IF(BF9=0,"",(BF9/Q9)))</f>
        <v>0.17821782178218</v>
      </c>
      <c r="BH9" s="109">
        <v>1</v>
      </c>
      <c r="BI9" s="111">
        <f>IFERROR(BH9/BF9,"-")</f>
        <v>0.055555555555556</v>
      </c>
      <c r="BJ9" s="112">
        <v>3000</v>
      </c>
      <c r="BK9" s="113">
        <f>IFERROR(BJ9/BF9,"-")</f>
        <v>166.66666666667</v>
      </c>
      <c r="BL9" s="114">
        <v>1</v>
      </c>
      <c r="BM9" s="114"/>
      <c r="BN9" s="114"/>
      <c r="BO9" s="116">
        <v>23</v>
      </c>
      <c r="BP9" s="117">
        <f>IF(Q9=0,"",IF(BO9=0,"",(BO9/Q9)))</f>
        <v>0.22772277227723</v>
      </c>
      <c r="BQ9" s="118">
        <v>2</v>
      </c>
      <c r="BR9" s="119">
        <f>IFERROR(BQ9/BO9,"-")</f>
        <v>0.08695652173913</v>
      </c>
      <c r="BS9" s="120">
        <v>72000</v>
      </c>
      <c r="BT9" s="121">
        <f>IFERROR(BS9/BO9,"-")</f>
        <v>3130.4347826087</v>
      </c>
      <c r="BU9" s="122"/>
      <c r="BV9" s="122"/>
      <c r="BW9" s="122">
        <v>2</v>
      </c>
      <c r="BX9" s="123">
        <v>9</v>
      </c>
      <c r="BY9" s="124">
        <f>IF(Q9=0,"",IF(BX9=0,"",(BX9/Q9)))</f>
        <v>0.089108910891089</v>
      </c>
      <c r="BZ9" s="125">
        <v>2</v>
      </c>
      <c r="CA9" s="126">
        <f>IFERROR(BZ9/BX9,"-")</f>
        <v>0.22222222222222</v>
      </c>
      <c r="CB9" s="127">
        <v>43000</v>
      </c>
      <c r="CC9" s="128">
        <f>IFERROR(CB9/BX9,"-")</f>
        <v>4777.7777777778</v>
      </c>
      <c r="CD9" s="129"/>
      <c r="CE9" s="129"/>
      <c r="CF9" s="129">
        <v>2</v>
      </c>
      <c r="CG9" s="130">
        <v>1</v>
      </c>
      <c r="CH9" s="131">
        <f>IF(Q9=0,"",IF(CG9=0,"",(CG9/Q9)))</f>
        <v>0.0099009900990099</v>
      </c>
      <c r="CI9" s="132"/>
      <c r="CJ9" s="133">
        <f>IFERROR(CI9/CG9,"-")</f>
        <v>0</v>
      </c>
      <c r="CK9" s="134"/>
      <c r="CL9" s="135">
        <f>IFERROR(CK9/CG9,"-")</f>
        <v>0</v>
      </c>
      <c r="CM9" s="136"/>
      <c r="CN9" s="136"/>
      <c r="CO9" s="136"/>
      <c r="CP9" s="137">
        <v>7</v>
      </c>
      <c r="CQ9" s="138">
        <v>122000</v>
      </c>
      <c r="CR9" s="138">
        <v>52000</v>
      </c>
      <c r="CS9" s="138"/>
      <c r="CT9" s="139" t="str">
        <f>IF(AND(CR9=0,CS9=0),"",IF(AND(CR9&lt;=100000,CS9&lt;=100000),"",IF(CR9/CQ9&gt;0.7,"男高",IF(CS9/CQ9&gt;0.7,"女高",""))))</f>
        <v/>
      </c>
    </row>
    <row r="10" spans="1:99">
      <c r="A10" s="78">
        <f>AC10</f>
        <v>2.3466666666667</v>
      </c>
      <c r="B10" s="184" t="s">
        <v>249</v>
      </c>
      <c r="C10" s="184" t="s">
        <v>170</v>
      </c>
      <c r="D10" s="184" t="s">
        <v>250</v>
      </c>
      <c r="E10" s="184" t="s">
        <v>251</v>
      </c>
      <c r="F10" s="184"/>
      <c r="G10" s="184" t="s">
        <v>61</v>
      </c>
      <c r="H10" s="87" t="s">
        <v>252</v>
      </c>
      <c r="I10" s="87" t="s">
        <v>253</v>
      </c>
      <c r="J10" s="87" t="s">
        <v>254</v>
      </c>
      <c r="K10" s="176">
        <v>75000</v>
      </c>
      <c r="L10" s="79">
        <v>17</v>
      </c>
      <c r="M10" s="79">
        <v>0</v>
      </c>
      <c r="N10" s="79">
        <v>61</v>
      </c>
      <c r="O10" s="88">
        <v>4</v>
      </c>
      <c r="P10" s="89">
        <v>0</v>
      </c>
      <c r="Q10" s="90">
        <f>O10+P10</f>
        <v>4</v>
      </c>
      <c r="R10" s="80">
        <f>IFERROR(Q10/N10,"-")</f>
        <v>0.065573770491803</v>
      </c>
      <c r="S10" s="79">
        <v>0</v>
      </c>
      <c r="T10" s="79">
        <v>2</v>
      </c>
      <c r="U10" s="80">
        <f>IFERROR(T10/(Q10),"-")</f>
        <v>0.5</v>
      </c>
      <c r="V10" s="81">
        <f>IFERROR(K10/SUM(Q10:Q11),"-")</f>
        <v>1923.0769230769</v>
      </c>
      <c r="W10" s="82">
        <v>0</v>
      </c>
      <c r="X10" s="80">
        <f>IF(Q10=0,"-",W10/Q10)</f>
        <v>0</v>
      </c>
      <c r="Y10" s="181">
        <v>0</v>
      </c>
      <c r="Z10" s="182">
        <f>IFERROR(Y10/Q10,"-")</f>
        <v>0</v>
      </c>
      <c r="AA10" s="182" t="str">
        <f>IFERROR(Y10/W10,"-")</f>
        <v>-</v>
      </c>
      <c r="AB10" s="176">
        <f>SUM(Y10:Y11)-SUM(K10:K11)</f>
        <v>101000</v>
      </c>
      <c r="AC10" s="83">
        <f>SUM(Y10:Y11)/SUM(K10:K11)</f>
        <v>2.3466666666667</v>
      </c>
      <c r="AD10" s="77"/>
      <c r="AE10" s="91">
        <v>3</v>
      </c>
      <c r="AF10" s="92">
        <f>IF(Q10=0,"",IF(AE10=0,"",(AE10/Q10)))</f>
        <v>0.75</v>
      </c>
      <c r="AG10" s="91"/>
      <c r="AH10" s="93">
        <f>IFERROR(AG10/AE10,"-")</f>
        <v>0</v>
      </c>
      <c r="AI10" s="94"/>
      <c r="AJ10" s="95">
        <f>IFERROR(AI10/AE10,"-")</f>
        <v>0</v>
      </c>
      <c r="AK10" s="96"/>
      <c r="AL10" s="96"/>
      <c r="AM10" s="96"/>
      <c r="AN10" s="97">
        <v>1</v>
      </c>
      <c r="AO10" s="98">
        <f>IF(Q10=0,"",IF(AN10=0,"",(AN10/Q10)))</f>
        <v>0.25</v>
      </c>
      <c r="AP10" s="97"/>
      <c r="AQ10" s="99">
        <f>IFERROR(AP10/AN10,"-")</f>
        <v>0</v>
      </c>
      <c r="AR10" s="100"/>
      <c r="AS10" s="101">
        <f>IFERROR(AR10/AN10,"-")</f>
        <v>0</v>
      </c>
      <c r="AT10" s="102"/>
      <c r="AU10" s="102"/>
      <c r="AV10" s="102"/>
      <c r="AW10" s="103"/>
      <c r="AX10" s="104">
        <f>IF(Q10=0,"",IF(AW10=0,"",(AW10/Q10)))</f>
        <v>0</v>
      </c>
      <c r="AY10" s="103"/>
      <c r="AZ10" s="105" t="str">
        <f>IFERROR(AY10/AW10,"-")</f>
        <v>-</v>
      </c>
      <c r="BA10" s="106"/>
      <c r="BB10" s="107" t="str">
        <f>IFERROR(BA10/AW10,"-")</f>
        <v>-</v>
      </c>
      <c r="BC10" s="108"/>
      <c r="BD10" s="108"/>
      <c r="BE10" s="108"/>
      <c r="BF10" s="109"/>
      <c r="BG10" s="110">
        <f>IF(Q10=0,"",IF(BF10=0,"",(BF10/Q10)))</f>
        <v>0</v>
      </c>
      <c r="BH10" s="109"/>
      <c r="BI10" s="111" t="str">
        <f>IFERROR(BH10/BF10,"-")</f>
        <v>-</v>
      </c>
      <c r="BJ10" s="112"/>
      <c r="BK10" s="113" t="str">
        <f>IFERROR(BJ10/BF10,"-")</f>
        <v>-</v>
      </c>
      <c r="BL10" s="114"/>
      <c r="BM10" s="114"/>
      <c r="BN10" s="114"/>
      <c r="BO10" s="116"/>
      <c r="BP10" s="117">
        <f>IF(Q10=0,"",IF(BO10=0,"",(BO10/Q10)))</f>
        <v>0</v>
      </c>
      <c r="BQ10" s="118"/>
      <c r="BR10" s="119" t="str">
        <f>IFERROR(BQ10/BO10,"-")</f>
        <v>-</v>
      </c>
      <c r="BS10" s="120"/>
      <c r="BT10" s="121" t="str">
        <f>IFERROR(BS10/BO10,"-")</f>
        <v>-</v>
      </c>
      <c r="BU10" s="122"/>
      <c r="BV10" s="122"/>
      <c r="BW10" s="122"/>
      <c r="BX10" s="123"/>
      <c r="BY10" s="124">
        <f>IF(Q10=0,"",IF(BX10=0,"",(BX10/Q10)))</f>
        <v>0</v>
      </c>
      <c r="BZ10" s="125"/>
      <c r="CA10" s="126" t="str">
        <f>IFERROR(BZ10/BX10,"-")</f>
        <v>-</v>
      </c>
      <c r="CB10" s="127"/>
      <c r="CC10" s="128" t="str">
        <f>IFERROR(CB10/BX10,"-")</f>
        <v>-</v>
      </c>
      <c r="CD10" s="129"/>
      <c r="CE10" s="129"/>
      <c r="CF10" s="129"/>
      <c r="CG10" s="130"/>
      <c r="CH10" s="131">
        <f>IF(Q10=0,"",IF(CG10=0,"",(CG10/Q10)))</f>
        <v>0</v>
      </c>
      <c r="CI10" s="132"/>
      <c r="CJ10" s="133" t="str">
        <f>IFERROR(CI10/CG10,"-")</f>
        <v>-</v>
      </c>
      <c r="CK10" s="134"/>
      <c r="CL10" s="135" t="str">
        <f>IFERROR(CK10/CG10,"-")</f>
        <v>-</v>
      </c>
      <c r="CM10" s="136"/>
      <c r="CN10" s="136"/>
      <c r="CO10" s="136"/>
      <c r="CP10" s="137">
        <v>0</v>
      </c>
      <c r="CQ10" s="138">
        <v>0</v>
      </c>
      <c r="CR10" s="138"/>
      <c r="CS10" s="138"/>
      <c r="CT10" s="139" t="str">
        <f>IF(AND(CR10=0,CS10=0),"",IF(AND(CR10&lt;=100000,CS10&lt;=100000),"",IF(CR10/CQ10&gt;0.7,"男高",IF(CS10/CQ10&gt;0.7,"女高",""))))</f>
        <v/>
      </c>
    </row>
    <row r="11" spans="1:99">
      <c r="A11" s="78"/>
      <c r="B11" s="184" t="s">
        <v>255</v>
      </c>
      <c r="C11" s="184" t="s">
        <v>170</v>
      </c>
      <c r="D11" s="184"/>
      <c r="E11" s="184"/>
      <c r="F11" s="184"/>
      <c r="G11" s="184" t="s">
        <v>77</v>
      </c>
      <c r="H11" s="87"/>
      <c r="I11" s="87"/>
      <c r="J11" s="87"/>
      <c r="K11" s="176"/>
      <c r="L11" s="79">
        <v>145</v>
      </c>
      <c r="M11" s="79">
        <v>104</v>
      </c>
      <c r="N11" s="79">
        <v>70</v>
      </c>
      <c r="O11" s="88">
        <v>35</v>
      </c>
      <c r="P11" s="89">
        <v>0</v>
      </c>
      <c r="Q11" s="90">
        <f>O11+P11</f>
        <v>35</v>
      </c>
      <c r="R11" s="80">
        <f>IFERROR(Q11/N11,"-")</f>
        <v>0.5</v>
      </c>
      <c r="S11" s="79">
        <v>5</v>
      </c>
      <c r="T11" s="79">
        <v>4</v>
      </c>
      <c r="U11" s="80">
        <f>IFERROR(T11/(Q11),"-")</f>
        <v>0.11428571428571</v>
      </c>
      <c r="V11" s="81"/>
      <c r="W11" s="82">
        <v>2</v>
      </c>
      <c r="X11" s="80">
        <f>IF(Q11=0,"-",W11/Q11)</f>
        <v>0.057142857142857</v>
      </c>
      <c r="Y11" s="181">
        <v>176000</v>
      </c>
      <c r="Z11" s="182">
        <f>IFERROR(Y11/Q11,"-")</f>
        <v>5028.5714285714</v>
      </c>
      <c r="AA11" s="182">
        <f>IFERROR(Y11/W11,"-")</f>
        <v>88000</v>
      </c>
      <c r="AB11" s="176"/>
      <c r="AC11" s="83"/>
      <c r="AD11" s="77"/>
      <c r="AE11" s="91">
        <v>3</v>
      </c>
      <c r="AF11" s="92">
        <f>IF(Q11=0,"",IF(AE11=0,"",(AE11/Q11)))</f>
        <v>0.085714285714286</v>
      </c>
      <c r="AG11" s="91"/>
      <c r="AH11" s="93">
        <f>IFERROR(AG11/AE11,"-")</f>
        <v>0</v>
      </c>
      <c r="AI11" s="94"/>
      <c r="AJ11" s="95">
        <f>IFERROR(AI11/AE11,"-")</f>
        <v>0</v>
      </c>
      <c r="AK11" s="96"/>
      <c r="AL11" s="96"/>
      <c r="AM11" s="96"/>
      <c r="AN11" s="97">
        <v>6</v>
      </c>
      <c r="AO11" s="98">
        <f>IF(Q11=0,"",IF(AN11=0,"",(AN11/Q11)))</f>
        <v>0.17142857142857</v>
      </c>
      <c r="AP11" s="97"/>
      <c r="AQ11" s="99">
        <f>IFERROR(AP11/AN11,"-")</f>
        <v>0</v>
      </c>
      <c r="AR11" s="100"/>
      <c r="AS11" s="101">
        <f>IFERROR(AR11/AN11,"-")</f>
        <v>0</v>
      </c>
      <c r="AT11" s="102"/>
      <c r="AU11" s="102"/>
      <c r="AV11" s="102"/>
      <c r="AW11" s="103">
        <v>2</v>
      </c>
      <c r="AX11" s="104">
        <f>IF(Q11=0,"",IF(AW11=0,"",(AW11/Q11)))</f>
        <v>0.057142857142857</v>
      </c>
      <c r="AY11" s="103"/>
      <c r="AZ11" s="105">
        <f>IFERROR(AY11/AW11,"-")</f>
        <v>0</v>
      </c>
      <c r="BA11" s="106"/>
      <c r="BB11" s="107">
        <f>IFERROR(BA11/AW11,"-")</f>
        <v>0</v>
      </c>
      <c r="BC11" s="108"/>
      <c r="BD11" s="108"/>
      <c r="BE11" s="108"/>
      <c r="BF11" s="109">
        <v>8</v>
      </c>
      <c r="BG11" s="110">
        <f>IF(Q11=0,"",IF(BF11=0,"",(BF11/Q11)))</f>
        <v>0.22857142857143</v>
      </c>
      <c r="BH11" s="109">
        <v>1</v>
      </c>
      <c r="BI11" s="111">
        <f>IFERROR(BH11/BF11,"-")</f>
        <v>0.125</v>
      </c>
      <c r="BJ11" s="112">
        <v>136000</v>
      </c>
      <c r="BK11" s="113">
        <f>IFERROR(BJ11/BF11,"-")</f>
        <v>17000</v>
      </c>
      <c r="BL11" s="114"/>
      <c r="BM11" s="114"/>
      <c r="BN11" s="114">
        <v>1</v>
      </c>
      <c r="BO11" s="116">
        <v>12</v>
      </c>
      <c r="BP11" s="117">
        <f>IF(Q11=0,"",IF(BO11=0,"",(BO11/Q11)))</f>
        <v>0.34285714285714</v>
      </c>
      <c r="BQ11" s="118">
        <v>1</v>
      </c>
      <c r="BR11" s="119">
        <f>IFERROR(BQ11/BO11,"-")</f>
        <v>0.083333333333333</v>
      </c>
      <c r="BS11" s="120">
        <v>40000</v>
      </c>
      <c r="BT11" s="121">
        <f>IFERROR(BS11/BO11,"-")</f>
        <v>3333.3333333333</v>
      </c>
      <c r="BU11" s="122"/>
      <c r="BV11" s="122"/>
      <c r="BW11" s="122">
        <v>1</v>
      </c>
      <c r="BX11" s="123">
        <v>4</v>
      </c>
      <c r="BY11" s="124">
        <f>IF(Q11=0,"",IF(BX11=0,"",(BX11/Q11)))</f>
        <v>0.11428571428571</v>
      </c>
      <c r="BZ11" s="125"/>
      <c r="CA11" s="126">
        <f>IFERROR(BZ11/BX11,"-")</f>
        <v>0</v>
      </c>
      <c r="CB11" s="127"/>
      <c r="CC11" s="128">
        <f>IFERROR(CB11/BX11,"-")</f>
        <v>0</v>
      </c>
      <c r="CD11" s="129"/>
      <c r="CE11" s="129"/>
      <c r="CF11" s="129"/>
      <c r="CG11" s="130"/>
      <c r="CH11" s="131">
        <f>IF(Q11=0,"",IF(CG11=0,"",(CG11/Q11)))</f>
        <v>0</v>
      </c>
      <c r="CI11" s="132"/>
      <c r="CJ11" s="133" t="str">
        <f>IFERROR(CI11/CG11,"-")</f>
        <v>-</v>
      </c>
      <c r="CK11" s="134"/>
      <c r="CL11" s="135" t="str">
        <f>IFERROR(CK11/CG11,"-")</f>
        <v>-</v>
      </c>
      <c r="CM11" s="136"/>
      <c r="CN11" s="136"/>
      <c r="CO11" s="136"/>
      <c r="CP11" s="137">
        <v>2</v>
      </c>
      <c r="CQ11" s="138">
        <v>176000</v>
      </c>
      <c r="CR11" s="138">
        <v>136000</v>
      </c>
      <c r="CS11" s="138"/>
      <c r="CT11" s="139" t="str">
        <f>IF(AND(CR11=0,CS11=0),"",IF(AND(CR11&lt;=100000,CS11&lt;=100000),"",IF(CR11/CQ11&gt;0.7,"男高",IF(CS11/CQ11&gt;0.7,"女高",""))))</f>
        <v>男高</v>
      </c>
    </row>
    <row r="12" spans="1:99">
      <c r="A12" s="78">
        <f>AC12</f>
        <v>2.0727272727273</v>
      </c>
      <c r="B12" s="184" t="s">
        <v>256</v>
      </c>
      <c r="C12" s="184" t="s">
        <v>170</v>
      </c>
      <c r="D12" s="184" t="s">
        <v>217</v>
      </c>
      <c r="E12" s="184" t="s">
        <v>241</v>
      </c>
      <c r="F12" s="184"/>
      <c r="G12" s="184" t="s">
        <v>61</v>
      </c>
      <c r="H12" s="87" t="s">
        <v>257</v>
      </c>
      <c r="I12" s="87" t="s">
        <v>258</v>
      </c>
      <c r="J12" s="87" t="s">
        <v>98</v>
      </c>
      <c r="K12" s="176">
        <v>110000</v>
      </c>
      <c r="L12" s="79">
        <v>72</v>
      </c>
      <c r="M12" s="79">
        <v>0</v>
      </c>
      <c r="N12" s="79">
        <v>272</v>
      </c>
      <c r="O12" s="88">
        <v>35</v>
      </c>
      <c r="P12" s="89">
        <v>1</v>
      </c>
      <c r="Q12" s="90">
        <f>O12+P12</f>
        <v>36</v>
      </c>
      <c r="R12" s="80">
        <f>IFERROR(Q12/N12,"-")</f>
        <v>0.13235294117647</v>
      </c>
      <c r="S12" s="79">
        <v>3</v>
      </c>
      <c r="T12" s="79">
        <v>13</v>
      </c>
      <c r="U12" s="80">
        <f>IFERROR(T12/(Q12),"-")</f>
        <v>0.36111111111111</v>
      </c>
      <c r="V12" s="81">
        <f>IFERROR(K12/SUM(Q12:Q13),"-")</f>
        <v>1089.1089108911</v>
      </c>
      <c r="W12" s="82">
        <v>3</v>
      </c>
      <c r="X12" s="80">
        <f>IF(Q12=0,"-",W12/Q12)</f>
        <v>0.083333333333333</v>
      </c>
      <c r="Y12" s="181">
        <v>96000</v>
      </c>
      <c r="Z12" s="182">
        <f>IFERROR(Y12/Q12,"-")</f>
        <v>2666.6666666667</v>
      </c>
      <c r="AA12" s="182">
        <f>IFERROR(Y12/W12,"-")</f>
        <v>32000</v>
      </c>
      <c r="AB12" s="176">
        <f>SUM(Y12:Y13)-SUM(K12:K13)</f>
        <v>118000</v>
      </c>
      <c r="AC12" s="83">
        <f>SUM(Y12:Y13)/SUM(K12:K13)</f>
        <v>2.0727272727273</v>
      </c>
      <c r="AD12" s="77"/>
      <c r="AE12" s="91">
        <v>6</v>
      </c>
      <c r="AF12" s="92">
        <f>IF(Q12=0,"",IF(AE12=0,"",(AE12/Q12)))</f>
        <v>0.16666666666667</v>
      </c>
      <c r="AG12" s="91"/>
      <c r="AH12" s="93">
        <f>IFERROR(AG12/AE12,"-")</f>
        <v>0</v>
      </c>
      <c r="AI12" s="94"/>
      <c r="AJ12" s="95">
        <f>IFERROR(AI12/AE12,"-")</f>
        <v>0</v>
      </c>
      <c r="AK12" s="96"/>
      <c r="AL12" s="96"/>
      <c r="AM12" s="96"/>
      <c r="AN12" s="97">
        <v>21</v>
      </c>
      <c r="AO12" s="98">
        <f>IF(Q12=0,"",IF(AN12=0,"",(AN12/Q12)))</f>
        <v>0.58333333333333</v>
      </c>
      <c r="AP12" s="97"/>
      <c r="AQ12" s="99">
        <f>IFERROR(AP12/AN12,"-")</f>
        <v>0</v>
      </c>
      <c r="AR12" s="100"/>
      <c r="AS12" s="101">
        <f>IFERROR(AR12/AN12,"-")</f>
        <v>0</v>
      </c>
      <c r="AT12" s="102"/>
      <c r="AU12" s="102"/>
      <c r="AV12" s="102"/>
      <c r="AW12" s="103">
        <v>3</v>
      </c>
      <c r="AX12" s="104">
        <f>IF(Q12=0,"",IF(AW12=0,"",(AW12/Q12)))</f>
        <v>0.083333333333333</v>
      </c>
      <c r="AY12" s="103">
        <v>1</v>
      </c>
      <c r="AZ12" s="105">
        <f>IFERROR(AY12/AW12,"-")</f>
        <v>0.33333333333333</v>
      </c>
      <c r="BA12" s="106">
        <v>51000</v>
      </c>
      <c r="BB12" s="107">
        <f>IFERROR(BA12/AW12,"-")</f>
        <v>17000</v>
      </c>
      <c r="BC12" s="108"/>
      <c r="BD12" s="108"/>
      <c r="BE12" s="108">
        <v>1</v>
      </c>
      <c r="BF12" s="109">
        <v>4</v>
      </c>
      <c r="BG12" s="110">
        <f>IF(Q12=0,"",IF(BF12=0,"",(BF12/Q12)))</f>
        <v>0.11111111111111</v>
      </c>
      <c r="BH12" s="109">
        <v>2</v>
      </c>
      <c r="BI12" s="111">
        <f>IFERROR(BH12/BF12,"-")</f>
        <v>0.5</v>
      </c>
      <c r="BJ12" s="112">
        <v>45000</v>
      </c>
      <c r="BK12" s="113">
        <f>IFERROR(BJ12/BF12,"-")</f>
        <v>11250</v>
      </c>
      <c r="BL12" s="114"/>
      <c r="BM12" s="114">
        <v>1</v>
      </c>
      <c r="BN12" s="114">
        <v>1</v>
      </c>
      <c r="BO12" s="116">
        <v>2</v>
      </c>
      <c r="BP12" s="117">
        <f>IF(Q12=0,"",IF(BO12=0,"",(BO12/Q12)))</f>
        <v>0.055555555555556</v>
      </c>
      <c r="BQ12" s="118"/>
      <c r="BR12" s="119">
        <f>IFERROR(BQ12/BO12,"-")</f>
        <v>0</v>
      </c>
      <c r="BS12" s="120"/>
      <c r="BT12" s="121">
        <f>IFERROR(BS12/BO12,"-")</f>
        <v>0</v>
      </c>
      <c r="BU12" s="122"/>
      <c r="BV12" s="122"/>
      <c r="BW12" s="122"/>
      <c r="BX12" s="123"/>
      <c r="BY12" s="124">
        <f>IF(Q12=0,"",IF(BX12=0,"",(BX12/Q12)))</f>
        <v>0</v>
      </c>
      <c r="BZ12" s="125"/>
      <c r="CA12" s="126" t="str">
        <f>IFERROR(BZ12/BX12,"-")</f>
        <v>-</v>
      </c>
      <c r="CB12" s="127"/>
      <c r="CC12" s="128" t="str">
        <f>IFERROR(CB12/BX12,"-")</f>
        <v>-</v>
      </c>
      <c r="CD12" s="129"/>
      <c r="CE12" s="129"/>
      <c r="CF12" s="129"/>
      <c r="CG12" s="130"/>
      <c r="CH12" s="131">
        <f>IF(Q12=0,"",IF(CG12=0,"",(CG12/Q12)))</f>
        <v>0</v>
      </c>
      <c r="CI12" s="132"/>
      <c r="CJ12" s="133" t="str">
        <f>IFERROR(CI12/CG12,"-")</f>
        <v>-</v>
      </c>
      <c r="CK12" s="134"/>
      <c r="CL12" s="135" t="str">
        <f>IFERROR(CK12/CG12,"-")</f>
        <v>-</v>
      </c>
      <c r="CM12" s="136"/>
      <c r="CN12" s="136"/>
      <c r="CO12" s="136"/>
      <c r="CP12" s="137">
        <v>3</v>
      </c>
      <c r="CQ12" s="138">
        <v>96000</v>
      </c>
      <c r="CR12" s="138">
        <v>51000</v>
      </c>
      <c r="CS12" s="138"/>
      <c r="CT12" s="139" t="str">
        <f>IF(AND(CR12=0,CS12=0),"",IF(AND(CR12&lt;=100000,CS12&lt;=100000),"",IF(CR12/CQ12&gt;0.7,"男高",IF(CS12/CQ12&gt;0.7,"女高",""))))</f>
        <v/>
      </c>
    </row>
    <row r="13" spans="1:99">
      <c r="A13" s="78"/>
      <c r="B13" s="184" t="s">
        <v>259</v>
      </c>
      <c r="C13" s="184" t="s">
        <v>170</v>
      </c>
      <c r="D13" s="184"/>
      <c r="E13" s="184"/>
      <c r="F13" s="184"/>
      <c r="G13" s="184" t="s">
        <v>77</v>
      </c>
      <c r="H13" s="87"/>
      <c r="I13" s="87"/>
      <c r="J13" s="87"/>
      <c r="K13" s="176"/>
      <c r="L13" s="79">
        <v>211</v>
      </c>
      <c r="M13" s="79">
        <v>161</v>
      </c>
      <c r="N13" s="79">
        <v>92</v>
      </c>
      <c r="O13" s="88">
        <v>62</v>
      </c>
      <c r="P13" s="89">
        <v>3</v>
      </c>
      <c r="Q13" s="90">
        <f>O13+P13</f>
        <v>65</v>
      </c>
      <c r="R13" s="80">
        <f>IFERROR(Q13/N13,"-")</f>
        <v>0.70652173913043</v>
      </c>
      <c r="S13" s="79">
        <v>6</v>
      </c>
      <c r="T13" s="79">
        <v>14</v>
      </c>
      <c r="U13" s="80">
        <f>IFERROR(T13/(Q13),"-")</f>
        <v>0.21538461538462</v>
      </c>
      <c r="V13" s="81"/>
      <c r="W13" s="82">
        <v>7</v>
      </c>
      <c r="X13" s="80">
        <f>IF(Q13=0,"-",W13/Q13)</f>
        <v>0.10769230769231</v>
      </c>
      <c r="Y13" s="181">
        <v>132000</v>
      </c>
      <c r="Z13" s="182">
        <f>IFERROR(Y13/Q13,"-")</f>
        <v>2030.7692307692</v>
      </c>
      <c r="AA13" s="182">
        <f>IFERROR(Y13/W13,"-")</f>
        <v>18857.142857143</v>
      </c>
      <c r="AB13" s="176"/>
      <c r="AC13" s="83"/>
      <c r="AD13" s="77"/>
      <c r="AE13" s="91">
        <v>8</v>
      </c>
      <c r="AF13" s="92">
        <f>IF(Q13=0,"",IF(AE13=0,"",(AE13/Q13)))</f>
        <v>0.12307692307692</v>
      </c>
      <c r="AG13" s="91"/>
      <c r="AH13" s="93">
        <f>IFERROR(AG13/AE13,"-")</f>
        <v>0</v>
      </c>
      <c r="AI13" s="94"/>
      <c r="AJ13" s="95">
        <f>IFERROR(AI13/AE13,"-")</f>
        <v>0</v>
      </c>
      <c r="AK13" s="96"/>
      <c r="AL13" s="96"/>
      <c r="AM13" s="96"/>
      <c r="AN13" s="97">
        <v>15</v>
      </c>
      <c r="AO13" s="98">
        <f>IF(Q13=0,"",IF(AN13=0,"",(AN13/Q13)))</f>
        <v>0.23076923076923</v>
      </c>
      <c r="AP13" s="97">
        <v>1</v>
      </c>
      <c r="AQ13" s="99">
        <f>IFERROR(AP13/AN13,"-")</f>
        <v>0.066666666666667</v>
      </c>
      <c r="AR13" s="100">
        <v>16000</v>
      </c>
      <c r="AS13" s="101">
        <f>IFERROR(AR13/AN13,"-")</f>
        <v>1066.6666666667</v>
      </c>
      <c r="AT13" s="102"/>
      <c r="AU13" s="102"/>
      <c r="AV13" s="102">
        <v>1</v>
      </c>
      <c r="AW13" s="103">
        <v>12</v>
      </c>
      <c r="AX13" s="104">
        <f>IF(Q13=0,"",IF(AW13=0,"",(AW13/Q13)))</f>
        <v>0.18461538461538</v>
      </c>
      <c r="AY13" s="103"/>
      <c r="AZ13" s="105">
        <f>IFERROR(AY13/AW13,"-")</f>
        <v>0</v>
      </c>
      <c r="BA13" s="106"/>
      <c r="BB13" s="107">
        <f>IFERROR(BA13/AW13,"-")</f>
        <v>0</v>
      </c>
      <c r="BC13" s="108"/>
      <c r="BD13" s="108"/>
      <c r="BE13" s="108"/>
      <c r="BF13" s="109">
        <v>13</v>
      </c>
      <c r="BG13" s="110">
        <f>IF(Q13=0,"",IF(BF13=0,"",(BF13/Q13)))</f>
        <v>0.2</v>
      </c>
      <c r="BH13" s="109">
        <v>2</v>
      </c>
      <c r="BI13" s="111">
        <f>IFERROR(BH13/BF13,"-")</f>
        <v>0.15384615384615</v>
      </c>
      <c r="BJ13" s="112">
        <v>21000</v>
      </c>
      <c r="BK13" s="113">
        <f>IFERROR(BJ13/BF13,"-")</f>
        <v>1615.3846153846</v>
      </c>
      <c r="BL13" s="114">
        <v>1</v>
      </c>
      <c r="BM13" s="114"/>
      <c r="BN13" s="114">
        <v>1</v>
      </c>
      <c r="BO13" s="116">
        <v>10</v>
      </c>
      <c r="BP13" s="117">
        <f>IF(Q13=0,"",IF(BO13=0,"",(BO13/Q13)))</f>
        <v>0.15384615384615</v>
      </c>
      <c r="BQ13" s="118">
        <v>2</v>
      </c>
      <c r="BR13" s="119">
        <f>IFERROR(BQ13/BO13,"-")</f>
        <v>0.2</v>
      </c>
      <c r="BS13" s="120">
        <v>45000</v>
      </c>
      <c r="BT13" s="121">
        <f>IFERROR(BS13/BO13,"-")</f>
        <v>4500</v>
      </c>
      <c r="BU13" s="122"/>
      <c r="BV13" s="122"/>
      <c r="BW13" s="122">
        <v>2</v>
      </c>
      <c r="BX13" s="123">
        <v>5</v>
      </c>
      <c r="BY13" s="124">
        <f>IF(Q13=0,"",IF(BX13=0,"",(BX13/Q13)))</f>
        <v>0.076923076923077</v>
      </c>
      <c r="BZ13" s="125">
        <v>2</v>
      </c>
      <c r="CA13" s="126">
        <f>IFERROR(BZ13/BX13,"-")</f>
        <v>0.4</v>
      </c>
      <c r="CB13" s="127">
        <v>50000</v>
      </c>
      <c r="CC13" s="128">
        <f>IFERROR(CB13/BX13,"-")</f>
        <v>10000</v>
      </c>
      <c r="CD13" s="129"/>
      <c r="CE13" s="129"/>
      <c r="CF13" s="129">
        <v>2</v>
      </c>
      <c r="CG13" s="130">
        <v>2</v>
      </c>
      <c r="CH13" s="131">
        <f>IF(Q13=0,"",IF(CG13=0,"",(CG13/Q13)))</f>
        <v>0.030769230769231</v>
      </c>
      <c r="CI13" s="132"/>
      <c r="CJ13" s="133">
        <f>IFERROR(CI13/CG13,"-")</f>
        <v>0</v>
      </c>
      <c r="CK13" s="134"/>
      <c r="CL13" s="135">
        <f>IFERROR(CK13/CG13,"-")</f>
        <v>0</v>
      </c>
      <c r="CM13" s="136"/>
      <c r="CN13" s="136"/>
      <c r="CO13" s="136"/>
      <c r="CP13" s="137">
        <v>7</v>
      </c>
      <c r="CQ13" s="138">
        <v>132000</v>
      </c>
      <c r="CR13" s="138">
        <v>30000</v>
      </c>
      <c r="CS13" s="138"/>
      <c r="CT13" s="139" t="str">
        <f>IF(AND(CR13=0,CS13=0),"",IF(AND(CR13&lt;=100000,CS13&lt;=100000),"",IF(CR13/CQ13&gt;0.7,"男高",IF(CS13/CQ13&gt;0.7,"女高",""))))</f>
        <v/>
      </c>
    </row>
    <row r="14" spans="1:99">
      <c r="A14" s="78">
        <f>AC14</f>
        <v>5.2625</v>
      </c>
      <c r="B14" s="184" t="s">
        <v>260</v>
      </c>
      <c r="C14" s="184" t="s">
        <v>170</v>
      </c>
      <c r="D14" s="184" t="s">
        <v>190</v>
      </c>
      <c r="E14" s="184" t="s">
        <v>251</v>
      </c>
      <c r="F14" s="184"/>
      <c r="G14" s="184" t="s">
        <v>61</v>
      </c>
      <c r="H14" s="87" t="s">
        <v>261</v>
      </c>
      <c r="I14" s="87" t="s">
        <v>262</v>
      </c>
      <c r="J14" s="87" t="s">
        <v>263</v>
      </c>
      <c r="K14" s="176">
        <v>80000</v>
      </c>
      <c r="L14" s="79">
        <v>29</v>
      </c>
      <c r="M14" s="79">
        <v>0</v>
      </c>
      <c r="N14" s="79">
        <v>143</v>
      </c>
      <c r="O14" s="88">
        <v>12</v>
      </c>
      <c r="P14" s="89">
        <v>1</v>
      </c>
      <c r="Q14" s="90">
        <f>O14+P14</f>
        <v>13</v>
      </c>
      <c r="R14" s="80">
        <f>IFERROR(Q14/N14,"-")</f>
        <v>0.090909090909091</v>
      </c>
      <c r="S14" s="79">
        <v>0</v>
      </c>
      <c r="T14" s="79">
        <v>3</v>
      </c>
      <c r="U14" s="80">
        <f>IFERROR(T14/(Q14),"-")</f>
        <v>0.23076923076923</v>
      </c>
      <c r="V14" s="81">
        <f>IFERROR(K14/SUM(Q14:Q15),"-")</f>
        <v>869.5652173913</v>
      </c>
      <c r="W14" s="82">
        <v>1</v>
      </c>
      <c r="X14" s="80">
        <f>IF(Q14=0,"-",W14/Q14)</f>
        <v>0.076923076923077</v>
      </c>
      <c r="Y14" s="181">
        <v>5000</v>
      </c>
      <c r="Z14" s="182">
        <f>IFERROR(Y14/Q14,"-")</f>
        <v>384.61538461538</v>
      </c>
      <c r="AA14" s="182">
        <f>IFERROR(Y14/W14,"-")</f>
        <v>5000</v>
      </c>
      <c r="AB14" s="176">
        <f>SUM(Y14:Y15)-SUM(K14:K15)</f>
        <v>341000</v>
      </c>
      <c r="AC14" s="83">
        <f>SUM(Y14:Y15)/SUM(K14:K15)</f>
        <v>5.2625</v>
      </c>
      <c r="AD14" s="77"/>
      <c r="AE14" s="91">
        <v>2</v>
      </c>
      <c r="AF14" s="92">
        <f>IF(Q14=0,"",IF(AE14=0,"",(AE14/Q14)))</f>
        <v>0.15384615384615</v>
      </c>
      <c r="AG14" s="91"/>
      <c r="AH14" s="93">
        <f>IFERROR(AG14/AE14,"-")</f>
        <v>0</v>
      </c>
      <c r="AI14" s="94"/>
      <c r="AJ14" s="95">
        <f>IFERROR(AI14/AE14,"-")</f>
        <v>0</v>
      </c>
      <c r="AK14" s="96"/>
      <c r="AL14" s="96"/>
      <c r="AM14" s="96"/>
      <c r="AN14" s="97">
        <v>3</v>
      </c>
      <c r="AO14" s="98">
        <f>IF(Q14=0,"",IF(AN14=0,"",(AN14/Q14)))</f>
        <v>0.23076923076923</v>
      </c>
      <c r="AP14" s="97"/>
      <c r="AQ14" s="99">
        <f>IFERROR(AP14/AN14,"-")</f>
        <v>0</v>
      </c>
      <c r="AR14" s="100"/>
      <c r="AS14" s="101">
        <f>IFERROR(AR14/AN14,"-")</f>
        <v>0</v>
      </c>
      <c r="AT14" s="102"/>
      <c r="AU14" s="102"/>
      <c r="AV14" s="102"/>
      <c r="AW14" s="103">
        <v>3</v>
      </c>
      <c r="AX14" s="104">
        <f>IF(Q14=0,"",IF(AW14=0,"",(AW14/Q14)))</f>
        <v>0.23076923076923</v>
      </c>
      <c r="AY14" s="103"/>
      <c r="AZ14" s="105">
        <f>IFERROR(AY14/AW14,"-")</f>
        <v>0</v>
      </c>
      <c r="BA14" s="106"/>
      <c r="BB14" s="107">
        <f>IFERROR(BA14/AW14,"-")</f>
        <v>0</v>
      </c>
      <c r="BC14" s="108"/>
      <c r="BD14" s="108"/>
      <c r="BE14" s="108"/>
      <c r="BF14" s="109"/>
      <c r="BG14" s="110">
        <f>IF(Q14=0,"",IF(BF14=0,"",(BF14/Q14)))</f>
        <v>0</v>
      </c>
      <c r="BH14" s="109"/>
      <c r="BI14" s="111" t="str">
        <f>IFERROR(BH14/BF14,"-")</f>
        <v>-</v>
      </c>
      <c r="BJ14" s="112"/>
      <c r="BK14" s="113" t="str">
        <f>IFERROR(BJ14/BF14,"-")</f>
        <v>-</v>
      </c>
      <c r="BL14" s="114"/>
      <c r="BM14" s="114"/>
      <c r="BN14" s="114"/>
      <c r="BO14" s="116">
        <v>3</v>
      </c>
      <c r="BP14" s="117">
        <f>IF(Q14=0,"",IF(BO14=0,"",(BO14/Q14)))</f>
        <v>0.23076923076923</v>
      </c>
      <c r="BQ14" s="118"/>
      <c r="BR14" s="119">
        <f>IFERROR(BQ14/BO14,"-")</f>
        <v>0</v>
      </c>
      <c r="BS14" s="120"/>
      <c r="BT14" s="121">
        <f>IFERROR(BS14/BO14,"-")</f>
        <v>0</v>
      </c>
      <c r="BU14" s="122"/>
      <c r="BV14" s="122"/>
      <c r="BW14" s="122"/>
      <c r="BX14" s="123">
        <v>2</v>
      </c>
      <c r="BY14" s="124">
        <f>IF(Q14=0,"",IF(BX14=0,"",(BX14/Q14)))</f>
        <v>0.15384615384615</v>
      </c>
      <c r="BZ14" s="125">
        <v>1</v>
      </c>
      <c r="CA14" s="126">
        <f>IFERROR(BZ14/BX14,"-")</f>
        <v>0.5</v>
      </c>
      <c r="CB14" s="127">
        <v>5000</v>
      </c>
      <c r="CC14" s="128">
        <f>IFERROR(CB14/BX14,"-")</f>
        <v>2500</v>
      </c>
      <c r="CD14" s="129">
        <v>1</v>
      </c>
      <c r="CE14" s="129"/>
      <c r="CF14" s="129"/>
      <c r="CG14" s="130"/>
      <c r="CH14" s="131">
        <f>IF(Q14=0,"",IF(CG14=0,"",(CG14/Q14)))</f>
        <v>0</v>
      </c>
      <c r="CI14" s="132"/>
      <c r="CJ14" s="133" t="str">
        <f>IFERROR(CI14/CG14,"-")</f>
        <v>-</v>
      </c>
      <c r="CK14" s="134"/>
      <c r="CL14" s="135" t="str">
        <f>IFERROR(CK14/CG14,"-")</f>
        <v>-</v>
      </c>
      <c r="CM14" s="136"/>
      <c r="CN14" s="136"/>
      <c r="CO14" s="136"/>
      <c r="CP14" s="137">
        <v>1</v>
      </c>
      <c r="CQ14" s="138">
        <v>5000</v>
      </c>
      <c r="CR14" s="138">
        <v>5000</v>
      </c>
      <c r="CS14" s="138"/>
      <c r="CT14" s="139" t="str">
        <f>IF(AND(CR14=0,CS14=0),"",IF(AND(CR14&lt;=100000,CS14&lt;=100000),"",IF(CR14/CQ14&gt;0.7,"男高",IF(CS14/CQ14&gt;0.7,"女高",""))))</f>
        <v/>
      </c>
    </row>
    <row r="15" spans="1:99">
      <c r="A15" s="78"/>
      <c r="B15" s="184" t="s">
        <v>264</v>
      </c>
      <c r="C15" s="184" t="s">
        <v>170</v>
      </c>
      <c r="D15" s="184"/>
      <c r="E15" s="184"/>
      <c r="F15" s="184"/>
      <c r="G15" s="184" t="s">
        <v>77</v>
      </c>
      <c r="H15" s="87"/>
      <c r="I15" s="87"/>
      <c r="J15" s="87"/>
      <c r="K15" s="176"/>
      <c r="L15" s="79">
        <v>270</v>
      </c>
      <c r="M15" s="79">
        <v>199</v>
      </c>
      <c r="N15" s="79">
        <v>133</v>
      </c>
      <c r="O15" s="88">
        <v>77</v>
      </c>
      <c r="P15" s="89">
        <v>2</v>
      </c>
      <c r="Q15" s="90">
        <f>O15+P15</f>
        <v>79</v>
      </c>
      <c r="R15" s="80">
        <f>IFERROR(Q15/N15,"-")</f>
        <v>0.59398496240602</v>
      </c>
      <c r="S15" s="79">
        <v>8</v>
      </c>
      <c r="T15" s="79">
        <v>16</v>
      </c>
      <c r="U15" s="80">
        <f>IFERROR(T15/(Q15),"-")</f>
        <v>0.20253164556962</v>
      </c>
      <c r="V15" s="81"/>
      <c r="W15" s="82">
        <v>7</v>
      </c>
      <c r="X15" s="80">
        <f>IF(Q15=0,"-",W15/Q15)</f>
        <v>0.088607594936709</v>
      </c>
      <c r="Y15" s="181">
        <v>416000</v>
      </c>
      <c r="Z15" s="182">
        <f>IFERROR(Y15/Q15,"-")</f>
        <v>5265.8227848101</v>
      </c>
      <c r="AA15" s="182">
        <f>IFERROR(Y15/W15,"-")</f>
        <v>59428.571428571</v>
      </c>
      <c r="AB15" s="176"/>
      <c r="AC15" s="83"/>
      <c r="AD15" s="77"/>
      <c r="AE15" s="91">
        <v>12</v>
      </c>
      <c r="AF15" s="92">
        <f>IF(Q15=0,"",IF(AE15=0,"",(AE15/Q15)))</f>
        <v>0.15189873417722</v>
      </c>
      <c r="AG15" s="91"/>
      <c r="AH15" s="93">
        <f>IFERROR(AG15/AE15,"-")</f>
        <v>0</v>
      </c>
      <c r="AI15" s="94"/>
      <c r="AJ15" s="95">
        <f>IFERROR(AI15/AE15,"-")</f>
        <v>0</v>
      </c>
      <c r="AK15" s="96"/>
      <c r="AL15" s="96"/>
      <c r="AM15" s="96"/>
      <c r="AN15" s="97">
        <v>11</v>
      </c>
      <c r="AO15" s="98">
        <f>IF(Q15=0,"",IF(AN15=0,"",(AN15/Q15)))</f>
        <v>0.13924050632911</v>
      </c>
      <c r="AP15" s="97"/>
      <c r="AQ15" s="99">
        <f>IFERROR(AP15/AN15,"-")</f>
        <v>0</v>
      </c>
      <c r="AR15" s="100"/>
      <c r="AS15" s="101">
        <f>IFERROR(AR15/AN15,"-")</f>
        <v>0</v>
      </c>
      <c r="AT15" s="102"/>
      <c r="AU15" s="102"/>
      <c r="AV15" s="102"/>
      <c r="AW15" s="103">
        <v>8</v>
      </c>
      <c r="AX15" s="104">
        <f>IF(Q15=0,"",IF(AW15=0,"",(AW15/Q15)))</f>
        <v>0.10126582278481</v>
      </c>
      <c r="AY15" s="103"/>
      <c r="AZ15" s="105">
        <f>IFERROR(AY15/AW15,"-")</f>
        <v>0</v>
      </c>
      <c r="BA15" s="106"/>
      <c r="BB15" s="107">
        <f>IFERROR(BA15/AW15,"-")</f>
        <v>0</v>
      </c>
      <c r="BC15" s="108"/>
      <c r="BD15" s="108"/>
      <c r="BE15" s="108"/>
      <c r="BF15" s="109">
        <v>15</v>
      </c>
      <c r="BG15" s="110">
        <f>IF(Q15=0,"",IF(BF15=0,"",(BF15/Q15)))</f>
        <v>0.18987341772152</v>
      </c>
      <c r="BH15" s="109"/>
      <c r="BI15" s="111">
        <f>IFERROR(BH15/BF15,"-")</f>
        <v>0</v>
      </c>
      <c r="BJ15" s="112"/>
      <c r="BK15" s="113">
        <f>IFERROR(BJ15/BF15,"-")</f>
        <v>0</v>
      </c>
      <c r="BL15" s="114"/>
      <c r="BM15" s="114"/>
      <c r="BN15" s="114"/>
      <c r="BO15" s="116">
        <v>21</v>
      </c>
      <c r="BP15" s="117">
        <f>IF(Q15=0,"",IF(BO15=0,"",(BO15/Q15)))</f>
        <v>0.26582278481013</v>
      </c>
      <c r="BQ15" s="118">
        <v>6</v>
      </c>
      <c r="BR15" s="119">
        <f>IFERROR(BQ15/BO15,"-")</f>
        <v>0.28571428571429</v>
      </c>
      <c r="BS15" s="120">
        <v>350000</v>
      </c>
      <c r="BT15" s="121">
        <f>IFERROR(BS15/BO15,"-")</f>
        <v>16666.666666667</v>
      </c>
      <c r="BU15" s="122"/>
      <c r="BV15" s="122">
        <v>1</v>
      </c>
      <c r="BW15" s="122">
        <v>5</v>
      </c>
      <c r="BX15" s="123">
        <v>8</v>
      </c>
      <c r="BY15" s="124">
        <f>IF(Q15=0,"",IF(BX15=0,"",(BX15/Q15)))</f>
        <v>0.10126582278481</v>
      </c>
      <c r="BZ15" s="125">
        <v>1</v>
      </c>
      <c r="CA15" s="126">
        <f>IFERROR(BZ15/BX15,"-")</f>
        <v>0.125</v>
      </c>
      <c r="CB15" s="127">
        <v>66000</v>
      </c>
      <c r="CC15" s="128">
        <f>IFERROR(CB15/BX15,"-")</f>
        <v>8250</v>
      </c>
      <c r="CD15" s="129"/>
      <c r="CE15" s="129"/>
      <c r="CF15" s="129">
        <v>1</v>
      </c>
      <c r="CG15" s="130">
        <v>4</v>
      </c>
      <c r="CH15" s="131">
        <f>IF(Q15=0,"",IF(CG15=0,"",(CG15/Q15)))</f>
        <v>0.050632911392405</v>
      </c>
      <c r="CI15" s="132"/>
      <c r="CJ15" s="133">
        <f>IFERROR(CI15/CG15,"-")</f>
        <v>0</v>
      </c>
      <c r="CK15" s="134"/>
      <c r="CL15" s="135">
        <f>IFERROR(CK15/CG15,"-")</f>
        <v>0</v>
      </c>
      <c r="CM15" s="136"/>
      <c r="CN15" s="136"/>
      <c r="CO15" s="136"/>
      <c r="CP15" s="137">
        <v>7</v>
      </c>
      <c r="CQ15" s="138">
        <v>416000</v>
      </c>
      <c r="CR15" s="138">
        <v>160000</v>
      </c>
      <c r="CS15" s="138"/>
      <c r="CT15" s="139" t="str">
        <f>IF(AND(CR15=0,CS15=0),"",IF(AND(CR15&lt;=100000,CS15&lt;=100000),"",IF(CR15/CQ15&gt;0.7,"男高",IF(CS15/CQ15&gt;0.7,"女高",""))))</f>
        <v/>
      </c>
    </row>
    <row r="16" spans="1:99">
      <c r="A16" s="78">
        <f>AC16</f>
        <v>0.8</v>
      </c>
      <c r="B16" s="184" t="s">
        <v>265</v>
      </c>
      <c r="C16" s="184" t="s">
        <v>170</v>
      </c>
      <c r="D16" s="184" t="s">
        <v>250</v>
      </c>
      <c r="E16" s="184" t="s">
        <v>251</v>
      </c>
      <c r="F16" s="184"/>
      <c r="G16" s="184" t="s">
        <v>61</v>
      </c>
      <c r="H16" s="87" t="s">
        <v>266</v>
      </c>
      <c r="I16" s="87" t="s">
        <v>247</v>
      </c>
      <c r="J16" s="87" t="s">
        <v>103</v>
      </c>
      <c r="K16" s="176">
        <v>75000</v>
      </c>
      <c r="L16" s="79">
        <v>33</v>
      </c>
      <c r="M16" s="79">
        <v>0</v>
      </c>
      <c r="N16" s="79">
        <v>179</v>
      </c>
      <c r="O16" s="88">
        <v>14</v>
      </c>
      <c r="P16" s="89">
        <v>0</v>
      </c>
      <c r="Q16" s="90">
        <f>O16+P16</f>
        <v>14</v>
      </c>
      <c r="R16" s="80">
        <f>IFERROR(Q16/N16,"-")</f>
        <v>0.078212290502793</v>
      </c>
      <c r="S16" s="79">
        <v>1</v>
      </c>
      <c r="T16" s="79">
        <v>6</v>
      </c>
      <c r="U16" s="80">
        <f>IFERROR(T16/(Q16),"-")</f>
        <v>0.42857142857143</v>
      </c>
      <c r="V16" s="81">
        <f>IFERROR(K16/SUM(Q16:Q17),"-")</f>
        <v>872.09302325581</v>
      </c>
      <c r="W16" s="82">
        <v>0</v>
      </c>
      <c r="X16" s="80">
        <f>IF(Q16=0,"-",W16/Q16)</f>
        <v>0</v>
      </c>
      <c r="Y16" s="181">
        <v>0</v>
      </c>
      <c r="Z16" s="182">
        <f>IFERROR(Y16/Q16,"-")</f>
        <v>0</v>
      </c>
      <c r="AA16" s="182" t="str">
        <f>IFERROR(Y16/W16,"-")</f>
        <v>-</v>
      </c>
      <c r="AB16" s="176">
        <f>SUM(Y16:Y17)-SUM(K16:K17)</f>
        <v>-15000</v>
      </c>
      <c r="AC16" s="83">
        <f>SUM(Y16:Y17)/SUM(K16:K17)</f>
        <v>0.8</v>
      </c>
      <c r="AD16" s="77"/>
      <c r="AE16" s="91">
        <v>2</v>
      </c>
      <c r="AF16" s="92">
        <f>IF(Q16=0,"",IF(AE16=0,"",(AE16/Q16)))</f>
        <v>0.14285714285714</v>
      </c>
      <c r="AG16" s="91"/>
      <c r="AH16" s="93">
        <f>IFERROR(AG16/AE16,"-")</f>
        <v>0</v>
      </c>
      <c r="AI16" s="94"/>
      <c r="AJ16" s="95">
        <f>IFERROR(AI16/AE16,"-")</f>
        <v>0</v>
      </c>
      <c r="AK16" s="96"/>
      <c r="AL16" s="96"/>
      <c r="AM16" s="96"/>
      <c r="AN16" s="97">
        <v>5</v>
      </c>
      <c r="AO16" s="98">
        <f>IF(Q16=0,"",IF(AN16=0,"",(AN16/Q16)))</f>
        <v>0.35714285714286</v>
      </c>
      <c r="AP16" s="97"/>
      <c r="AQ16" s="99">
        <f>IFERROR(AP16/AN16,"-")</f>
        <v>0</v>
      </c>
      <c r="AR16" s="100"/>
      <c r="AS16" s="101">
        <f>IFERROR(AR16/AN16,"-")</f>
        <v>0</v>
      </c>
      <c r="AT16" s="102"/>
      <c r="AU16" s="102"/>
      <c r="AV16" s="102"/>
      <c r="AW16" s="103">
        <v>3</v>
      </c>
      <c r="AX16" s="104">
        <f>IF(Q16=0,"",IF(AW16=0,"",(AW16/Q16)))</f>
        <v>0.21428571428571</v>
      </c>
      <c r="AY16" s="103"/>
      <c r="AZ16" s="105">
        <f>IFERROR(AY16/AW16,"-")</f>
        <v>0</v>
      </c>
      <c r="BA16" s="106"/>
      <c r="BB16" s="107">
        <f>IFERROR(BA16/AW16,"-")</f>
        <v>0</v>
      </c>
      <c r="BC16" s="108"/>
      <c r="BD16" s="108"/>
      <c r="BE16" s="108"/>
      <c r="BF16" s="109">
        <v>3</v>
      </c>
      <c r="BG16" s="110">
        <f>IF(Q16=0,"",IF(BF16=0,"",(BF16/Q16)))</f>
        <v>0.21428571428571</v>
      </c>
      <c r="BH16" s="109"/>
      <c r="BI16" s="111">
        <f>IFERROR(BH16/BF16,"-")</f>
        <v>0</v>
      </c>
      <c r="BJ16" s="112"/>
      <c r="BK16" s="113">
        <f>IFERROR(BJ16/BF16,"-")</f>
        <v>0</v>
      </c>
      <c r="BL16" s="114"/>
      <c r="BM16" s="114"/>
      <c r="BN16" s="114"/>
      <c r="BO16" s="116">
        <v>1</v>
      </c>
      <c r="BP16" s="117">
        <f>IF(Q16=0,"",IF(BO16=0,"",(BO16/Q16)))</f>
        <v>0.071428571428571</v>
      </c>
      <c r="BQ16" s="118"/>
      <c r="BR16" s="119">
        <f>IFERROR(BQ16/BO16,"-")</f>
        <v>0</v>
      </c>
      <c r="BS16" s="120"/>
      <c r="BT16" s="121">
        <f>IFERROR(BS16/BO16,"-")</f>
        <v>0</v>
      </c>
      <c r="BU16" s="122"/>
      <c r="BV16" s="122"/>
      <c r="BW16" s="122"/>
      <c r="BX16" s="123"/>
      <c r="BY16" s="124">
        <f>IF(Q16=0,"",IF(BX16=0,"",(BX16/Q16)))</f>
        <v>0</v>
      </c>
      <c r="BZ16" s="125"/>
      <c r="CA16" s="126" t="str">
        <f>IFERROR(BZ16/BX16,"-")</f>
        <v>-</v>
      </c>
      <c r="CB16" s="127"/>
      <c r="CC16" s="128" t="str">
        <f>IFERROR(CB16/BX16,"-")</f>
        <v>-</v>
      </c>
      <c r="CD16" s="129"/>
      <c r="CE16" s="129"/>
      <c r="CF16" s="129"/>
      <c r="CG16" s="130"/>
      <c r="CH16" s="131">
        <f>IF(Q16=0,"",IF(CG16=0,"",(CG16/Q16)))</f>
        <v>0</v>
      </c>
      <c r="CI16" s="132"/>
      <c r="CJ16" s="133" t="str">
        <f>IFERROR(CI16/CG16,"-")</f>
        <v>-</v>
      </c>
      <c r="CK16" s="134"/>
      <c r="CL16" s="135" t="str">
        <f>IFERROR(CK16/CG16,"-")</f>
        <v>-</v>
      </c>
      <c r="CM16" s="136"/>
      <c r="CN16" s="136"/>
      <c r="CO16" s="136"/>
      <c r="CP16" s="137">
        <v>0</v>
      </c>
      <c r="CQ16" s="138">
        <v>0</v>
      </c>
      <c r="CR16" s="138"/>
      <c r="CS16" s="138"/>
      <c r="CT16" s="139" t="str">
        <f>IF(AND(CR16=0,CS16=0),"",IF(AND(CR16&lt;=100000,CS16&lt;=100000),"",IF(CR16/CQ16&gt;0.7,"男高",IF(CS16/CQ16&gt;0.7,"女高",""))))</f>
        <v/>
      </c>
    </row>
    <row r="17" spans="1:99">
      <c r="A17" s="78"/>
      <c r="B17" s="184" t="s">
        <v>267</v>
      </c>
      <c r="C17" s="184" t="s">
        <v>170</v>
      </c>
      <c r="D17" s="184"/>
      <c r="E17" s="184"/>
      <c r="F17" s="184"/>
      <c r="G17" s="184" t="s">
        <v>77</v>
      </c>
      <c r="H17" s="87"/>
      <c r="I17" s="87"/>
      <c r="J17" s="87"/>
      <c r="K17" s="176"/>
      <c r="L17" s="79">
        <v>273</v>
      </c>
      <c r="M17" s="79">
        <v>222</v>
      </c>
      <c r="N17" s="79">
        <v>174</v>
      </c>
      <c r="O17" s="88">
        <v>70</v>
      </c>
      <c r="P17" s="89">
        <v>2</v>
      </c>
      <c r="Q17" s="90">
        <f>O17+P17</f>
        <v>72</v>
      </c>
      <c r="R17" s="80">
        <f>IFERROR(Q17/N17,"-")</f>
        <v>0.41379310344828</v>
      </c>
      <c r="S17" s="79">
        <v>4</v>
      </c>
      <c r="T17" s="79">
        <v>11</v>
      </c>
      <c r="U17" s="80">
        <f>IFERROR(T17/(Q17),"-")</f>
        <v>0.15277777777778</v>
      </c>
      <c r="V17" s="81"/>
      <c r="W17" s="82">
        <v>2</v>
      </c>
      <c r="X17" s="80">
        <f>IF(Q17=0,"-",W17/Q17)</f>
        <v>0.027777777777778</v>
      </c>
      <c r="Y17" s="181">
        <v>60000</v>
      </c>
      <c r="Z17" s="182">
        <f>IFERROR(Y17/Q17,"-")</f>
        <v>833.33333333333</v>
      </c>
      <c r="AA17" s="182">
        <f>IFERROR(Y17/W17,"-")</f>
        <v>30000</v>
      </c>
      <c r="AB17" s="176"/>
      <c r="AC17" s="83"/>
      <c r="AD17" s="77"/>
      <c r="AE17" s="91">
        <v>7</v>
      </c>
      <c r="AF17" s="92">
        <f>IF(Q17=0,"",IF(AE17=0,"",(AE17/Q17)))</f>
        <v>0.097222222222222</v>
      </c>
      <c r="AG17" s="91"/>
      <c r="AH17" s="93">
        <f>IFERROR(AG17/AE17,"-")</f>
        <v>0</v>
      </c>
      <c r="AI17" s="94"/>
      <c r="AJ17" s="95">
        <f>IFERROR(AI17/AE17,"-")</f>
        <v>0</v>
      </c>
      <c r="AK17" s="96"/>
      <c r="AL17" s="96"/>
      <c r="AM17" s="96"/>
      <c r="AN17" s="97">
        <v>6</v>
      </c>
      <c r="AO17" s="98">
        <f>IF(Q17=0,"",IF(AN17=0,"",(AN17/Q17)))</f>
        <v>0.083333333333333</v>
      </c>
      <c r="AP17" s="97"/>
      <c r="AQ17" s="99">
        <f>IFERROR(AP17/AN17,"-")</f>
        <v>0</v>
      </c>
      <c r="AR17" s="100"/>
      <c r="AS17" s="101">
        <f>IFERROR(AR17/AN17,"-")</f>
        <v>0</v>
      </c>
      <c r="AT17" s="102"/>
      <c r="AU17" s="102"/>
      <c r="AV17" s="102"/>
      <c r="AW17" s="103">
        <v>18</v>
      </c>
      <c r="AX17" s="104">
        <f>IF(Q17=0,"",IF(AW17=0,"",(AW17/Q17)))</f>
        <v>0.25</v>
      </c>
      <c r="AY17" s="103"/>
      <c r="AZ17" s="105">
        <f>IFERROR(AY17/AW17,"-")</f>
        <v>0</v>
      </c>
      <c r="BA17" s="106"/>
      <c r="BB17" s="107">
        <f>IFERROR(BA17/AW17,"-")</f>
        <v>0</v>
      </c>
      <c r="BC17" s="108"/>
      <c r="BD17" s="108"/>
      <c r="BE17" s="108"/>
      <c r="BF17" s="109">
        <v>20</v>
      </c>
      <c r="BG17" s="110">
        <f>IF(Q17=0,"",IF(BF17=0,"",(BF17/Q17)))</f>
        <v>0.27777777777778</v>
      </c>
      <c r="BH17" s="109"/>
      <c r="BI17" s="111">
        <f>IFERROR(BH17/BF17,"-")</f>
        <v>0</v>
      </c>
      <c r="BJ17" s="112"/>
      <c r="BK17" s="113">
        <f>IFERROR(BJ17/BF17,"-")</f>
        <v>0</v>
      </c>
      <c r="BL17" s="114"/>
      <c r="BM17" s="114"/>
      <c r="BN17" s="114"/>
      <c r="BO17" s="116">
        <v>15</v>
      </c>
      <c r="BP17" s="117">
        <f>IF(Q17=0,"",IF(BO17=0,"",(BO17/Q17)))</f>
        <v>0.20833333333333</v>
      </c>
      <c r="BQ17" s="118"/>
      <c r="BR17" s="119">
        <f>IFERROR(BQ17/BO17,"-")</f>
        <v>0</v>
      </c>
      <c r="BS17" s="120"/>
      <c r="BT17" s="121">
        <f>IFERROR(BS17/BO17,"-")</f>
        <v>0</v>
      </c>
      <c r="BU17" s="122"/>
      <c r="BV17" s="122"/>
      <c r="BW17" s="122"/>
      <c r="BX17" s="123">
        <v>5</v>
      </c>
      <c r="BY17" s="124">
        <f>IF(Q17=0,"",IF(BX17=0,"",(BX17/Q17)))</f>
        <v>0.069444444444444</v>
      </c>
      <c r="BZ17" s="125">
        <v>2</v>
      </c>
      <c r="CA17" s="126">
        <f>IFERROR(BZ17/BX17,"-")</f>
        <v>0.4</v>
      </c>
      <c r="CB17" s="127">
        <v>60000</v>
      </c>
      <c r="CC17" s="128">
        <f>IFERROR(CB17/BX17,"-")</f>
        <v>12000</v>
      </c>
      <c r="CD17" s="129"/>
      <c r="CE17" s="129">
        <v>1</v>
      </c>
      <c r="CF17" s="129">
        <v>1</v>
      </c>
      <c r="CG17" s="130">
        <v>1</v>
      </c>
      <c r="CH17" s="131">
        <f>IF(Q17=0,"",IF(CG17=0,"",(CG17/Q17)))</f>
        <v>0.013888888888889</v>
      </c>
      <c r="CI17" s="132"/>
      <c r="CJ17" s="133">
        <f>IFERROR(CI17/CG17,"-")</f>
        <v>0</v>
      </c>
      <c r="CK17" s="134"/>
      <c r="CL17" s="135">
        <f>IFERROR(CK17/CG17,"-")</f>
        <v>0</v>
      </c>
      <c r="CM17" s="136"/>
      <c r="CN17" s="136"/>
      <c r="CO17" s="136"/>
      <c r="CP17" s="137">
        <v>2</v>
      </c>
      <c r="CQ17" s="138">
        <v>60000</v>
      </c>
      <c r="CR17" s="138">
        <v>54000</v>
      </c>
      <c r="CS17" s="138"/>
      <c r="CT17" s="139" t="str">
        <f>IF(AND(CR17=0,CS17=0),"",IF(AND(CR17&lt;=100000,CS17&lt;=100000),"",IF(CR17/CQ17&gt;0.7,"男高",IF(CS17/CQ17&gt;0.7,"女高",""))))</f>
        <v/>
      </c>
    </row>
    <row r="18" spans="1:99">
      <c r="A18" s="78">
        <f>AC18</f>
        <v>3.5083333333333</v>
      </c>
      <c r="B18" s="184" t="s">
        <v>268</v>
      </c>
      <c r="C18" s="184" t="s">
        <v>170</v>
      </c>
      <c r="D18" s="184" t="s">
        <v>217</v>
      </c>
      <c r="E18" s="184" t="s">
        <v>251</v>
      </c>
      <c r="F18" s="184"/>
      <c r="G18" s="184" t="s">
        <v>61</v>
      </c>
      <c r="H18" s="87" t="s">
        <v>219</v>
      </c>
      <c r="I18" s="87" t="s">
        <v>258</v>
      </c>
      <c r="J18" s="87" t="s">
        <v>221</v>
      </c>
      <c r="K18" s="176">
        <v>120000</v>
      </c>
      <c r="L18" s="79">
        <v>49</v>
      </c>
      <c r="M18" s="79">
        <v>0</v>
      </c>
      <c r="N18" s="79">
        <v>196</v>
      </c>
      <c r="O18" s="88">
        <v>18</v>
      </c>
      <c r="P18" s="89">
        <v>0</v>
      </c>
      <c r="Q18" s="90">
        <f>O18+P18</f>
        <v>18</v>
      </c>
      <c r="R18" s="80">
        <f>IFERROR(Q18/N18,"-")</f>
        <v>0.091836734693878</v>
      </c>
      <c r="S18" s="79">
        <v>1</v>
      </c>
      <c r="T18" s="79">
        <v>7</v>
      </c>
      <c r="U18" s="80">
        <f>IFERROR(T18/(Q18),"-")</f>
        <v>0.38888888888889</v>
      </c>
      <c r="V18" s="81">
        <f>IFERROR(K18/SUM(Q18:Q19),"-")</f>
        <v>1445.7831325301</v>
      </c>
      <c r="W18" s="82">
        <v>1</v>
      </c>
      <c r="X18" s="80">
        <f>IF(Q18=0,"-",W18/Q18)</f>
        <v>0.055555555555556</v>
      </c>
      <c r="Y18" s="181">
        <v>12000</v>
      </c>
      <c r="Z18" s="182">
        <f>IFERROR(Y18/Q18,"-")</f>
        <v>666.66666666667</v>
      </c>
      <c r="AA18" s="182">
        <f>IFERROR(Y18/W18,"-")</f>
        <v>12000</v>
      </c>
      <c r="AB18" s="176">
        <f>SUM(Y18:Y19)-SUM(K18:K19)</f>
        <v>301000</v>
      </c>
      <c r="AC18" s="83">
        <f>SUM(Y18:Y19)/SUM(K18:K19)</f>
        <v>3.5083333333333</v>
      </c>
      <c r="AD18" s="77"/>
      <c r="AE18" s="91">
        <v>3</v>
      </c>
      <c r="AF18" s="92">
        <f>IF(Q18=0,"",IF(AE18=0,"",(AE18/Q18)))</f>
        <v>0.16666666666667</v>
      </c>
      <c r="AG18" s="91"/>
      <c r="AH18" s="93">
        <f>IFERROR(AG18/AE18,"-")</f>
        <v>0</v>
      </c>
      <c r="AI18" s="94"/>
      <c r="AJ18" s="95">
        <f>IFERROR(AI18/AE18,"-")</f>
        <v>0</v>
      </c>
      <c r="AK18" s="96"/>
      <c r="AL18" s="96"/>
      <c r="AM18" s="96"/>
      <c r="AN18" s="97">
        <v>9</v>
      </c>
      <c r="AO18" s="98">
        <f>IF(Q18=0,"",IF(AN18=0,"",(AN18/Q18)))</f>
        <v>0.5</v>
      </c>
      <c r="AP18" s="97"/>
      <c r="AQ18" s="99">
        <f>IFERROR(AP18/AN18,"-")</f>
        <v>0</v>
      </c>
      <c r="AR18" s="100"/>
      <c r="AS18" s="101">
        <f>IFERROR(AR18/AN18,"-")</f>
        <v>0</v>
      </c>
      <c r="AT18" s="102"/>
      <c r="AU18" s="102"/>
      <c r="AV18" s="102"/>
      <c r="AW18" s="103">
        <v>3</v>
      </c>
      <c r="AX18" s="104">
        <f>IF(Q18=0,"",IF(AW18=0,"",(AW18/Q18)))</f>
        <v>0.16666666666667</v>
      </c>
      <c r="AY18" s="103"/>
      <c r="AZ18" s="105">
        <f>IFERROR(AY18/AW18,"-")</f>
        <v>0</v>
      </c>
      <c r="BA18" s="106"/>
      <c r="BB18" s="107">
        <f>IFERROR(BA18/AW18,"-")</f>
        <v>0</v>
      </c>
      <c r="BC18" s="108"/>
      <c r="BD18" s="108"/>
      <c r="BE18" s="108"/>
      <c r="BF18" s="109">
        <v>1</v>
      </c>
      <c r="BG18" s="110">
        <f>IF(Q18=0,"",IF(BF18=0,"",(BF18/Q18)))</f>
        <v>0.055555555555556</v>
      </c>
      <c r="BH18" s="109">
        <v>1</v>
      </c>
      <c r="BI18" s="111">
        <f>IFERROR(BH18/BF18,"-")</f>
        <v>1</v>
      </c>
      <c r="BJ18" s="112">
        <v>12000</v>
      </c>
      <c r="BK18" s="113">
        <f>IFERROR(BJ18/BF18,"-")</f>
        <v>12000</v>
      </c>
      <c r="BL18" s="114"/>
      <c r="BM18" s="114"/>
      <c r="BN18" s="114">
        <v>1</v>
      </c>
      <c r="BO18" s="116">
        <v>2</v>
      </c>
      <c r="BP18" s="117">
        <f>IF(Q18=0,"",IF(BO18=0,"",(BO18/Q18)))</f>
        <v>0.11111111111111</v>
      </c>
      <c r="BQ18" s="118"/>
      <c r="BR18" s="119">
        <f>IFERROR(BQ18/BO18,"-")</f>
        <v>0</v>
      </c>
      <c r="BS18" s="120"/>
      <c r="BT18" s="121">
        <f>IFERROR(BS18/BO18,"-")</f>
        <v>0</v>
      </c>
      <c r="BU18" s="122"/>
      <c r="BV18" s="122"/>
      <c r="BW18" s="122"/>
      <c r="BX18" s="123"/>
      <c r="BY18" s="124">
        <f>IF(Q18=0,"",IF(BX18=0,"",(BX18/Q18)))</f>
        <v>0</v>
      </c>
      <c r="BZ18" s="125"/>
      <c r="CA18" s="126" t="str">
        <f>IFERROR(BZ18/BX18,"-")</f>
        <v>-</v>
      </c>
      <c r="CB18" s="127"/>
      <c r="CC18" s="128" t="str">
        <f>IFERROR(CB18/BX18,"-")</f>
        <v>-</v>
      </c>
      <c r="CD18" s="129"/>
      <c r="CE18" s="129"/>
      <c r="CF18" s="129"/>
      <c r="CG18" s="130"/>
      <c r="CH18" s="131">
        <f>IF(Q18=0,"",IF(CG18=0,"",(CG18/Q18)))</f>
        <v>0</v>
      </c>
      <c r="CI18" s="132"/>
      <c r="CJ18" s="133" t="str">
        <f>IFERROR(CI18/CG18,"-")</f>
        <v>-</v>
      </c>
      <c r="CK18" s="134"/>
      <c r="CL18" s="135" t="str">
        <f>IFERROR(CK18/CG18,"-")</f>
        <v>-</v>
      </c>
      <c r="CM18" s="136"/>
      <c r="CN18" s="136"/>
      <c r="CO18" s="136"/>
      <c r="CP18" s="137">
        <v>1</v>
      </c>
      <c r="CQ18" s="138">
        <v>12000</v>
      </c>
      <c r="CR18" s="138">
        <v>12000</v>
      </c>
      <c r="CS18" s="138"/>
      <c r="CT18" s="139" t="str">
        <f>IF(AND(CR18=0,CS18=0),"",IF(AND(CR18&lt;=100000,CS18&lt;=100000),"",IF(CR18/CQ18&gt;0.7,"男高",IF(CS18/CQ18&gt;0.7,"女高",""))))</f>
        <v/>
      </c>
    </row>
    <row r="19" spans="1:99">
      <c r="A19" s="78"/>
      <c r="B19" s="184" t="s">
        <v>269</v>
      </c>
      <c r="C19" s="184" t="s">
        <v>170</v>
      </c>
      <c r="D19" s="184"/>
      <c r="E19" s="184"/>
      <c r="F19" s="184"/>
      <c r="G19" s="184" t="s">
        <v>77</v>
      </c>
      <c r="H19" s="87"/>
      <c r="I19" s="87"/>
      <c r="J19" s="87"/>
      <c r="K19" s="176"/>
      <c r="L19" s="79">
        <v>200</v>
      </c>
      <c r="M19" s="79">
        <v>155</v>
      </c>
      <c r="N19" s="79">
        <v>106</v>
      </c>
      <c r="O19" s="88">
        <v>63</v>
      </c>
      <c r="P19" s="89">
        <v>2</v>
      </c>
      <c r="Q19" s="90">
        <f>O19+P19</f>
        <v>65</v>
      </c>
      <c r="R19" s="80">
        <f>IFERROR(Q19/N19,"-")</f>
        <v>0.61320754716981</v>
      </c>
      <c r="S19" s="79">
        <v>9</v>
      </c>
      <c r="T19" s="79">
        <v>12</v>
      </c>
      <c r="U19" s="80">
        <f>IFERROR(T19/(Q19),"-")</f>
        <v>0.18461538461538</v>
      </c>
      <c r="V19" s="81"/>
      <c r="W19" s="82">
        <v>4</v>
      </c>
      <c r="X19" s="80">
        <f>IF(Q19=0,"-",W19/Q19)</f>
        <v>0.061538461538462</v>
      </c>
      <c r="Y19" s="181">
        <v>409000</v>
      </c>
      <c r="Z19" s="182">
        <f>IFERROR(Y19/Q19,"-")</f>
        <v>6292.3076923077</v>
      </c>
      <c r="AA19" s="182">
        <f>IFERROR(Y19/W19,"-")</f>
        <v>102250</v>
      </c>
      <c r="AB19" s="176"/>
      <c r="AC19" s="83"/>
      <c r="AD19" s="77"/>
      <c r="AE19" s="91">
        <v>10</v>
      </c>
      <c r="AF19" s="92">
        <f>IF(Q19=0,"",IF(AE19=0,"",(AE19/Q19)))</f>
        <v>0.15384615384615</v>
      </c>
      <c r="AG19" s="91">
        <v>1</v>
      </c>
      <c r="AH19" s="93">
        <f>IFERROR(AG19/AE19,"-")</f>
        <v>0.1</v>
      </c>
      <c r="AI19" s="94">
        <v>85000</v>
      </c>
      <c r="AJ19" s="95">
        <f>IFERROR(AI19/AE19,"-")</f>
        <v>8500</v>
      </c>
      <c r="AK19" s="96"/>
      <c r="AL19" s="96"/>
      <c r="AM19" s="96">
        <v>1</v>
      </c>
      <c r="AN19" s="97">
        <v>12</v>
      </c>
      <c r="AO19" s="98">
        <f>IF(Q19=0,"",IF(AN19=0,"",(AN19/Q19)))</f>
        <v>0.18461538461538</v>
      </c>
      <c r="AP19" s="97"/>
      <c r="AQ19" s="99">
        <f>IFERROR(AP19/AN19,"-")</f>
        <v>0</v>
      </c>
      <c r="AR19" s="100"/>
      <c r="AS19" s="101">
        <f>IFERROR(AR19/AN19,"-")</f>
        <v>0</v>
      </c>
      <c r="AT19" s="102"/>
      <c r="AU19" s="102"/>
      <c r="AV19" s="102"/>
      <c r="AW19" s="103">
        <v>13</v>
      </c>
      <c r="AX19" s="104">
        <f>IF(Q19=0,"",IF(AW19=0,"",(AW19/Q19)))</f>
        <v>0.2</v>
      </c>
      <c r="AY19" s="103"/>
      <c r="AZ19" s="105">
        <f>IFERROR(AY19/AW19,"-")</f>
        <v>0</v>
      </c>
      <c r="BA19" s="106"/>
      <c r="BB19" s="107">
        <f>IFERROR(BA19/AW19,"-")</f>
        <v>0</v>
      </c>
      <c r="BC19" s="108"/>
      <c r="BD19" s="108"/>
      <c r="BE19" s="108"/>
      <c r="BF19" s="109">
        <v>12</v>
      </c>
      <c r="BG19" s="110">
        <f>IF(Q19=0,"",IF(BF19=0,"",(BF19/Q19)))</f>
        <v>0.18461538461538</v>
      </c>
      <c r="BH19" s="109"/>
      <c r="BI19" s="111">
        <f>IFERROR(BH19/BF19,"-")</f>
        <v>0</v>
      </c>
      <c r="BJ19" s="112"/>
      <c r="BK19" s="113">
        <f>IFERROR(BJ19/BF19,"-")</f>
        <v>0</v>
      </c>
      <c r="BL19" s="114"/>
      <c r="BM19" s="114"/>
      <c r="BN19" s="114"/>
      <c r="BO19" s="116">
        <v>14</v>
      </c>
      <c r="BP19" s="117">
        <f>IF(Q19=0,"",IF(BO19=0,"",(BO19/Q19)))</f>
        <v>0.21538461538462</v>
      </c>
      <c r="BQ19" s="118">
        <v>2</v>
      </c>
      <c r="BR19" s="119">
        <f>IFERROR(BQ19/BO19,"-")</f>
        <v>0.14285714285714</v>
      </c>
      <c r="BS19" s="120">
        <v>14000</v>
      </c>
      <c r="BT19" s="121">
        <f>IFERROR(BS19/BO19,"-")</f>
        <v>1000</v>
      </c>
      <c r="BU19" s="122">
        <v>1</v>
      </c>
      <c r="BV19" s="122"/>
      <c r="BW19" s="122">
        <v>1</v>
      </c>
      <c r="BX19" s="123">
        <v>2</v>
      </c>
      <c r="BY19" s="124">
        <f>IF(Q19=0,"",IF(BX19=0,"",(BX19/Q19)))</f>
        <v>0.030769230769231</v>
      </c>
      <c r="BZ19" s="125"/>
      <c r="CA19" s="126">
        <f>IFERROR(BZ19/BX19,"-")</f>
        <v>0</v>
      </c>
      <c r="CB19" s="127"/>
      <c r="CC19" s="128">
        <f>IFERROR(CB19/BX19,"-")</f>
        <v>0</v>
      </c>
      <c r="CD19" s="129"/>
      <c r="CE19" s="129"/>
      <c r="CF19" s="129"/>
      <c r="CG19" s="130">
        <v>2</v>
      </c>
      <c r="CH19" s="131">
        <f>IF(Q19=0,"",IF(CG19=0,"",(CG19/Q19)))</f>
        <v>0.030769230769231</v>
      </c>
      <c r="CI19" s="132">
        <v>1</v>
      </c>
      <c r="CJ19" s="133">
        <f>IFERROR(CI19/CG19,"-")</f>
        <v>0.5</v>
      </c>
      <c r="CK19" s="134">
        <v>313000</v>
      </c>
      <c r="CL19" s="135">
        <f>IFERROR(CK19/CG19,"-")</f>
        <v>156500</v>
      </c>
      <c r="CM19" s="136"/>
      <c r="CN19" s="136"/>
      <c r="CO19" s="136">
        <v>1</v>
      </c>
      <c r="CP19" s="137">
        <v>4</v>
      </c>
      <c r="CQ19" s="138">
        <v>409000</v>
      </c>
      <c r="CR19" s="138">
        <v>313000</v>
      </c>
      <c r="CS19" s="138"/>
      <c r="CT19" s="139" t="str">
        <f>IF(AND(CR19=0,CS19=0),"",IF(AND(CR19&lt;=100000,CS19&lt;=100000),"",IF(CR19/CQ19&gt;0.7,"男高",IF(CS19/CQ19&gt;0.7,"女高",""))))</f>
        <v>男高</v>
      </c>
    </row>
    <row r="20" spans="1:99">
      <c r="A20" s="78">
        <f>AC20</f>
        <v>2.15</v>
      </c>
      <c r="B20" s="184" t="s">
        <v>270</v>
      </c>
      <c r="C20" s="184" t="s">
        <v>170</v>
      </c>
      <c r="D20" s="184" t="s">
        <v>217</v>
      </c>
      <c r="E20" s="184" t="s">
        <v>241</v>
      </c>
      <c r="F20" s="184"/>
      <c r="G20" s="184" t="s">
        <v>61</v>
      </c>
      <c r="H20" s="87" t="s">
        <v>271</v>
      </c>
      <c r="I20" s="87" t="s">
        <v>258</v>
      </c>
      <c r="J20" s="87" t="s">
        <v>272</v>
      </c>
      <c r="K20" s="176">
        <v>120000</v>
      </c>
      <c r="L20" s="79">
        <v>164</v>
      </c>
      <c r="M20" s="79">
        <v>0</v>
      </c>
      <c r="N20" s="79">
        <v>695</v>
      </c>
      <c r="O20" s="88">
        <v>78</v>
      </c>
      <c r="P20" s="89">
        <v>6</v>
      </c>
      <c r="Q20" s="90">
        <f>O20+P20</f>
        <v>84</v>
      </c>
      <c r="R20" s="80">
        <f>IFERROR(Q20/N20,"-")</f>
        <v>0.12086330935252</v>
      </c>
      <c r="S20" s="79">
        <v>6</v>
      </c>
      <c r="T20" s="79">
        <v>31</v>
      </c>
      <c r="U20" s="80">
        <f>IFERROR(T20/(Q20),"-")</f>
        <v>0.36904761904762</v>
      </c>
      <c r="V20" s="81">
        <f>IFERROR(K20/SUM(Q20:Q21),"-")</f>
        <v>612.24489795918</v>
      </c>
      <c r="W20" s="82">
        <v>1</v>
      </c>
      <c r="X20" s="80">
        <f>IF(Q20=0,"-",W20/Q20)</f>
        <v>0.011904761904762</v>
      </c>
      <c r="Y20" s="181">
        <v>6000</v>
      </c>
      <c r="Z20" s="182">
        <f>IFERROR(Y20/Q20,"-")</f>
        <v>71.428571428571</v>
      </c>
      <c r="AA20" s="182">
        <f>IFERROR(Y20/W20,"-")</f>
        <v>6000</v>
      </c>
      <c r="AB20" s="176">
        <f>SUM(Y20:Y21)-SUM(K20:K21)</f>
        <v>138000</v>
      </c>
      <c r="AC20" s="83">
        <f>SUM(Y20:Y21)/SUM(K20:K21)</f>
        <v>2.15</v>
      </c>
      <c r="AD20" s="77"/>
      <c r="AE20" s="91">
        <v>19</v>
      </c>
      <c r="AF20" s="92">
        <f>IF(Q20=0,"",IF(AE20=0,"",(AE20/Q20)))</f>
        <v>0.22619047619048</v>
      </c>
      <c r="AG20" s="91"/>
      <c r="AH20" s="93">
        <f>IFERROR(AG20/AE20,"-")</f>
        <v>0</v>
      </c>
      <c r="AI20" s="94"/>
      <c r="AJ20" s="95">
        <f>IFERROR(AI20/AE20,"-")</f>
        <v>0</v>
      </c>
      <c r="AK20" s="96"/>
      <c r="AL20" s="96"/>
      <c r="AM20" s="96"/>
      <c r="AN20" s="97">
        <v>24</v>
      </c>
      <c r="AO20" s="98">
        <f>IF(Q20=0,"",IF(AN20=0,"",(AN20/Q20)))</f>
        <v>0.28571428571429</v>
      </c>
      <c r="AP20" s="97"/>
      <c r="AQ20" s="99">
        <f>IFERROR(AP20/AN20,"-")</f>
        <v>0</v>
      </c>
      <c r="AR20" s="100"/>
      <c r="AS20" s="101">
        <f>IFERROR(AR20/AN20,"-")</f>
        <v>0</v>
      </c>
      <c r="AT20" s="102"/>
      <c r="AU20" s="102"/>
      <c r="AV20" s="102"/>
      <c r="AW20" s="103">
        <v>13</v>
      </c>
      <c r="AX20" s="104">
        <f>IF(Q20=0,"",IF(AW20=0,"",(AW20/Q20)))</f>
        <v>0.1547619047619</v>
      </c>
      <c r="AY20" s="103"/>
      <c r="AZ20" s="105">
        <f>IFERROR(AY20/AW20,"-")</f>
        <v>0</v>
      </c>
      <c r="BA20" s="106"/>
      <c r="BB20" s="107">
        <f>IFERROR(BA20/AW20,"-")</f>
        <v>0</v>
      </c>
      <c r="BC20" s="108"/>
      <c r="BD20" s="108"/>
      <c r="BE20" s="108"/>
      <c r="BF20" s="109">
        <v>20</v>
      </c>
      <c r="BG20" s="110">
        <f>IF(Q20=0,"",IF(BF20=0,"",(BF20/Q20)))</f>
        <v>0.23809523809524</v>
      </c>
      <c r="BH20" s="109">
        <v>1</v>
      </c>
      <c r="BI20" s="111">
        <f>IFERROR(BH20/BF20,"-")</f>
        <v>0.05</v>
      </c>
      <c r="BJ20" s="112">
        <v>6000</v>
      </c>
      <c r="BK20" s="113">
        <f>IFERROR(BJ20/BF20,"-")</f>
        <v>300</v>
      </c>
      <c r="BL20" s="114"/>
      <c r="BM20" s="114">
        <v>1</v>
      </c>
      <c r="BN20" s="114"/>
      <c r="BO20" s="116">
        <v>5</v>
      </c>
      <c r="BP20" s="117">
        <f>IF(Q20=0,"",IF(BO20=0,"",(BO20/Q20)))</f>
        <v>0.05952380952381</v>
      </c>
      <c r="BQ20" s="118"/>
      <c r="BR20" s="119">
        <f>IFERROR(BQ20/BO20,"-")</f>
        <v>0</v>
      </c>
      <c r="BS20" s="120"/>
      <c r="BT20" s="121">
        <f>IFERROR(BS20/BO20,"-")</f>
        <v>0</v>
      </c>
      <c r="BU20" s="122"/>
      <c r="BV20" s="122"/>
      <c r="BW20" s="122"/>
      <c r="BX20" s="123">
        <v>3</v>
      </c>
      <c r="BY20" s="124">
        <f>IF(Q20=0,"",IF(BX20=0,"",(BX20/Q20)))</f>
        <v>0.035714285714286</v>
      </c>
      <c r="BZ20" s="125"/>
      <c r="CA20" s="126">
        <f>IFERROR(BZ20/BX20,"-")</f>
        <v>0</v>
      </c>
      <c r="CB20" s="127"/>
      <c r="CC20" s="128">
        <f>IFERROR(CB20/BX20,"-")</f>
        <v>0</v>
      </c>
      <c r="CD20" s="129"/>
      <c r="CE20" s="129"/>
      <c r="CF20" s="129"/>
      <c r="CG20" s="130"/>
      <c r="CH20" s="131">
        <f>IF(Q20=0,"",IF(CG20=0,"",(CG20/Q20)))</f>
        <v>0</v>
      </c>
      <c r="CI20" s="132"/>
      <c r="CJ20" s="133" t="str">
        <f>IFERROR(CI20/CG20,"-")</f>
        <v>-</v>
      </c>
      <c r="CK20" s="134"/>
      <c r="CL20" s="135" t="str">
        <f>IFERROR(CK20/CG20,"-")</f>
        <v>-</v>
      </c>
      <c r="CM20" s="136"/>
      <c r="CN20" s="136"/>
      <c r="CO20" s="136"/>
      <c r="CP20" s="137">
        <v>1</v>
      </c>
      <c r="CQ20" s="138">
        <v>6000</v>
      </c>
      <c r="CR20" s="138">
        <v>6000</v>
      </c>
      <c r="CS20" s="138"/>
      <c r="CT20" s="139" t="str">
        <f>IF(AND(CR20=0,CS20=0),"",IF(AND(CR20&lt;=100000,CS20&lt;=100000),"",IF(CR20/CQ20&gt;0.7,"男高",IF(CS20/CQ20&gt;0.7,"女高",""))))</f>
        <v/>
      </c>
    </row>
    <row r="21" spans="1:99">
      <c r="A21" s="78"/>
      <c r="B21" s="184" t="s">
        <v>273</v>
      </c>
      <c r="C21" s="184" t="s">
        <v>170</v>
      </c>
      <c r="D21" s="184"/>
      <c r="E21" s="184"/>
      <c r="F21" s="184"/>
      <c r="G21" s="184" t="s">
        <v>77</v>
      </c>
      <c r="H21" s="87"/>
      <c r="I21" s="87"/>
      <c r="J21" s="87"/>
      <c r="K21" s="176"/>
      <c r="L21" s="79">
        <v>353</v>
      </c>
      <c r="M21" s="79">
        <v>280</v>
      </c>
      <c r="N21" s="79">
        <v>164</v>
      </c>
      <c r="O21" s="88">
        <v>112</v>
      </c>
      <c r="P21" s="89">
        <v>0</v>
      </c>
      <c r="Q21" s="90">
        <f>O21+P21</f>
        <v>112</v>
      </c>
      <c r="R21" s="80">
        <f>IFERROR(Q21/N21,"-")</f>
        <v>0.68292682926829</v>
      </c>
      <c r="S21" s="79">
        <v>11</v>
      </c>
      <c r="T21" s="79">
        <v>29</v>
      </c>
      <c r="U21" s="80">
        <f>IFERROR(T21/(Q21),"-")</f>
        <v>0.25892857142857</v>
      </c>
      <c r="V21" s="81"/>
      <c r="W21" s="82">
        <v>9</v>
      </c>
      <c r="X21" s="80">
        <f>IF(Q21=0,"-",W21/Q21)</f>
        <v>0.080357142857143</v>
      </c>
      <c r="Y21" s="181">
        <v>252000</v>
      </c>
      <c r="Z21" s="182">
        <f>IFERROR(Y21/Q21,"-")</f>
        <v>2250</v>
      </c>
      <c r="AA21" s="182">
        <f>IFERROR(Y21/W21,"-")</f>
        <v>28000</v>
      </c>
      <c r="AB21" s="176"/>
      <c r="AC21" s="83"/>
      <c r="AD21" s="77"/>
      <c r="AE21" s="91">
        <v>17</v>
      </c>
      <c r="AF21" s="92">
        <f>IF(Q21=0,"",IF(AE21=0,"",(AE21/Q21)))</f>
        <v>0.15178571428571</v>
      </c>
      <c r="AG21" s="91"/>
      <c r="AH21" s="93">
        <f>IFERROR(AG21/AE21,"-")</f>
        <v>0</v>
      </c>
      <c r="AI21" s="94"/>
      <c r="AJ21" s="95">
        <f>IFERROR(AI21/AE21,"-")</f>
        <v>0</v>
      </c>
      <c r="AK21" s="96"/>
      <c r="AL21" s="96"/>
      <c r="AM21" s="96"/>
      <c r="AN21" s="97">
        <v>31</v>
      </c>
      <c r="AO21" s="98">
        <f>IF(Q21=0,"",IF(AN21=0,"",(AN21/Q21)))</f>
        <v>0.27678571428571</v>
      </c>
      <c r="AP21" s="97"/>
      <c r="AQ21" s="99">
        <f>IFERROR(AP21/AN21,"-")</f>
        <v>0</v>
      </c>
      <c r="AR21" s="100"/>
      <c r="AS21" s="101">
        <f>IFERROR(AR21/AN21,"-")</f>
        <v>0</v>
      </c>
      <c r="AT21" s="102"/>
      <c r="AU21" s="102"/>
      <c r="AV21" s="102"/>
      <c r="AW21" s="103">
        <v>15</v>
      </c>
      <c r="AX21" s="104">
        <f>IF(Q21=0,"",IF(AW21=0,"",(AW21/Q21)))</f>
        <v>0.13392857142857</v>
      </c>
      <c r="AY21" s="103">
        <v>1</v>
      </c>
      <c r="AZ21" s="105">
        <f>IFERROR(AY21/AW21,"-")</f>
        <v>0.066666666666667</v>
      </c>
      <c r="BA21" s="106">
        <v>68000</v>
      </c>
      <c r="BB21" s="107">
        <f>IFERROR(BA21/AW21,"-")</f>
        <v>4533.3333333333</v>
      </c>
      <c r="BC21" s="108"/>
      <c r="BD21" s="108"/>
      <c r="BE21" s="108">
        <v>1</v>
      </c>
      <c r="BF21" s="109">
        <v>22</v>
      </c>
      <c r="BG21" s="110">
        <f>IF(Q21=0,"",IF(BF21=0,"",(BF21/Q21)))</f>
        <v>0.19642857142857</v>
      </c>
      <c r="BH21" s="109">
        <v>2</v>
      </c>
      <c r="BI21" s="111">
        <f>IFERROR(BH21/BF21,"-")</f>
        <v>0.090909090909091</v>
      </c>
      <c r="BJ21" s="112">
        <v>37000</v>
      </c>
      <c r="BK21" s="113">
        <f>IFERROR(BJ21/BF21,"-")</f>
        <v>1681.8181818182</v>
      </c>
      <c r="BL21" s="114"/>
      <c r="BM21" s="114"/>
      <c r="BN21" s="114">
        <v>2</v>
      </c>
      <c r="BO21" s="116">
        <v>18</v>
      </c>
      <c r="BP21" s="117">
        <f>IF(Q21=0,"",IF(BO21=0,"",(BO21/Q21)))</f>
        <v>0.16071428571429</v>
      </c>
      <c r="BQ21" s="118">
        <v>4</v>
      </c>
      <c r="BR21" s="119">
        <f>IFERROR(BQ21/BO21,"-")</f>
        <v>0.22222222222222</v>
      </c>
      <c r="BS21" s="120">
        <v>108000</v>
      </c>
      <c r="BT21" s="121">
        <f>IFERROR(BS21/BO21,"-")</f>
        <v>6000</v>
      </c>
      <c r="BU21" s="122">
        <v>1</v>
      </c>
      <c r="BV21" s="122">
        <v>1</v>
      </c>
      <c r="BW21" s="122">
        <v>2</v>
      </c>
      <c r="BX21" s="123">
        <v>7</v>
      </c>
      <c r="BY21" s="124">
        <f>IF(Q21=0,"",IF(BX21=0,"",(BX21/Q21)))</f>
        <v>0.0625</v>
      </c>
      <c r="BZ21" s="125">
        <v>2</v>
      </c>
      <c r="CA21" s="126">
        <f>IFERROR(BZ21/BX21,"-")</f>
        <v>0.28571428571429</v>
      </c>
      <c r="CB21" s="127">
        <v>39000</v>
      </c>
      <c r="CC21" s="128">
        <f>IFERROR(CB21/BX21,"-")</f>
        <v>5571.4285714286</v>
      </c>
      <c r="CD21" s="129"/>
      <c r="CE21" s="129">
        <v>1</v>
      </c>
      <c r="CF21" s="129">
        <v>1</v>
      </c>
      <c r="CG21" s="130">
        <v>2</v>
      </c>
      <c r="CH21" s="131">
        <f>IF(Q21=0,"",IF(CG21=0,"",(CG21/Q21)))</f>
        <v>0.017857142857143</v>
      </c>
      <c r="CI21" s="132"/>
      <c r="CJ21" s="133">
        <f>IFERROR(CI21/CG21,"-")</f>
        <v>0</v>
      </c>
      <c r="CK21" s="134"/>
      <c r="CL21" s="135">
        <f>IFERROR(CK21/CG21,"-")</f>
        <v>0</v>
      </c>
      <c r="CM21" s="136"/>
      <c r="CN21" s="136"/>
      <c r="CO21" s="136"/>
      <c r="CP21" s="137">
        <v>9</v>
      </c>
      <c r="CQ21" s="138">
        <v>252000</v>
      </c>
      <c r="CR21" s="138">
        <v>74000</v>
      </c>
      <c r="CS21" s="138"/>
      <c r="CT21" s="139" t="str">
        <f>IF(AND(CR21=0,CS21=0),"",IF(AND(CR21&lt;=100000,CS21&lt;=100000),"",IF(CR21/CQ21&gt;0.7,"男高",IF(CS21/CQ21&gt;0.7,"女高",""))))</f>
        <v/>
      </c>
    </row>
    <row r="22" spans="1:99">
      <c r="A22" s="78">
        <f>AC22</f>
        <v>1.4</v>
      </c>
      <c r="B22" s="184" t="s">
        <v>274</v>
      </c>
      <c r="C22" s="184" t="s">
        <v>170</v>
      </c>
      <c r="D22" s="184" t="s">
        <v>217</v>
      </c>
      <c r="E22" s="184" t="s">
        <v>251</v>
      </c>
      <c r="F22" s="184"/>
      <c r="G22" s="184" t="s">
        <v>61</v>
      </c>
      <c r="H22" s="87" t="s">
        <v>275</v>
      </c>
      <c r="I22" s="87" t="s">
        <v>243</v>
      </c>
      <c r="J22" s="87" t="s">
        <v>228</v>
      </c>
      <c r="K22" s="176">
        <v>100000</v>
      </c>
      <c r="L22" s="79">
        <v>13</v>
      </c>
      <c r="M22" s="79">
        <v>0</v>
      </c>
      <c r="N22" s="79">
        <v>120</v>
      </c>
      <c r="O22" s="88">
        <v>4</v>
      </c>
      <c r="P22" s="89">
        <v>1</v>
      </c>
      <c r="Q22" s="90">
        <f>O22+P22</f>
        <v>5</v>
      </c>
      <c r="R22" s="80">
        <f>IFERROR(Q22/N22,"-")</f>
        <v>0.041666666666667</v>
      </c>
      <c r="S22" s="79">
        <v>0</v>
      </c>
      <c r="T22" s="79">
        <v>4</v>
      </c>
      <c r="U22" s="80">
        <f>IFERROR(T22/(Q22),"-")</f>
        <v>0.8</v>
      </c>
      <c r="V22" s="81">
        <f>IFERROR(K22/SUM(Q22:Q23),"-")</f>
        <v>1298.7012987013</v>
      </c>
      <c r="W22" s="82">
        <v>0</v>
      </c>
      <c r="X22" s="80">
        <f>IF(Q22=0,"-",W22/Q22)</f>
        <v>0</v>
      </c>
      <c r="Y22" s="181">
        <v>0</v>
      </c>
      <c r="Z22" s="182">
        <f>IFERROR(Y22/Q22,"-")</f>
        <v>0</v>
      </c>
      <c r="AA22" s="182" t="str">
        <f>IFERROR(Y22/W22,"-")</f>
        <v>-</v>
      </c>
      <c r="AB22" s="176">
        <f>SUM(Y22:Y23)-SUM(K22:K23)</f>
        <v>40000</v>
      </c>
      <c r="AC22" s="83">
        <f>SUM(Y22:Y23)/SUM(K22:K23)</f>
        <v>1.4</v>
      </c>
      <c r="AD22" s="77"/>
      <c r="AE22" s="91"/>
      <c r="AF22" s="92">
        <f>IF(Q22=0,"",IF(AE22=0,"",(AE22/Q22)))</f>
        <v>0</v>
      </c>
      <c r="AG22" s="91"/>
      <c r="AH22" s="93" t="str">
        <f>IFERROR(AG22/AE22,"-")</f>
        <v>-</v>
      </c>
      <c r="AI22" s="94"/>
      <c r="AJ22" s="95" t="str">
        <f>IFERROR(AI22/AE22,"-")</f>
        <v>-</v>
      </c>
      <c r="AK22" s="96"/>
      <c r="AL22" s="96"/>
      <c r="AM22" s="96"/>
      <c r="AN22" s="97">
        <v>2</v>
      </c>
      <c r="AO22" s="98">
        <f>IF(Q22=0,"",IF(AN22=0,"",(AN22/Q22)))</f>
        <v>0.4</v>
      </c>
      <c r="AP22" s="97"/>
      <c r="AQ22" s="99">
        <f>IFERROR(AP22/AN22,"-")</f>
        <v>0</v>
      </c>
      <c r="AR22" s="100"/>
      <c r="AS22" s="101">
        <f>IFERROR(AR22/AN22,"-")</f>
        <v>0</v>
      </c>
      <c r="AT22" s="102"/>
      <c r="AU22" s="102"/>
      <c r="AV22" s="102"/>
      <c r="AW22" s="103">
        <v>1</v>
      </c>
      <c r="AX22" s="104">
        <f>IF(Q22=0,"",IF(AW22=0,"",(AW22/Q22)))</f>
        <v>0.2</v>
      </c>
      <c r="AY22" s="103"/>
      <c r="AZ22" s="105">
        <f>IFERROR(AY22/AW22,"-")</f>
        <v>0</v>
      </c>
      <c r="BA22" s="106"/>
      <c r="BB22" s="107">
        <f>IFERROR(BA22/AW22,"-")</f>
        <v>0</v>
      </c>
      <c r="BC22" s="108"/>
      <c r="BD22" s="108"/>
      <c r="BE22" s="108"/>
      <c r="BF22" s="109">
        <v>2</v>
      </c>
      <c r="BG22" s="110">
        <f>IF(Q22=0,"",IF(BF22=0,"",(BF22/Q22)))</f>
        <v>0.4</v>
      </c>
      <c r="BH22" s="109"/>
      <c r="BI22" s="111">
        <f>IFERROR(BH22/BF22,"-")</f>
        <v>0</v>
      </c>
      <c r="BJ22" s="112"/>
      <c r="BK22" s="113">
        <f>IFERROR(BJ22/BF22,"-")</f>
        <v>0</v>
      </c>
      <c r="BL22" s="114"/>
      <c r="BM22" s="114"/>
      <c r="BN22" s="114"/>
      <c r="BO22" s="116"/>
      <c r="BP22" s="117">
        <f>IF(Q22=0,"",IF(BO22=0,"",(BO22/Q22)))</f>
        <v>0</v>
      </c>
      <c r="BQ22" s="118"/>
      <c r="BR22" s="119" t="str">
        <f>IFERROR(BQ22/BO22,"-")</f>
        <v>-</v>
      </c>
      <c r="BS22" s="120"/>
      <c r="BT22" s="121" t="str">
        <f>IFERROR(BS22/BO22,"-")</f>
        <v>-</v>
      </c>
      <c r="BU22" s="122"/>
      <c r="BV22" s="122"/>
      <c r="BW22" s="122"/>
      <c r="BX22" s="123"/>
      <c r="BY22" s="124">
        <f>IF(Q22=0,"",IF(BX22=0,"",(BX22/Q22)))</f>
        <v>0</v>
      </c>
      <c r="BZ22" s="125"/>
      <c r="CA22" s="126" t="str">
        <f>IFERROR(BZ22/BX22,"-")</f>
        <v>-</v>
      </c>
      <c r="CB22" s="127"/>
      <c r="CC22" s="128" t="str">
        <f>IFERROR(CB22/BX22,"-")</f>
        <v>-</v>
      </c>
      <c r="CD22" s="129"/>
      <c r="CE22" s="129"/>
      <c r="CF22" s="129"/>
      <c r="CG22" s="130"/>
      <c r="CH22" s="131">
        <f>IF(Q22=0,"",IF(CG22=0,"",(CG22/Q22)))</f>
        <v>0</v>
      </c>
      <c r="CI22" s="132"/>
      <c r="CJ22" s="133" t="str">
        <f>IFERROR(CI22/CG22,"-")</f>
        <v>-</v>
      </c>
      <c r="CK22" s="134"/>
      <c r="CL22" s="135" t="str">
        <f>IFERROR(CK22/CG22,"-")</f>
        <v>-</v>
      </c>
      <c r="CM22" s="136"/>
      <c r="CN22" s="136"/>
      <c r="CO22" s="136"/>
      <c r="CP22" s="137">
        <v>0</v>
      </c>
      <c r="CQ22" s="138">
        <v>0</v>
      </c>
      <c r="CR22" s="138"/>
      <c r="CS22" s="138"/>
      <c r="CT22" s="139" t="str">
        <f>IF(AND(CR22=0,CS22=0),"",IF(AND(CR22&lt;=100000,CS22&lt;=100000),"",IF(CR22/CQ22&gt;0.7,"男高",IF(CS22/CQ22&gt;0.7,"女高",""))))</f>
        <v/>
      </c>
    </row>
    <row r="23" spans="1:99">
      <c r="A23" s="78"/>
      <c r="B23" s="184" t="s">
        <v>276</v>
      </c>
      <c r="C23" s="184" t="s">
        <v>170</v>
      </c>
      <c r="D23" s="184"/>
      <c r="E23" s="184"/>
      <c r="F23" s="184"/>
      <c r="G23" s="184" t="s">
        <v>77</v>
      </c>
      <c r="H23" s="87"/>
      <c r="I23" s="87"/>
      <c r="J23" s="87"/>
      <c r="K23" s="176"/>
      <c r="L23" s="79">
        <v>239</v>
      </c>
      <c r="M23" s="79">
        <v>186</v>
      </c>
      <c r="N23" s="79">
        <v>134</v>
      </c>
      <c r="O23" s="88">
        <v>68</v>
      </c>
      <c r="P23" s="89">
        <v>4</v>
      </c>
      <c r="Q23" s="90">
        <f>O23+P23</f>
        <v>72</v>
      </c>
      <c r="R23" s="80">
        <f>IFERROR(Q23/N23,"-")</f>
        <v>0.53731343283582</v>
      </c>
      <c r="S23" s="79">
        <v>7</v>
      </c>
      <c r="T23" s="79">
        <v>8</v>
      </c>
      <c r="U23" s="80">
        <f>IFERROR(T23/(Q23),"-")</f>
        <v>0.11111111111111</v>
      </c>
      <c r="V23" s="81"/>
      <c r="W23" s="82">
        <v>7</v>
      </c>
      <c r="X23" s="80">
        <f>IF(Q23=0,"-",W23/Q23)</f>
        <v>0.097222222222222</v>
      </c>
      <c r="Y23" s="181">
        <v>140000</v>
      </c>
      <c r="Z23" s="182">
        <f>IFERROR(Y23/Q23,"-")</f>
        <v>1944.4444444444</v>
      </c>
      <c r="AA23" s="182">
        <f>IFERROR(Y23/W23,"-")</f>
        <v>20000</v>
      </c>
      <c r="AB23" s="176"/>
      <c r="AC23" s="83"/>
      <c r="AD23" s="77"/>
      <c r="AE23" s="91">
        <v>15</v>
      </c>
      <c r="AF23" s="92">
        <f>IF(Q23=0,"",IF(AE23=0,"",(AE23/Q23)))</f>
        <v>0.20833333333333</v>
      </c>
      <c r="AG23" s="91"/>
      <c r="AH23" s="93">
        <f>IFERROR(AG23/AE23,"-")</f>
        <v>0</v>
      </c>
      <c r="AI23" s="94"/>
      <c r="AJ23" s="95">
        <f>IFERROR(AI23/AE23,"-")</f>
        <v>0</v>
      </c>
      <c r="AK23" s="96"/>
      <c r="AL23" s="96"/>
      <c r="AM23" s="96"/>
      <c r="AN23" s="97">
        <v>7</v>
      </c>
      <c r="AO23" s="98">
        <f>IF(Q23=0,"",IF(AN23=0,"",(AN23/Q23)))</f>
        <v>0.097222222222222</v>
      </c>
      <c r="AP23" s="97">
        <v>1</v>
      </c>
      <c r="AQ23" s="99">
        <f>IFERROR(AP23/AN23,"-")</f>
        <v>0.14285714285714</v>
      </c>
      <c r="AR23" s="100">
        <v>3000</v>
      </c>
      <c r="AS23" s="101">
        <f>IFERROR(AR23/AN23,"-")</f>
        <v>428.57142857143</v>
      </c>
      <c r="AT23" s="102">
        <v>1</v>
      </c>
      <c r="AU23" s="102"/>
      <c r="AV23" s="102"/>
      <c r="AW23" s="103">
        <v>15</v>
      </c>
      <c r="AX23" s="104">
        <f>IF(Q23=0,"",IF(AW23=0,"",(AW23/Q23)))</f>
        <v>0.20833333333333</v>
      </c>
      <c r="AY23" s="103"/>
      <c r="AZ23" s="105">
        <f>IFERROR(AY23/AW23,"-")</f>
        <v>0</v>
      </c>
      <c r="BA23" s="106"/>
      <c r="BB23" s="107">
        <f>IFERROR(BA23/AW23,"-")</f>
        <v>0</v>
      </c>
      <c r="BC23" s="108"/>
      <c r="BD23" s="108"/>
      <c r="BE23" s="108"/>
      <c r="BF23" s="109">
        <v>14</v>
      </c>
      <c r="BG23" s="110">
        <f>IF(Q23=0,"",IF(BF23=0,"",(BF23/Q23)))</f>
        <v>0.19444444444444</v>
      </c>
      <c r="BH23" s="109">
        <v>3</v>
      </c>
      <c r="BI23" s="111">
        <f>IFERROR(BH23/BF23,"-")</f>
        <v>0.21428571428571</v>
      </c>
      <c r="BJ23" s="112">
        <v>59000</v>
      </c>
      <c r="BK23" s="113">
        <f>IFERROR(BJ23/BF23,"-")</f>
        <v>4214.2857142857</v>
      </c>
      <c r="BL23" s="114">
        <v>1</v>
      </c>
      <c r="BM23" s="114"/>
      <c r="BN23" s="114">
        <v>2</v>
      </c>
      <c r="BO23" s="116">
        <v>12</v>
      </c>
      <c r="BP23" s="117">
        <f>IF(Q23=0,"",IF(BO23=0,"",(BO23/Q23)))</f>
        <v>0.16666666666667</v>
      </c>
      <c r="BQ23" s="118">
        <v>1</v>
      </c>
      <c r="BR23" s="119">
        <f>IFERROR(BQ23/BO23,"-")</f>
        <v>0.083333333333333</v>
      </c>
      <c r="BS23" s="120">
        <v>3000</v>
      </c>
      <c r="BT23" s="121">
        <f>IFERROR(BS23/BO23,"-")</f>
        <v>250</v>
      </c>
      <c r="BU23" s="122">
        <v>1</v>
      </c>
      <c r="BV23" s="122"/>
      <c r="BW23" s="122"/>
      <c r="BX23" s="123">
        <v>8</v>
      </c>
      <c r="BY23" s="124">
        <f>IF(Q23=0,"",IF(BX23=0,"",(BX23/Q23)))</f>
        <v>0.11111111111111</v>
      </c>
      <c r="BZ23" s="125">
        <v>2</v>
      </c>
      <c r="CA23" s="126">
        <f>IFERROR(BZ23/BX23,"-")</f>
        <v>0.25</v>
      </c>
      <c r="CB23" s="127">
        <v>75000</v>
      </c>
      <c r="CC23" s="128">
        <f>IFERROR(CB23/BX23,"-")</f>
        <v>9375</v>
      </c>
      <c r="CD23" s="129"/>
      <c r="CE23" s="129"/>
      <c r="CF23" s="129">
        <v>2</v>
      </c>
      <c r="CG23" s="130">
        <v>1</v>
      </c>
      <c r="CH23" s="131">
        <f>IF(Q23=0,"",IF(CG23=0,"",(CG23/Q23)))</f>
        <v>0.013888888888889</v>
      </c>
      <c r="CI23" s="132"/>
      <c r="CJ23" s="133">
        <f>IFERROR(CI23/CG23,"-")</f>
        <v>0</v>
      </c>
      <c r="CK23" s="134"/>
      <c r="CL23" s="135">
        <f>IFERROR(CK23/CG23,"-")</f>
        <v>0</v>
      </c>
      <c r="CM23" s="136"/>
      <c r="CN23" s="136"/>
      <c r="CO23" s="136"/>
      <c r="CP23" s="137">
        <v>7</v>
      </c>
      <c r="CQ23" s="138">
        <v>140000</v>
      </c>
      <c r="CR23" s="138">
        <v>45000</v>
      </c>
      <c r="CS23" s="138"/>
      <c r="CT23" s="139" t="str">
        <f>IF(AND(CR23=0,CS23=0),"",IF(AND(CR23&lt;=100000,CS23&lt;=100000),"",IF(CR23/CQ23&gt;0.7,"男高",IF(CS23/CQ23&gt;0.7,"女高",""))))</f>
        <v/>
      </c>
    </row>
    <row r="24" spans="1:99">
      <c r="A24" s="30"/>
      <c r="B24" s="84"/>
      <c r="C24" s="84"/>
      <c r="D24" s="85"/>
      <c r="E24" s="85"/>
      <c r="F24" s="85"/>
      <c r="G24" s="86"/>
      <c r="H24" s="87"/>
      <c r="I24" s="87"/>
      <c r="J24" s="87"/>
      <c r="K24" s="177"/>
      <c r="L24" s="34"/>
      <c r="M24" s="34"/>
      <c r="N24" s="31"/>
      <c r="O24" s="23"/>
      <c r="P24" s="23"/>
      <c r="Q24" s="23"/>
      <c r="R24" s="32"/>
      <c r="S24" s="32"/>
      <c r="T24" s="23"/>
      <c r="U24" s="32"/>
      <c r="V24" s="25"/>
      <c r="W24" s="25"/>
      <c r="X24" s="25"/>
      <c r="Y24" s="183"/>
      <c r="Z24" s="183"/>
      <c r="AA24" s="183"/>
      <c r="AB24" s="183"/>
      <c r="AC24" s="33"/>
      <c r="AD24" s="57"/>
      <c r="AE24" s="61"/>
      <c r="AF24" s="62"/>
      <c r="AG24" s="61"/>
      <c r="AH24" s="65"/>
      <c r="AI24" s="66"/>
      <c r="AJ24" s="67"/>
      <c r="AK24" s="68"/>
      <c r="AL24" s="68"/>
      <c r="AM24" s="68"/>
      <c r="AN24" s="61"/>
      <c r="AO24" s="62"/>
      <c r="AP24" s="61"/>
      <c r="AQ24" s="65"/>
      <c r="AR24" s="66"/>
      <c r="AS24" s="67"/>
      <c r="AT24" s="68"/>
      <c r="AU24" s="68"/>
      <c r="AV24" s="68"/>
      <c r="AW24" s="61"/>
      <c r="AX24" s="62"/>
      <c r="AY24" s="61"/>
      <c r="AZ24" s="65"/>
      <c r="BA24" s="66"/>
      <c r="BB24" s="67"/>
      <c r="BC24" s="68"/>
      <c r="BD24" s="68"/>
      <c r="BE24" s="68"/>
      <c r="BF24" s="61"/>
      <c r="BG24" s="62"/>
      <c r="BH24" s="61"/>
      <c r="BI24" s="65"/>
      <c r="BJ24" s="66"/>
      <c r="BK24" s="67"/>
      <c r="BL24" s="68"/>
      <c r="BM24" s="68"/>
      <c r="BN24" s="68"/>
      <c r="BO24" s="63"/>
      <c r="BP24" s="64"/>
      <c r="BQ24" s="61"/>
      <c r="BR24" s="65"/>
      <c r="BS24" s="66"/>
      <c r="BT24" s="67"/>
      <c r="BU24" s="68"/>
      <c r="BV24" s="68"/>
      <c r="BW24" s="68"/>
      <c r="BX24" s="63"/>
      <c r="BY24" s="64"/>
      <c r="BZ24" s="61"/>
      <c r="CA24" s="65"/>
      <c r="CB24" s="66"/>
      <c r="CC24" s="67"/>
      <c r="CD24" s="68"/>
      <c r="CE24" s="68"/>
      <c r="CF24" s="68"/>
      <c r="CG24" s="63"/>
      <c r="CH24" s="64"/>
      <c r="CI24" s="61"/>
      <c r="CJ24" s="65"/>
      <c r="CK24" s="66"/>
      <c r="CL24" s="67"/>
      <c r="CM24" s="68"/>
      <c r="CN24" s="68"/>
      <c r="CO24" s="68"/>
      <c r="CP24" s="69"/>
      <c r="CQ24" s="66"/>
      <c r="CR24" s="66"/>
      <c r="CS24" s="66"/>
      <c r="CT24" s="70"/>
    </row>
    <row r="25" spans="1:99">
      <c r="A25" s="30"/>
      <c r="B25" s="37"/>
      <c r="C25" s="37"/>
      <c r="D25" s="21"/>
      <c r="E25" s="21"/>
      <c r="F25" s="21"/>
      <c r="G25" s="22"/>
      <c r="H25" s="36"/>
      <c r="I25" s="36"/>
      <c r="J25" s="73"/>
      <c r="K25" s="178"/>
      <c r="L25" s="34"/>
      <c r="M25" s="34"/>
      <c r="N25" s="31"/>
      <c r="O25" s="23"/>
      <c r="P25" s="23"/>
      <c r="Q25" s="23"/>
      <c r="R25" s="32"/>
      <c r="S25" s="32"/>
      <c r="T25" s="23"/>
      <c r="U25" s="32"/>
      <c r="V25" s="25"/>
      <c r="W25" s="25"/>
      <c r="X25" s="25"/>
      <c r="Y25" s="183"/>
      <c r="Z25" s="183"/>
      <c r="AA25" s="183"/>
      <c r="AB25" s="183"/>
      <c r="AC25" s="33"/>
      <c r="AD25" s="59"/>
      <c r="AE25" s="61"/>
      <c r="AF25" s="62"/>
      <c r="AG25" s="61"/>
      <c r="AH25" s="65"/>
      <c r="AI25" s="66"/>
      <c r="AJ25" s="67"/>
      <c r="AK25" s="68"/>
      <c r="AL25" s="68"/>
      <c r="AM25" s="68"/>
      <c r="AN25" s="61"/>
      <c r="AO25" s="62"/>
      <c r="AP25" s="61"/>
      <c r="AQ25" s="65"/>
      <c r="AR25" s="66"/>
      <c r="AS25" s="67"/>
      <c r="AT25" s="68"/>
      <c r="AU25" s="68"/>
      <c r="AV25" s="68"/>
      <c r="AW25" s="61"/>
      <c r="AX25" s="62"/>
      <c r="AY25" s="61"/>
      <c r="AZ25" s="65"/>
      <c r="BA25" s="66"/>
      <c r="BB25" s="67"/>
      <c r="BC25" s="68"/>
      <c r="BD25" s="68"/>
      <c r="BE25" s="68"/>
      <c r="BF25" s="61"/>
      <c r="BG25" s="62"/>
      <c r="BH25" s="61"/>
      <c r="BI25" s="65"/>
      <c r="BJ25" s="66"/>
      <c r="BK25" s="67"/>
      <c r="BL25" s="68"/>
      <c r="BM25" s="68"/>
      <c r="BN25" s="68"/>
      <c r="BO25" s="63"/>
      <c r="BP25" s="64"/>
      <c r="BQ25" s="61"/>
      <c r="BR25" s="65"/>
      <c r="BS25" s="66"/>
      <c r="BT25" s="67"/>
      <c r="BU25" s="68"/>
      <c r="BV25" s="68"/>
      <c r="BW25" s="68"/>
      <c r="BX25" s="63"/>
      <c r="BY25" s="64"/>
      <c r="BZ25" s="61"/>
      <c r="CA25" s="65"/>
      <c r="CB25" s="66"/>
      <c r="CC25" s="67"/>
      <c r="CD25" s="68"/>
      <c r="CE25" s="68"/>
      <c r="CF25" s="68"/>
      <c r="CG25" s="63"/>
      <c r="CH25" s="64"/>
      <c r="CI25" s="61"/>
      <c r="CJ25" s="65"/>
      <c r="CK25" s="66"/>
      <c r="CL25" s="67"/>
      <c r="CM25" s="68"/>
      <c r="CN25" s="68"/>
      <c r="CO25" s="68"/>
      <c r="CP25" s="69"/>
      <c r="CQ25" s="66"/>
      <c r="CR25" s="66"/>
      <c r="CS25" s="66"/>
      <c r="CT25" s="70"/>
    </row>
    <row r="26" spans="1:99">
      <c r="A26" s="19">
        <f>AC26</f>
        <v>2.2988131868132</v>
      </c>
      <c r="B26" s="39"/>
      <c r="C26" s="39"/>
      <c r="D26" s="39"/>
      <c r="E26" s="39"/>
      <c r="F26" s="39"/>
      <c r="G26" s="39"/>
      <c r="H26" s="40" t="s">
        <v>277</v>
      </c>
      <c r="I26" s="40"/>
      <c r="J26" s="40"/>
      <c r="K26" s="179">
        <f>SUM(K6:K25)</f>
        <v>910000</v>
      </c>
      <c r="L26" s="41">
        <f>SUM(L6:L25)</f>
        <v>2664</v>
      </c>
      <c r="M26" s="41">
        <f>SUM(M6:M25)</f>
        <v>1681</v>
      </c>
      <c r="N26" s="41">
        <f>SUM(N6:N25)</f>
        <v>3201</v>
      </c>
      <c r="O26" s="41">
        <f>SUM(O6:O25)</f>
        <v>824</v>
      </c>
      <c r="P26" s="41">
        <f>SUM(P6:P25)</f>
        <v>26</v>
      </c>
      <c r="Q26" s="41">
        <f>SUM(Q6:Q25)</f>
        <v>850</v>
      </c>
      <c r="R26" s="42">
        <f>IFERROR(Q26/N26,"-")</f>
        <v>0.26554201811934</v>
      </c>
      <c r="S26" s="76">
        <f>SUM(S6:S25)</f>
        <v>73</v>
      </c>
      <c r="T26" s="76">
        <f>SUM(T6:T25)</f>
        <v>195</v>
      </c>
      <c r="U26" s="42">
        <f>IFERROR(S26/Q26,"-")</f>
        <v>0.085882352941176</v>
      </c>
      <c r="V26" s="43">
        <f>IFERROR(K26/Q26,"-")</f>
        <v>1070.5882352941</v>
      </c>
      <c r="W26" s="44">
        <f>SUM(W6:W25)</f>
        <v>60</v>
      </c>
      <c r="X26" s="42">
        <f>IFERROR(W26/Q26,"-")</f>
        <v>0.070588235294118</v>
      </c>
      <c r="Y26" s="179">
        <f>SUM(Y6:Y25)</f>
        <v>2091920</v>
      </c>
      <c r="Z26" s="179">
        <f>IFERROR(Y26/Q26,"-")</f>
        <v>2461.0823529412</v>
      </c>
      <c r="AA26" s="179">
        <f>IFERROR(Y26/W26,"-")</f>
        <v>34865.333333333</v>
      </c>
      <c r="AB26" s="179">
        <f>Y26-K26</f>
        <v>1181920</v>
      </c>
      <c r="AC26" s="45">
        <f>Y26/K26</f>
        <v>2.2988131868132</v>
      </c>
      <c r="AD26" s="58"/>
      <c r="AE26" s="60"/>
      <c r="AF26" s="60"/>
      <c r="AG26" s="60"/>
      <c r="AH26" s="60"/>
      <c r="AI26" s="60"/>
      <c r="AJ26" s="60"/>
      <c r="AK26" s="60"/>
      <c r="AL26" s="60"/>
      <c r="AM26" s="60"/>
      <c r="AN26" s="60"/>
      <c r="AO26" s="60"/>
      <c r="AP26" s="60"/>
      <c r="AQ26" s="60"/>
      <c r="AR26" s="60"/>
      <c r="AS26" s="60"/>
      <c r="AT26" s="60"/>
      <c r="AU26" s="60"/>
      <c r="AV26" s="60"/>
      <c r="AW26" s="60"/>
      <c r="AX26" s="60"/>
      <c r="AY26" s="60"/>
      <c r="AZ26" s="60"/>
      <c r="BA26" s="60"/>
      <c r="BB26" s="60"/>
      <c r="BC26" s="60"/>
      <c r="BD26" s="60"/>
      <c r="BE26" s="60"/>
      <c r="BF26" s="60"/>
      <c r="BG26" s="60"/>
      <c r="BH26" s="60"/>
      <c r="BI26" s="60"/>
      <c r="BJ26" s="60"/>
      <c r="BK26" s="60"/>
      <c r="BL26" s="60"/>
      <c r="BM26" s="60"/>
      <c r="BN26" s="60"/>
      <c r="BO26" s="60"/>
      <c r="BP26" s="60"/>
      <c r="BQ26" s="60"/>
      <c r="BR26" s="60"/>
      <c r="BS26" s="60"/>
      <c r="BT26" s="60"/>
      <c r="BU26" s="60"/>
      <c r="BV26" s="60"/>
      <c r="BW26" s="60"/>
      <c r="BX26" s="60"/>
      <c r="BY26" s="60"/>
      <c r="BZ26" s="60"/>
      <c r="CA26" s="60"/>
      <c r="CB26" s="60"/>
      <c r="CC26" s="60"/>
      <c r="CD26" s="60"/>
      <c r="CE26" s="60"/>
      <c r="CF26" s="60"/>
      <c r="CG26" s="60"/>
      <c r="CH26" s="60"/>
      <c r="CI26" s="60"/>
      <c r="CJ26" s="60"/>
      <c r="CK26" s="60"/>
      <c r="CL26" s="60"/>
      <c r="CM26" s="60"/>
      <c r="CN26" s="60"/>
      <c r="CO26" s="60"/>
      <c r="CP26" s="60"/>
      <c r="CQ26" s="60"/>
      <c r="CR26" s="60"/>
      <c r="CS26" s="60"/>
      <c r="CT26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7"/>
    <mergeCell ref="K6:K7"/>
    <mergeCell ref="V6:V7"/>
    <mergeCell ref="AB6:AB7"/>
    <mergeCell ref="AC6:AC7"/>
    <mergeCell ref="A8:A9"/>
    <mergeCell ref="K8:K9"/>
    <mergeCell ref="V8:V9"/>
    <mergeCell ref="AB8:AB9"/>
    <mergeCell ref="AC8:AC9"/>
    <mergeCell ref="A10:A11"/>
    <mergeCell ref="K10:K11"/>
    <mergeCell ref="V10:V11"/>
    <mergeCell ref="AB10:AB11"/>
    <mergeCell ref="AC10:AC11"/>
    <mergeCell ref="A12:A13"/>
    <mergeCell ref="K12:K13"/>
    <mergeCell ref="V12:V13"/>
    <mergeCell ref="AB12:AB13"/>
    <mergeCell ref="AC12:AC13"/>
    <mergeCell ref="A14:A15"/>
    <mergeCell ref="K14:K15"/>
    <mergeCell ref="V14:V15"/>
    <mergeCell ref="AB14:AB15"/>
    <mergeCell ref="AC14:AC15"/>
    <mergeCell ref="A16:A17"/>
    <mergeCell ref="K16:K17"/>
    <mergeCell ref="V16:V17"/>
    <mergeCell ref="AB16:AB17"/>
    <mergeCell ref="AC16:AC17"/>
    <mergeCell ref="A18:A19"/>
    <mergeCell ref="K18:K19"/>
    <mergeCell ref="V18:V19"/>
    <mergeCell ref="AB18:AB19"/>
    <mergeCell ref="AC18:AC19"/>
    <mergeCell ref="A20:A21"/>
    <mergeCell ref="K20:K21"/>
    <mergeCell ref="V20:V21"/>
    <mergeCell ref="AB20:AB21"/>
    <mergeCell ref="AC20:AC21"/>
    <mergeCell ref="A22:A23"/>
    <mergeCell ref="K22:K23"/>
    <mergeCell ref="V22:V23"/>
    <mergeCell ref="AB22:AB23"/>
    <mergeCell ref="AC22:AC23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新聞</vt:lpstr>
      <vt:lpstr>雑誌</vt:lpstr>
      <vt:lpstr>DVD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2019-02-26T19:11:04+09:00</dcterms:modified>
  <dc:title/>
  <dc:description/>
  <dc:subject/>
  <cp:keywords/>
  <cp:category/>
</cp:coreProperties>
</file>