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アフィリエイト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<sst xmlns="http://schemas.openxmlformats.org/spreadsheetml/2006/main" uniqueCount="75">
  <si>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04月</t>
  </si>
  <si>
    <t>どきどき</t>
  </si>
  <si>
    <t>最終更新日</t>
  </si>
  <si>
    <t>04月17日</t>
  </si>
  <si>
    <t>年齢分布（才）</t>
  </si>
  <si>
    <t>入金者
合計</t>
  </si>
  <si>
    <t>課金額計</t>
  </si>
  <si>
    <t>高額check</t>
  </si>
  <si>
    <t>●アフィリエイト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</si>
  <si>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</si>
  <si>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</si>
  <si>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</si>
  <si>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</si>
  <si>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</si>
  <si>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</si>
  <si>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</si>
  <si>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</si>
  <si>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</si>
  <si>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</si>
  <si>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</si>
  <si>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</si>
  <si>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</si>
  <si>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</si>
  <si>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</si>
  <si>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</si>
  <si>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</si>
  <si>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AF単価</t>
  </si>
  <si>
    <t>着信数</t>
  </si>
  <si>
    <t>ユニーク数</t>
  </si>
  <si>
    <t>アクセス数</t>
  </si>
  <si>
    <t>合計</t>
  </si>
  <si>
    <t>20歳以上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</si>
  <si>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</si>
  <si>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</si>
  <si>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</si>
  <si>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</si>
  <si>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</si>
  <si>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</si>
  <si>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</si>
  <si>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</si>
  <si>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</si>
  <si>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</si>
  <si>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</si>
  <si>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</si>
  <si>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</si>
  <si>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</si>
  <si>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</si>
  <si>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</si>
  <si>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</si>
  <si>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</si>
  <si>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</si>
  <si>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</si>
  <si>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</si>
  <si>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</si>
  <si>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</si>
  <si>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ADIT</t>
  </si>
  <si>
    <t>MDメルマガ</t>
  </si>
  <si>
    <t>4/1～4/30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</si>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</sst>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6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2" numFmtId="164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9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9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9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8" numFmtId="0" fillId="14" borderId="8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9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9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9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3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8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10.375" customWidth="true" style="54"/>
    <col min="16" max="16" width="10.375" customWidth="true" style="54"/>
    <col min="17" max="17" width="7.375" customWidth="true" style="54"/>
    <col min="18" max="18" width="9" customWidth="true" style="54"/>
    <col min="19" max="19" width="9" customWidth="true" style="54"/>
    <col min="20" max="20" width="6.75" customWidth="true" style="54"/>
    <col min="21" max="21" width="7.875" customWidth="true" style="54"/>
    <col min="22" max="22" width="10" customWidth="true" style="54"/>
    <col min="23" max="23" width="9" customWidth="true" style="54"/>
    <col min="24" max="24" width="9" customWidth="true" style="54"/>
    <col min="25" max="25" width="12.375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  <col min="96" max="96" width="9" customWidth="true" style="54"/>
    <col min="97" max="97" width="9" customWidth="true" style="54"/>
  </cols>
  <sheetData>
    <row r="2" spans="1:97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56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34" t="s">
        <v>4</v>
      </c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5" t="s">
        <v>5</v>
      </c>
      <c r="CN2" s="137" t="s">
        <v>6</v>
      </c>
      <c r="CO2" s="125" t="s">
        <v>7</v>
      </c>
      <c r="CP2" s="126"/>
      <c r="CQ2" s="127"/>
    </row>
    <row r="3" spans="1:97" customHeight="1" ht="14.25">
      <c r="A3" s="12" t="s">
        <v>8</v>
      </c>
      <c r="B3" s="22"/>
      <c r="C3" s="22"/>
      <c r="D3" s="22"/>
      <c r="E3" s="22"/>
      <c r="F3" s="53"/>
      <c r="G3" s="37"/>
      <c r="H3" s="37"/>
      <c r="I3" s="37"/>
      <c r="J3" s="123" t="s">
        <v>9</v>
      </c>
      <c r="K3" s="12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7"/>
      <c r="X3" s="37"/>
      <c r="Y3" s="37"/>
      <c r="Z3" s="37"/>
      <c r="AA3" s="37"/>
      <c r="AB3" s="128" t="s">
        <v>10</v>
      </c>
      <c r="AC3" s="129"/>
      <c r="AD3" s="129"/>
      <c r="AE3" s="129"/>
      <c r="AF3" s="129"/>
      <c r="AG3" s="129"/>
      <c r="AH3" s="129"/>
      <c r="AI3" s="129"/>
      <c r="AJ3" s="129"/>
      <c r="AK3" s="140" t="s">
        <v>11</v>
      </c>
      <c r="AL3" s="141"/>
      <c r="AM3" s="141"/>
      <c r="AN3" s="141"/>
      <c r="AO3" s="141"/>
      <c r="AP3" s="141"/>
      <c r="AQ3" s="141"/>
      <c r="AR3" s="141"/>
      <c r="AS3" s="142"/>
      <c r="AT3" s="143" t="s">
        <v>12</v>
      </c>
      <c r="AU3" s="144"/>
      <c r="AV3" s="144"/>
      <c r="AW3" s="144"/>
      <c r="AX3" s="144"/>
      <c r="AY3" s="144"/>
      <c r="AZ3" s="144"/>
      <c r="BA3" s="144"/>
      <c r="BB3" s="145"/>
      <c r="BC3" s="146" t="s">
        <v>13</v>
      </c>
      <c r="BD3" s="147"/>
      <c r="BE3" s="147"/>
      <c r="BF3" s="147"/>
      <c r="BG3" s="147"/>
      <c r="BH3" s="147"/>
      <c r="BI3" s="147"/>
      <c r="BJ3" s="147"/>
      <c r="BK3" s="148"/>
      <c r="BL3" s="149" t="s">
        <v>14</v>
      </c>
      <c r="BM3" s="150"/>
      <c r="BN3" s="150"/>
      <c r="BO3" s="150"/>
      <c r="BP3" s="150"/>
      <c r="BQ3" s="150"/>
      <c r="BR3" s="150"/>
      <c r="BS3" s="150"/>
      <c r="BT3" s="151"/>
      <c r="BU3" s="152" t="s">
        <v>15</v>
      </c>
      <c r="BV3" s="153"/>
      <c r="BW3" s="153"/>
      <c r="BX3" s="153"/>
      <c r="BY3" s="153"/>
      <c r="BZ3" s="153"/>
      <c r="CA3" s="153"/>
      <c r="CB3" s="153"/>
      <c r="CC3" s="154"/>
      <c r="CD3" s="155" t="s">
        <v>16</v>
      </c>
      <c r="CE3" s="156"/>
      <c r="CF3" s="156"/>
      <c r="CG3" s="156"/>
      <c r="CH3" s="156"/>
      <c r="CI3" s="156"/>
      <c r="CJ3" s="156"/>
      <c r="CK3" s="156"/>
      <c r="CL3" s="157"/>
      <c r="CM3" s="135"/>
      <c r="CN3" s="138"/>
      <c r="CO3" s="130" t="s">
        <v>17</v>
      </c>
      <c r="CP3" s="131"/>
      <c r="CQ3" s="132" t="s">
        <v>18</v>
      </c>
    </row>
    <row r="4" spans="1:97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3" t="s">
        <v>26</v>
      </c>
      <c r="J4" s="6" t="s">
        <v>27</v>
      </c>
      <c r="K4" s="6" t="s">
        <v>28</v>
      </c>
      <c r="L4" s="6" t="s">
        <v>29</v>
      </c>
      <c r="M4" s="2" t="s">
        <v>30</v>
      </c>
      <c r="N4" s="121" t="s">
        <v>31</v>
      </c>
      <c r="O4" s="3" t="s">
        <v>32</v>
      </c>
      <c r="P4" s="6" t="s">
        <v>33</v>
      </c>
      <c r="Q4" s="3" t="s">
        <v>34</v>
      </c>
      <c r="R4" s="3" t="s">
        <v>35</v>
      </c>
      <c r="S4" s="3" t="s">
        <v>36</v>
      </c>
      <c r="T4" s="3" t="s">
        <v>37</v>
      </c>
      <c r="U4" s="3" t="s">
        <v>38</v>
      </c>
      <c r="V4" s="6" t="s">
        <v>39</v>
      </c>
      <c r="W4" s="3" t="s">
        <v>40</v>
      </c>
      <c r="X4" s="3" t="s">
        <v>41</v>
      </c>
      <c r="Y4" s="3" t="s">
        <v>42</v>
      </c>
      <c r="Z4" s="3" t="s">
        <v>43</v>
      </c>
      <c r="AA4" s="38"/>
      <c r="AB4" s="30" t="s">
        <v>44</v>
      </c>
      <c r="AC4" s="30" t="s">
        <v>45</v>
      </c>
      <c r="AD4" s="30" t="s">
        <v>46</v>
      </c>
      <c r="AE4" s="30" t="s">
        <v>38</v>
      </c>
      <c r="AF4" s="30" t="s">
        <v>47</v>
      </c>
      <c r="AG4" s="30" t="s">
        <v>48</v>
      </c>
      <c r="AH4" s="30" t="s">
        <v>49</v>
      </c>
      <c r="AI4" s="30" t="s">
        <v>50</v>
      </c>
      <c r="AJ4" s="30" t="s">
        <v>51</v>
      </c>
      <c r="AK4" s="31" t="s">
        <v>44</v>
      </c>
      <c r="AL4" s="31" t="s">
        <v>45</v>
      </c>
      <c r="AM4" s="31" t="s">
        <v>46</v>
      </c>
      <c r="AN4" s="31" t="s">
        <v>38</v>
      </c>
      <c r="AO4" s="31" t="s">
        <v>47</v>
      </c>
      <c r="AP4" s="31" t="s">
        <v>48</v>
      </c>
      <c r="AQ4" s="31" t="s">
        <v>49</v>
      </c>
      <c r="AR4" s="31" t="s">
        <v>50</v>
      </c>
      <c r="AS4" s="31" t="s">
        <v>51</v>
      </c>
      <c r="AT4" s="32" t="s">
        <v>44</v>
      </c>
      <c r="AU4" s="32" t="s">
        <v>45</v>
      </c>
      <c r="AV4" s="32" t="s">
        <v>46</v>
      </c>
      <c r="AW4" s="32" t="s">
        <v>38</v>
      </c>
      <c r="AX4" s="32" t="s">
        <v>47</v>
      </c>
      <c r="AY4" s="32" t="s">
        <v>48</v>
      </c>
      <c r="AZ4" s="32" t="s">
        <v>49</v>
      </c>
      <c r="BA4" s="32" t="s">
        <v>50</v>
      </c>
      <c r="BB4" s="32" t="s">
        <v>51</v>
      </c>
      <c r="BC4" s="33" t="s">
        <v>44</v>
      </c>
      <c r="BD4" s="33" t="s">
        <v>45</v>
      </c>
      <c r="BE4" s="33" t="s">
        <v>46</v>
      </c>
      <c r="BF4" s="33" t="s">
        <v>38</v>
      </c>
      <c r="BG4" s="33" t="s">
        <v>47</v>
      </c>
      <c r="BH4" s="33" t="s">
        <v>48</v>
      </c>
      <c r="BI4" s="33" t="s">
        <v>49</v>
      </c>
      <c r="BJ4" s="33" t="s">
        <v>50</v>
      </c>
      <c r="BK4" s="33" t="s">
        <v>51</v>
      </c>
      <c r="BL4" s="96" t="s">
        <v>44</v>
      </c>
      <c r="BM4" s="96" t="s">
        <v>45</v>
      </c>
      <c r="BN4" s="96" t="s">
        <v>46</v>
      </c>
      <c r="BO4" s="96" t="s">
        <v>38</v>
      </c>
      <c r="BP4" s="96" t="s">
        <v>47</v>
      </c>
      <c r="BQ4" s="96" t="s">
        <v>48</v>
      </c>
      <c r="BR4" s="96" t="s">
        <v>49</v>
      </c>
      <c r="BS4" s="96" t="s">
        <v>50</v>
      </c>
      <c r="BT4" s="96" t="s">
        <v>51</v>
      </c>
      <c r="BU4" s="34" t="s">
        <v>44</v>
      </c>
      <c r="BV4" s="34" t="s">
        <v>45</v>
      </c>
      <c r="BW4" s="34" t="s">
        <v>46</v>
      </c>
      <c r="BX4" s="34" t="s">
        <v>38</v>
      </c>
      <c r="BY4" s="34" t="s">
        <v>47</v>
      </c>
      <c r="BZ4" s="34" t="s">
        <v>48</v>
      </c>
      <c r="CA4" s="34" t="s">
        <v>49</v>
      </c>
      <c r="CB4" s="34" t="s">
        <v>50</v>
      </c>
      <c r="CC4" s="34" t="s">
        <v>51</v>
      </c>
      <c r="CD4" s="35" t="s">
        <v>44</v>
      </c>
      <c r="CE4" s="35" t="s">
        <v>45</v>
      </c>
      <c r="CF4" s="35" t="s">
        <v>46</v>
      </c>
      <c r="CG4" s="35" t="s">
        <v>38</v>
      </c>
      <c r="CH4" s="35" t="s">
        <v>47</v>
      </c>
      <c r="CI4" s="35" t="s">
        <v>48</v>
      </c>
      <c r="CJ4" s="35" t="s">
        <v>49</v>
      </c>
      <c r="CK4" s="35" t="s">
        <v>50</v>
      </c>
      <c r="CL4" s="35" t="s">
        <v>51</v>
      </c>
      <c r="CM4" s="136"/>
      <c r="CN4" s="139"/>
      <c r="CO4" s="36" t="s">
        <v>52</v>
      </c>
      <c r="CP4" s="36" t="s">
        <v>53</v>
      </c>
      <c r="CQ4" s="133"/>
    </row>
    <row r="5" spans="1:97">
      <c r="A5" s="7"/>
      <c r="B5" s="13"/>
      <c r="C5" s="13"/>
      <c r="D5" s="11"/>
      <c r="E5" s="11"/>
      <c r="F5" s="11"/>
      <c r="G5" s="19"/>
      <c r="H5" s="158"/>
      <c r="I5" s="14"/>
      <c r="J5" s="14"/>
      <c r="K5" s="11"/>
      <c r="L5" s="11"/>
      <c r="M5" s="11"/>
      <c r="N5" s="66"/>
      <c r="O5" s="4"/>
      <c r="P5" s="4"/>
      <c r="Q5" s="11"/>
      <c r="R5" s="4"/>
      <c r="S5" s="1"/>
      <c r="T5" s="1"/>
      <c r="U5" s="1"/>
      <c r="V5" s="163"/>
      <c r="W5" s="163"/>
      <c r="X5" s="163"/>
      <c r="Y5" s="163"/>
      <c r="Z5" s="4"/>
      <c r="AA5" s="39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</row>
    <row r="6" spans="1:97">
      <c r="A6" s="59" t="str">
        <f>Z6</f>
        <v>0</v>
      </c>
      <c r="B6" s="167" t="s">
        <v>54</v>
      </c>
      <c r="C6" s="167" t="s">
        <v>55</v>
      </c>
      <c r="D6" s="167"/>
      <c r="E6" s="167"/>
      <c r="F6" s="69" t="s">
        <v>56</v>
      </c>
      <c r="G6" s="69" t="s">
        <v>57</v>
      </c>
      <c r="H6" s="159">
        <v>0</v>
      </c>
      <c r="I6" s="64">
        <v>0</v>
      </c>
      <c r="J6" s="60">
        <v>0</v>
      </c>
      <c r="K6" s="60">
        <v>0</v>
      </c>
      <c r="L6" s="60">
        <v>2</v>
      </c>
      <c r="M6" s="71">
        <v>0</v>
      </c>
      <c r="N6" s="122">
        <v>0</v>
      </c>
      <c r="O6" s="61">
        <f>IFERROR(M6/L6,"-")</f>
        <v>0</v>
      </c>
      <c r="P6" s="60">
        <v>0</v>
      </c>
      <c r="Q6" s="60">
        <v>0</v>
      </c>
      <c r="R6" s="61" t="str">
        <f>IFERROR(P6/M6,"-")</f>
        <v>-</v>
      </c>
      <c r="S6" s="62" t="str">
        <f>IFERROR(H6/SUM(M6:M6),"-")</f>
        <v>-</v>
      </c>
      <c r="T6" s="63">
        <v>0</v>
      </c>
      <c r="U6" s="61" t="str">
        <f>IF(M6=0,"-",T6/M6)</f>
        <v>-</v>
      </c>
      <c r="V6" s="164"/>
      <c r="W6" s="165" t="str">
        <f>IFERROR(V6/M6,"-")</f>
        <v>-</v>
      </c>
      <c r="X6" s="165" t="str">
        <f>IFERROR(V6/T6,"-")</f>
        <v>-</v>
      </c>
      <c r="Y6" s="159">
        <f>SUM(V6:V6)-SUM(H6:H6)</f>
        <v>0</v>
      </c>
      <c r="Z6" s="65" t="str">
        <f>SUM(V6:V6)/SUM(H6:H6)</f>
        <v>0</v>
      </c>
      <c r="AA6" s="58"/>
      <c r="AB6" s="72"/>
      <c r="AC6" s="73" t="str">
        <f>IF(M6=0,"",IF(AB6=0,"",(AB6/M6)))</f>
        <v/>
      </c>
      <c r="AD6" s="72"/>
      <c r="AE6" s="74" t="str">
        <f>IFERROR(AD6/AB6,"-")</f>
        <v>-</v>
      </c>
      <c r="AF6" s="75"/>
      <c r="AG6" s="76" t="str">
        <f>IFERROR(AF6/AB6,"-")</f>
        <v>-</v>
      </c>
      <c r="AH6" s="77"/>
      <c r="AI6" s="77"/>
      <c r="AJ6" s="77"/>
      <c r="AK6" s="78"/>
      <c r="AL6" s="79" t="str">
        <f>IF(M6=0,"",IF(AK6=0,"",(AK6/M6)))</f>
        <v/>
      </c>
      <c r="AM6" s="78"/>
      <c r="AN6" s="80" t="str">
        <f>IFERROR(AM6/AK6,"-")</f>
        <v>-</v>
      </c>
      <c r="AO6" s="81"/>
      <c r="AP6" s="82" t="str">
        <f>IFERROR(AO6/AK6,"-")</f>
        <v>-</v>
      </c>
      <c r="AQ6" s="83"/>
      <c r="AR6" s="83"/>
      <c r="AS6" s="83"/>
      <c r="AT6" s="84"/>
      <c r="AU6" s="85" t="str">
        <f>IF(M6=0,"",IF(AW6=0,"",(AW6/M6)))</f>
        <v/>
      </c>
      <c r="AV6" s="84"/>
      <c r="AW6" s="86" t="str">
        <f>IFERROR(AY6/AW6,"-")</f>
        <v>-</v>
      </c>
      <c r="AX6" s="87"/>
      <c r="AY6" s="88" t="str">
        <f>IFERROR(BA6/AW6,"-")</f>
        <v>-</v>
      </c>
      <c r="AZ6" s="89"/>
      <c r="BA6" s="89"/>
      <c r="BB6" s="89"/>
      <c r="BC6" s="90"/>
      <c r="BD6" s="91" t="str">
        <f>IF(M6=0,"",IF(BC6=0,"",(BC6/M6)))</f>
        <v/>
      </c>
      <c r="BE6" s="90"/>
      <c r="BF6" s="92" t="str">
        <f>IFERROR(BE6/BC6,"-")</f>
        <v>-</v>
      </c>
      <c r="BG6" s="93"/>
      <c r="BH6" s="94" t="str">
        <f>IFERROR(BG6/BC6,"-")</f>
        <v>-</v>
      </c>
      <c r="BI6" s="95"/>
      <c r="BJ6" s="95"/>
      <c r="BK6" s="95"/>
      <c r="BL6" s="97"/>
      <c r="BM6" s="98" t="str">
        <f>IF(M6=0,"",IF(BK6=0,"",(BK6/M6)))</f>
        <v/>
      </c>
      <c r="BN6" s="99"/>
      <c r="BO6" s="100" t="str">
        <f>IFERROR(BN6/BK6,"-")</f>
        <v>-</v>
      </c>
      <c r="BP6" s="101"/>
      <c r="BQ6" s="102" t="str">
        <f>IFERROR(BP6/BK6,"-")</f>
        <v>-</v>
      </c>
      <c r="BR6" s="103"/>
      <c r="BS6" s="103"/>
      <c r="BT6" s="103"/>
      <c r="BU6" s="104"/>
      <c r="BV6" s="105" t="str">
        <f>IF(M6=0,"",IF(BU6=0,"",(BU6/M6)))</f>
        <v/>
      </c>
      <c r="BW6" s="106"/>
      <c r="BX6" s="107" t="str">
        <f>IFERROR(BW6/BU6,"-")</f>
        <v>-</v>
      </c>
      <c r="BY6" s="108"/>
      <c r="BZ6" s="109" t="str">
        <f>IFERROR(BY6/BU6,"-")</f>
        <v>-</v>
      </c>
      <c r="CA6" s="110"/>
      <c r="CB6" s="110"/>
      <c r="CC6" s="110"/>
      <c r="CD6" s="111"/>
      <c r="CE6" s="112" t="str">
        <f>IF(M6=0,"",IF(CD6=0,"",(CD6/M6)))</f>
        <v/>
      </c>
      <c r="CF6" s="113"/>
      <c r="CG6" s="114" t="str">
        <f>IFERROR(CF6/CD6,"-")</f>
        <v>-</v>
      </c>
      <c r="CH6" s="115"/>
      <c r="CI6" s="116" t="str">
        <f>IFERROR(CH6/CD6,"-")</f>
        <v>-</v>
      </c>
      <c r="CJ6" s="117"/>
      <c r="CK6" s="117"/>
      <c r="CL6" s="117"/>
      <c r="CM6" s="118">
        <v>0</v>
      </c>
      <c r="CN6" s="119"/>
      <c r="CO6" s="119"/>
      <c r="CP6" s="119"/>
      <c r="CQ6" s="120" t="str">
        <f>IF(AND(CO6=0,CP6=0),"",IF(AND(CO6&lt;=100000,CP6&lt;=100000),"",IF(CO6/CN6&gt;0.7,"男高",IF(CP6/CN6&gt;0.7,"女高",""))))</f>
        <v/>
      </c>
    </row>
    <row r="7" spans="1:97">
      <c r="A7" s="59" t="str">
        <f>Z7</f>
        <v>0</v>
      </c>
      <c r="B7" s="167" t="s">
        <v>58</v>
      </c>
      <c r="C7" s="167" t="s">
        <v>55</v>
      </c>
      <c r="D7" s="167"/>
      <c r="E7" s="167" t="s">
        <v>59</v>
      </c>
      <c r="F7" s="69" t="s">
        <v>60</v>
      </c>
      <c r="G7" s="69" t="s">
        <v>57</v>
      </c>
      <c r="H7" s="159">
        <v>0</v>
      </c>
      <c r="I7" s="64">
        <v>0</v>
      </c>
      <c r="J7" s="60">
        <v>0</v>
      </c>
      <c r="K7" s="60">
        <v>0</v>
      </c>
      <c r="L7" s="60">
        <v>0</v>
      </c>
      <c r="M7" s="71">
        <v>0</v>
      </c>
      <c r="N7" s="122">
        <v>0</v>
      </c>
      <c r="O7" s="61" t="str">
        <f>IFERROR(M7/L7,"-")</f>
        <v>-</v>
      </c>
      <c r="P7" s="60">
        <v>0</v>
      </c>
      <c r="Q7" s="60">
        <v>0</v>
      </c>
      <c r="R7" s="61" t="str">
        <f>IFERROR(P7/M7,"-")</f>
        <v>-</v>
      </c>
      <c r="S7" s="62" t="str">
        <f>IFERROR(H7/SUM(M7:M7),"-")</f>
        <v>-</v>
      </c>
      <c r="T7" s="63">
        <v>0</v>
      </c>
      <c r="U7" s="61" t="str">
        <f>IF(M7=0,"-",T7/M7)</f>
        <v>-</v>
      </c>
      <c r="V7" s="164"/>
      <c r="W7" s="165" t="str">
        <f>IFERROR(V7/M7,"-")</f>
        <v>-</v>
      </c>
      <c r="X7" s="165" t="str">
        <f>IFERROR(V7/T7,"-")</f>
        <v>-</v>
      </c>
      <c r="Y7" s="159">
        <f>SUM(V7:V7)-SUM(H7:H7)</f>
        <v>0</v>
      </c>
      <c r="Z7" s="65" t="str">
        <f>SUM(V7:V7)/SUM(H7:H7)</f>
        <v>0</v>
      </c>
      <c r="AA7" s="58"/>
      <c r="AB7" s="72"/>
      <c r="AC7" s="73" t="str">
        <f>IF(M7=0,"",IF(AB7=0,"",(AB7/M7)))</f>
        <v/>
      </c>
      <c r="AD7" s="72"/>
      <c r="AE7" s="74" t="str">
        <f>IFERROR(AD7/AB7,"-")</f>
        <v>-</v>
      </c>
      <c r="AF7" s="75"/>
      <c r="AG7" s="76" t="str">
        <f>IFERROR(AF7/AB7,"-")</f>
        <v>-</v>
      </c>
      <c r="AH7" s="77"/>
      <c r="AI7" s="77"/>
      <c r="AJ7" s="77"/>
      <c r="AK7" s="78"/>
      <c r="AL7" s="79" t="str">
        <f>IF(M7=0,"",IF(AK7=0,"",(AK7/M7)))</f>
        <v/>
      </c>
      <c r="AM7" s="78"/>
      <c r="AN7" s="80" t="str">
        <f>IFERROR(AM7/AK7,"-")</f>
        <v>-</v>
      </c>
      <c r="AO7" s="81"/>
      <c r="AP7" s="82" t="str">
        <f>IFERROR(AO7/AK7,"-")</f>
        <v>-</v>
      </c>
      <c r="AQ7" s="83"/>
      <c r="AR7" s="83"/>
      <c r="AS7" s="83"/>
      <c r="AT7" s="84"/>
      <c r="AU7" s="85" t="str">
        <f>IF(M7=0,"",IF(AW7=0,"",(AW7/M7)))</f>
        <v/>
      </c>
      <c r="AV7" s="84"/>
      <c r="AW7" s="86" t="str">
        <f>IFERROR(AY7/AW7,"-")</f>
        <v>-</v>
      </c>
      <c r="AX7" s="87"/>
      <c r="AY7" s="88" t="str">
        <f>IFERROR(BA7/AW7,"-")</f>
        <v>-</v>
      </c>
      <c r="AZ7" s="89"/>
      <c r="BA7" s="89"/>
      <c r="BB7" s="89"/>
      <c r="BC7" s="90"/>
      <c r="BD7" s="91" t="str">
        <f>IF(M7=0,"",IF(BC7=0,"",(BC7/M7)))</f>
        <v/>
      </c>
      <c r="BE7" s="90"/>
      <c r="BF7" s="92" t="str">
        <f>IFERROR(BE7/BC7,"-")</f>
        <v>-</v>
      </c>
      <c r="BG7" s="93"/>
      <c r="BH7" s="94" t="str">
        <f>IFERROR(BG7/BC7,"-")</f>
        <v>-</v>
      </c>
      <c r="BI7" s="95"/>
      <c r="BJ7" s="95"/>
      <c r="BK7" s="95"/>
      <c r="BL7" s="97"/>
      <c r="BM7" s="98" t="str">
        <f>IF(M7=0,"",IF(BK7=0,"",(BK7/M7)))</f>
        <v/>
      </c>
      <c r="BN7" s="99"/>
      <c r="BO7" s="100" t="str">
        <f>IFERROR(BN7/BK7,"-")</f>
        <v>-</v>
      </c>
      <c r="BP7" s="101"/>
      <c r="BQ7" s="102" t="str">
        <f>IFERROR(BP7/BK7,"-")</f>
        <v>-</v>
      </c>
      <c r="BR7" s="103"/>
      <c r="BS7" s="103"/>
      <c r="BT7" s="103"/>
      <c r="BU7" s="104"/>
      <c r="BV7" s="105" t="str">
        <f>IF(M7=0,"",IF(BU7=0,"",(BU7/M7)))</f>
        <v/>
      </c>
      <c r="BW7" s="106"/>
      <c r="BX7" s="107" t="str">
        <f>IFERROR(BW7/BU7,"-")</f>
        <v>-</v>
      </c>
      <c r="BY7" s="108"/>
      <c r="BZ7" s="109" t="str">
        <f>IFERROR(BY7/BU7,"-")</f>
        <v>-</v>
      </c>
      <c r="CA7" s="110"/>
      <c r="CB7" s="110"/>
      <c r="CC7" s="110"/>
      <c r="CD7" s="111"/>
      <c r="CE7" s="112" t="str">
        <f>IF(M7=0,"",IF(CD7=0,"",(CD7/M7)))</f>
        <v/>
      </c>
      <c r="CF7" s="113"/>
      <c r="CG7" s="114" t="str">
        <f>IFERROR(CF7/CD7,"-")</f>
        <v>-</v>
      </c>
      <c r="CH7" s="115"/>
      <c r="CI7" s="116" t="str">
        <f>IFERROR(CH7/CD7,"-")</f>
        <v>-</v>
      </c>
      <c r="CJ7" s="117"/>
      <c r="CK7" s="117"/>
      <c r="CL7" s="117"/>
      <c r="CM7" s="118">
        <v>0</v>
      </c>
      <c r="CN7" s="119"/>
      <c r="CO7" s="119"/>
      <c r="CP7" s="119"/>
      <c r="CQ7" s="120" t="str">
        <f>IF(AND(CO7=0,CP7=0),"",IF(AND(CO7&lt;=100000,CP7&lt;=100000),"",IF(CO7/CN7&gt;0.7,"男高",IF(CP7/CN7&gt;0.7,"女高",""))))</f>
        <v/>
      </c>
    </row>
    <row r="8" spans="1:97">
      <c r="A8" s="59" t="str">
        <f>Z8</f>
        <v>0</v>
      </c>
      <c r="B8" s="167" t="s">
        <v>61</v>
      </c>
      <c r="C8" s="167" t="s">
        <v>55</v>
      </c>
      <c r="D8" s="167"/>
      <c r="E8" s="167" t="s">
        <v>59</v>
      </c>
      <c r="F8" s="69" t="s">
        <v>62</v>
      </c>
      <c r="G8" s="69" t="s">
        <v>57</v>
      </c>
      <c r="H8" s="159">
        <v>0</v>
      </c>
      <c r="I8" s="64">
        <v>0</v>
      </c>
      <c r="J8" s="60">
        <v>0</v>
      </c>
      <c r="K8" s="60">
        <v>0</v>
      </c>
      <c r="L8" s="60">
        <v>0</v>
      </c>
      <c r="M8" s="71">
        <v>0</v>
      </c>
      <c r="N8" s="122">
        <v>0</v>
      </c>
      <c r="O8" s="61" t="str">
        <f>IFERROR(M8/L8,"-")</f>
        <v>-</v>
      </c>
      <c r="P8" s="60">
        <v>0</v>
      </c>
      <c r="Q8" s="60">
        <v>0</v>
      </c>
      <c r="R8" s="61" t="str">
        <f>IFERROR(P8/M8,"-")</f>
        <v>-</v>
      </c>
      <c r="S8" s="62" t="str">
        <f>IFERROR(H8/SUM(M8:M8),"-")</f>
        <v>-</v>
      </c>
      <c r="T8" s="63">
        <v>0</v>
      </c>
      <c r="U8" s="61" t="str">
        <f>IF(M8=0,"-",T8/M8)</f>
        <v>-</v>
      </c>
      <c r="V8" s="164"/>
      <c r="W8" s="165" t="str">
        <f>IFERROR(V8/M8,"-")</f>
        <v>-</v>
      </c>
      <c r="X8" s="165" t="str">
        <f>IFERROR(V8/T8,"-")</f>
        <v>-</v>
      </c>
      <c r="Y8" s="159">
        <f>SUM(V8:V8)-SUM(H8:H8)</f>
        <v>0</v>
      </c>
      <c r="Z8" s="65" t="str">
        <f>SUM(V8:V8)/SUM(H8:H8)</f>
        <v>0</v>
      </c>
      <c r="AA8" s="58"/>
      <c r="AB8" s="72"/>
      <c r="AC8" s="73" t="str">
        <f>IF(M8=0,"",IF(AB8=0,"",(AB8/M8)))</f>
        <v/>
      </c>
      <c r="AD8" s="72"/>
      <c r="AE8" s="74" t="str">
        <f>IFERROR(AD8/AB8,"-")</f>
        <v>-</v>
      </c>
      <c r="AF8" s="75"/>
      <c r="AG8" s="76" t="str">
        <f>IFERROR(AF8/AB8,"-")</f>
        <v>-</v>
      </c>
      <c r="AH8" s="77"/>
      <c r="AI8" s="77"/>
      <c r="AJ8" s="77"/>
      <c r="AK8" s="78"/>
      <c r="AL8" s="79" t="str">
        <f>IF(M8=0,"",IF(AK8=0,"",(AK8/M8)))</f>
        <v/>
      </c>
      <c r="AM8" s="78"/>
      <c r="AN8" s="80" t="str">
        <f>IFERROR(AM8/AK8,"-")</f>
        <v>-</v>
      </c>
      <c r="AO8" s="81"/>
      <c r="AP8" s="82" t="str">
        <f>IFERROR(AO8/AK8,"-")</f>
        <v>-</v>
      </c>
      <c r="AQ8" s="83"/>
      <c r="AR8" s="83"/>
      <c r="AS8" s="83"/>
      <c r="AT8" s="84"/>
      <c r="AU8" s="85" t="str">
        <f>IF(M8=0,"",IF(AW8=0,"",(AW8/M8)))</f>
        <v/>
      </c>
      <c r="AV8" s="84"/>
      <c r="AW8" s="86" t="str">
        <f>IFERROR(AY8/AW8,"-")</f>
        <v>-</v>
      </c>
      <c r="AX8" s="87"/>
      <c r="AY8" s="88" t="str">
        <f>IFERROR(BA8/AW8,"-")</f>
        <v>-</v>
      </c>
      <c r="AZ8" s="89"/>
      <c r="BA8" s="89"/>
      <c r="BB8" s="89"/>
      <c r="BC8" s="90"/>
      <c r="BD8" s="91" t="str">
        <f>IF(M8=0,"",IF(BC8=0,"",(BC8/M8)))</f>
        <v/>
      </c>
      <c r="BE8" s="90"/>
      <c r="BF8" s="92" t="str">
        <f>IFERROR(BE8/BC8,"-")</f>
        <v>-</v>
      </c>
      <c r="BG8" s="93"/>
      <c r="BH8" s="94" t="str">
        <f>IFERROR(BG8/BC8,"-")</f>
        <v>-</v>
      </c>
      <c r="BI8" s="95"/>
      <c r="BJ8" s="95"/>
      <c r="BK8" s="95"/>
      <c r="BL8" s="97"/>
      <c r="BM8" s="98" t="str">
        <f>IF(M8=0,"",IF(BK8=0,"",(BK8/M8)))</f>
        <v/>
      </c>
      <c r="BN8" s="99"/>
      <c r="BO8" s="100" t="str">
        <f>IFERROR(BN8/BK8,"-")</f>
        <v>-</v>
      </c>
      <c r="BP8" s="101"/>
      <c r="BQ8" s="102" t="str">
        <f>IFERROR(BP8/BK8,"-")</f>
        <v>-</v>
      </c>
      <c r="BR8" s="103"/>
      <c r="BS8" s="103"/>
      <c r="BT8" s="103"/>
      <c r="BU8" s="104"/>
      <c r="BV8" s="105" t="str">
        <f>IF(M8=0,"",IF(BU8=0,"",(BU8/M8)))</f>
        <v/>
      </c>
      <c r="BW8" s="106"/>
      <c r="BX8" s="107" t="str">
        <f>IFERROR(BW8/BU8,"-")</f>
        <v>-</v>
      </c>
      <c r="BY8" s="108"/>
      <c r="BZ8" s="109" t="str">
        <f>IFERROR(BY8/BU8,"-")</f>
        <v>-</v>
      </c>
      <c r="CA8" s="110"/>
      <c r="CB8" s="110"/>
      <c r="CC8" s="110"/>
      <c r="CD8" s="111"/>
      <c r="CE8" s="112" t="str">
        <f>IF(M8=0,"",IF(CD8=0,"",(CD8/M8)))</f>
        <v/>
      </c>
      <c r="CF8" s="113"/>
      <c r="CG8" s="114" t="str">
        <f>IFERROR(CF8/CD8,"-")</f>
        <v>-</v>
      </c>
      <c r="CH8" s="115"/>
      <c r="CI8" s="116" t="str">
        <f>IFERROR(CH8/CD8,"-")</f>
        <v>-</v>
      </c>
      <c r="CJ8" s="117"/>
      <c r="CK8" s="117"/>
      <c r="CL8" s="117"/>
      <c r="CM8" s="118">
        <v>0</v>
      </c>
      <c r="CN8" s="119"/>
      <c r="CO8" s="119"/>
      <c r="CP8" s="119"/>
      <c r="CQ8" s="120" t="str">
        <f>IF(AND(CO8=0,CP8=0),"",IF(AND(CO8&lt;=100000,CP8&lt;=100000),"",IF(CO8/CN8&gt;0.7,"男高",IF(CP8/CN8&gt;0.7,"女高",""))))</f>
        <v/>
      </c>
    </row>
    <row r="9" spans="1:97">
      <c r="A9" s="59" t="str">
        <f>Z9</f>
        <v>0</v>
      </c>
      <c r="B9" s="167" t="s">
        <v>63</v>
      </c>
      <c r="C9" s="167" t="s">
        <v>55</v>
      </c>
      <c r="D9" s="167"/>
      <c r="E9" s="167" t="s">
        <v>59</v>
      </c>
      <c r="F9" s="69" t="s">
        <v>64</v>
      </c>
      <c r="G9" s="69" t="s">
        <v>57</v>
      </c>
      <c r="H9" s="159">
        <v>0</v>
      </c>
      <c r="I9" s="64">
        <v>0</v>
      </c>
      <c r="J9" s="60">
        <v>0</v>
      </c>
      <c r="K9" s="60">
        <v>0</v>
      </c>
      <c r="L9" s="60">
        <v>0</v>
      </c>
      <c r="M9" s="71">
        <v>0</v>
      </c>
      <c r="N9" s="122">
        <v>0</v>
      </c>
      <c r="O9" s="61" t="str">
        <f>IFERROR(M9/L9,"-")</f>
        <v>-</v>
      </c>
      <c r="P9" s="60">
        <v>0</v>
      </c>
      <c r="Q9" s="60">
        <v>0</v>
      </c>
      <c r="R9" s="61" t="str">
        <f>IFERROR(P9/M9,"-")</f>
        <v>-</v>
      </c>
      <c r="S9" s="62" t="str">
        <f>IFERROR(H9/SUM(M9:M9),"-")</f>
        <v>-</v>
      </c>
      <c r="T9" s="63">
        <v>0</v>
      </c>
      <c r="U9" s="61" t="str">
        <f>IF(M9=0,"-",T9/M9)</f>
        <v>-</v>
      </c>
      <c r="V9" s="164"/>
      <c r="W9" s="165" t="str">
        <f>IFERROR(V9/M9,"-")</f>
        <v>-</v>
      </c>
      <c r="X9" s="165" t="str">
        <f>IFERROR(V9/T9,"-")</f>
        <v>-</v>
      </c>
      <c r="Y9" s="159">
        <f>SUM(V9:V9)-SUM(H9:H9)</f>
        <v>0</v>
      </c>
      <c r="Z9" s="65" t="str">
        <f>SUM(V9:V9)/SUM(H9:H9)</f>
        <v>0</v>
      </c>
      <c r="AA9" s="58"/>
      <c r="AB9" s="72"/>
      <c r="AC9" s="73" t="str">
        <f>IF(M9=0,"",IF(AB9=0,"",(AB9/M9)))</f>
        <v/>
      </c>
      <c r="AD9" s="72"/>
      <c r="AE9" s="74" t="str">
        <f>IFERROR(AD9/AB9,"-")</f>
        <v>-</v>
      </c>
      <c r="AF9" s="75"/>
      <c r="AG9" s="76" t="str">
        <f>IFERROR(AF9/AB9,"-")</f>
        <v>-</v>
      </c>
      <c r="AH9" s="77"/>
      <c r="AI9" s="77"/>
      <c r="AJ9" s="77"/>
      <c r="AK9" s="78"/>
      <c r="AL9" s="79" t="str">
        <f>IF(M9=0,"",IF(AK9=0,"",(AK9/M9)))</f>
        <v/>
      </c>
      <c r="AM9" s="78"/>
      <c r="AN9" s="80" t="str">
        <f>IFERROR(AM9/AK9,"-")</f>
        <v>-</v>
      </c>
      <c r="AO9" s="81"/>
      <c r="AP9" s="82" t="str">
        <f>IFERROR(AO9/AK9,"-")</f>
        <v>-</v>
      </c>
      <c r="AQ9" s="83"/>
      <c r="AR9" s="83"/>
      <c r="AS9" s="83"/>
      <c r="AT9" s="84"/>
      <c r="AU9" s="85" t="str">
        <f>IF(M9=0,"",IF(AW9=0,"",(AW9/M9)))</f>
        <v/>
      </c>
      <c r="AV9" s="84"/>
      <c r="AW9" s="86" t="str">
        <f>IFERROR(AY9/AW9,"-")</f>
        <v>-</v>
      </c>
      <c r="AX9" s="87"/>
      <c r="AY9" s="88" t="str">
        <f>IFERROR(BA9/AW9,"-")</f>
        <v>-</v>
      </c>
      <c r="AZ9" s="89"/>
      <c r="BA9" s="89"/>
      <c r="BB9" s="89"/>
      <c r="BC9" s="90"/>
      <c r="BD9" s="91" t="str">
        <f>IF(M9=0,"",IF(BC9=0,"",(BC9/M9)))</f>
        <v/>
      </c>
      <c r="BE9" s="90"/>
      <c r="BF9" s="92" t="str">
        <f>IFERROR(BE9/BC9,"-")</f>
        <v>-</v>
      </c>
      <c r="BG9" s="93"/>
      <c r="BH9" s="94" t="str">
        <f>IFERROR(BG9/BC9,"-")</f>
        <v>-</v>
      </c>
      <c r="BI9" s="95"/>
      <c r="BJ9" s="95"/>
      <c r="BK9" s="95"/>
      <c r="BL9" s="97"/>
      <c r="BM9" s="98" t="str">
        <f>IF(M9=0,"",IF(BK9=0,"",(BK9/M9)))</f>
        <v/>
      </c>
      <c r="BN9" s="99"/>
      <c r="BO9" s="100" t="str">
        <f>IFERROR(BN9/BK9,"-")</f>
        <v>-</v>
      </c>
      <c r="BP9" s="101"/>
      <c r="BQ9" s="102" t="str">
        <f>IFERROR(BP9/BK9,"-")</f>
        <v>-</v>
      </c>
      <c r="BR9" s="103"/>
      <c r="BS9" s="103"/>
      <c r="BT9" s="103"/>
      <c r="BU9" s="104"/>
      <c r="BV9" s="105" t="str">
        <f>IF(M9=0,"",IF(BU9=0,"",(BU9/M9)))</f>
        <v/>
      </c>
      <c r="BW9" s="106"/>
      <c r="BX9" s="107" t="str">
        <f>IFERROR(BW9/BU9,"-")</f>
        <v>-</v>
      </c>
      <c r="BY9" s="108"/>
      <c r="BZ9" s="109" t="str">
        <f>IFERROR(BY9/BU9,"-")</f>
        <v>-</v>
      </c>
      <c r="CA9" s="110"/>
      <c r="CB9" s="110"/>
      <c r="CC9" s="110"/>
      <c r="CD9" s="111"/>
      <c r="CE9" s="112" t="str">
        <f>IF(M9=0,"",IF(CD9=0,"",(CD9/M9)))</f>
        <v/>
      </c>
      <c r="CF9" s="113"/>
      <c r="CG9" s="114" t="str">
        <f>IFERROR(CF9/CD9,"-")</f>
        <v>-</v>
      </c>
      <c r="CH9" s="115"/>
      <c r="CI9" s="116" t="str">
        <f>IFERROR(CH9/CD9,"-")</f>
        <v>-</v>
      </c>
      <c r="CJ9" s="117"/>
      <c r="CK9" s="117"/>
      <c r="CL9" s="117"/>
      <c r="CM9" s="118">
        <v>0</v>
      </c>
      <c r="CN9" s="119"/>
      <c r="CO9" s="119"/>
      <c r="CP9" s="119"/>
      <c r="CQ9" s="120" t="str">
        <f>IF(AND(CO9=0,CP9=0),"",IF(AND(CO9&lt;=100000,CP9&lt;=100000),"",IF(CO9/CN9&gt;0.7,"男高",IF(CP9/CN9&gt;0.7,"女高",""))))</f>
        <v/>
      </c>
    </row>
    <row r="10" spans="1:97">
      <c r="A10" s="59" t="str">
        <f>Z10</f>
        <v>0</v>
      </c>
      <c r="B10" s="167" t="s">
        <v>65</v>
      </c>
      <c r="C10" s="167" t="s">
        <v>55</v>
      </c>
      <c r="D10" s="167"/>
      <c r="E10" s="167" t="s">
        <v>59</v>
      </c>
      <c r="F10" s="69" t="s">
        <v>64</v>
      </c>
      <c r="G10" s="69" t="s">
        <v>57</v>
      </c>
      <c r="H10" s="159">
        <v>0</v>
      </c>
      <c r="I10" s="64">
        <v>0</v>
      </c>
      <c r="J10" s="60">
        <v>0</v>
      </c>
      <c r="K10" s="60">
        <v>0</v>
      </c>
      <c r="L10" s="60">
        <v>0</v>
      </c>
      <c r="M10" s="71">
        <v>0</v>
      </c>
      <c r="N10" s="122">
        <v>0</v>
      </c>
      <c r="O10" s="61" t="str">
        <f>IFERROR(M10/L10,"-")</f>
        <v>-</v>
      </c>
      <c r="P10" s="60">
        <v>0</v>
      </c>
      <c r="Q10" s="60">
        <v>0</v>
      </c>
      <c r="R10" s="61" t="str">
        <f>IFERROR(P10/M10,"-")</f>
        <v>-</v>
      </c>
      <c r="S10" s="62" t="str">
        <f>IFERROR(H10/SUM(M10:M10),"-")</f>
        <v>-</v>
      </c>
      <c r="T10" s="63">
        <v>0</v>
      </c>
      <c r="U10" s="61" t="str">
        <f>IF(M10=0,"-",T10/M10)</f>
        <v>-</v>
      </c>
      <c r="V10" s="164"/>
      <c r="W10" s="165" t="str">
        <f>IFERROR(V10/M10,"-")</f>
        <v>-</v>
      </c>
      <c r="X10" s="165" t="str">
        <f>IFERROR(V10/T10,"-")</f>
        <v>-</v>
      </c>
      <c r="Y10" s="159">
        <f>SUM(V10:V10)-SUM(H10:H10)</f>
        <v>0</v>
      </c>
      <c r="Z10" s="65" t="str">
        <f>SUM(V10:V10)/SUM(H10:H10)</f>
        <v>0</v>
      </c>
      <c r="AA10" s="58"/>
      <c r="AB10" s="72"/>
      <c r="AC10" s="73" t="str">
        <f>IF(M10=0,"",IF(AB10=0,"",(AB10/M10)))</f>
        <v/>
      </c>
      <c r="AD10" s="72"/>
      <c r="AE10" s="74" t="str">
        <f>IFERROR(AD10/AB10,"-")</f>
        <v>-</v>
      </c>
      <c r="AF10" s="75"/>
      <c r="AG10" s="76" t="str">
        <f>IFERROR(AF10/AB10,"-")</f>
        <v>-</v>
      </c>
      <c r="AH10" s="77"/>
      <c r="AI10" s="77"/>
      <c r="AJ10" s="77"/>
      <c r="AK10" s="78"/>
      <c r="AL10" s="79" t="str">
        <f>IF(M10=0,"",IF(AK10=0,"",(AK10/M10)))</f>
        <v/>
      </c>
      <c r="AM10" s="78"/>
      <c r="AN10" s="80" t="str">
        <f>IFERROR(AM10/AK10,"-")</f>
        <v>-</v>
      </c>
      <c r="AO10" s="81"/>
      <c r="AP10" s="82" t="str">
        <f>IFERROR(AO10/AK10,"-")</f>
        <v>-</v>
      </c>
      <c r="AQ10" s="83"/>
      <c r="AR10" s="83"/>
      <c r="AS10" s="83"/>
      <c r="AT10" s="84"/>
      <c r="AU10" s="85" t="str">
        <f>IF(M10=0,"",IF(AW10=0,"",(AW10/M10)))</f>
        <v/>
      </c>
      <c r="AV10" s="84"/>
      <c r="AW10" s="86" t="str">
        <f>IFERROR(AY10/AW10,"-")</f>
        <v>-</v>
      </c>
      <c r="AX10" s="87"/>
      <c r="AY10" s="88" t="str">
        <f>IFERROR(BA10/AW10,"-")</f>
        <v>-</v>
      </c>
      <c r="AZ10" s="89"/>
      <c r="BA10" s="89"/>
      <c r="BB10" s="89"/>
      <c r="BC10" s="90"/>
      <c r="BD10" s="91" t="str">
        <f>IF(M10=0,"",IF(BC10=0,"",(BC10/M10)))</f>
        <v/>
      </c>
      <c r="BE10" s="90"/>
      <c r="BF10" s="92" t="str">
        <f>IFERROR(BE10/BC10,"-")</f>
        <v>-</v>
      </c>
      <c r="BG10" s="93"/>
      <c r="BH10" s="94" t="str">
        <f>IFERROR(BG10/BC10,"-")</f>
        <v>-</v>
      </c>
      <c r="BI10" s="95"/>
      <c r="BJ10" s="95"/>
      <c r="BK10" s="95"/>
      <c r="BL10" s="97"/>
      <c r="BM10" s="98" t="str">
        <f>IF(M10=0,"",IF(BK10=0,"",(BK10/M10)))</f>
        <v/>
      </c>
      <c r="BN10" s="99"/>
      <c r="BO10" s="100" t="str">
        <f>IFERROR(BN10/BK10,"-")</f>
        <v>-</v>
      </c>
      <c r="BP10" s="101"/>
      <c r="BQ10" s="102" t="str">
        <f>IFERROR(BP10/BK10,"-")</f>
        <v>-</v>
      </c>
      <c r="BR10" s="103"/>
      <c r="BS10" s="103"/>
      <c r="BT10" s="103"/>
      <c r="BU10" s="104"/>
      <c r="BV10" s="105" t="str">
        <f>IF(M10=0,"",IF(BU10=0,"",(BU10/M10)))</f>
        <v/>
      </c>
      <c r="BW10" s="106"/>
      <c r="BX10" s="107" t="str">
        <f>IFERROR(BW10/BU10,"-")</f>
        <v>-</v>
      </c>
      <c r="BY10" s="108"/>
      <c r="BZ10" s="109" t="str">
        <f>IFERROR(BY10/BU10,"-")</f>
        <v>-</v>
      </c>
      <c r="CA10" s="110"/>
      <c r="CB10" s="110"/>
      <c r="CC10" s="110"/>
      <c r="CD10" s="111"/>
      <c r="CE10" s="112" t="str">
        <f>IF(M10=0,"",IF(CD10=0,"",(CD10/M10)))</f>
        <v/>
      </c>
      <c r="CF10" s="113"/>
      <c r="CG10" s="114" t="str">
        <f>IFERROR(CF10/CD10,"-")</f>
        <v>-</v>
      </c>
      <c r="CH10" s="115"/>
      <c r="CI10" s="116" t="str">
        <f>IFERROR(CH10/CD10,"-")</f>
        <v>-</v>
      </c>
      <c r="CJ10" s="117"/>
      <c r="CK10" s="117"/>
      <c r="CL10" s="117"/>
      <c r="CM10" s="118">
        <v>0</v>
      </c>
      <c r="CN10" s="119"/>
      <c r="CO10" s="119"/>
      <c r="CP10" s="119"/>
      <c r="CQ10" s="120" t="str">
        <f>IF(AND(CO10=0,CP10=0),"",IF(AND(CO10&lt;=100000,CP10&lt;=100000),"",IF(CO10/CN10&gt;0.7,"男高",IF(CP10/CN10&gt;0.7,"女高",""))))</f>
        <v/>
      </c>
    </row>
    <row r="11" spans="1:97">
      <c r="A11" s="15"/>
      <c r="B11" s="66"/>
      <c r="C11" s="66"/>
      <c r="D11" s="67"/>
      <c r="E11" s="68"/>
      <c r="F11" s="69"/>
      <c r="G11" s="69"/>
      <c r="H11" s="160"/>
      <c r="I11" s="70"/>
      <c r="J11" s="18"/>
      <c r="K11" s="18"/>
      <c r="L11" s="16"/>
      <c r="M11" s="16"/>
      <c r="N11" s="16"/>
      <c r="O11" s="17"/>
      <c r="P11" s="17"/>
      <c r="Q11" s="16"/>
      <c r="R11" s="17"/>
      <c r="S11" s="10"/>
      <c r="T11" s="10"/>
      <c r="U11" s="10"/>
      <c r="V11" s="166"/>
      <c r="W11" s="166"/>
      <c r="X11" s="166"/>
      <c r="Y11" s="166"/>
      <c r="Z11" s="17"/>
      <c r="AA11" s="39"/>
      <c r="AB11" s="43"/>
      <c r="AC11" s="44"/>
      <c r="AD11" s="43"/>
      <c r="AE11" s="47"/>
      <c r="AF11" s="48"/>
      <c r="AG11" s="49"/>
      <c r="AH11" s="50"/>
      <c r="AI11" s="50"/>
      <c r="AJ11" s="50"/>
      <c r="AK11" s="43"/>
      <c r="AL11" s="44"/>
      <c r="AM11" s="43"/>
      <c r="AN11" s="47"/>
      <c r="AO11" s="48"/>
      <c r="AP11" s="49"/>
      <c r="AQ11" s="50"/>
      <c r="AR11" s="50"/>
      <c r="AS11" s="50"/>
      <c r="AT11" s="43"/>
      <c r="AU11" s="44"/>
      <c r="AV11" s="43"/>
      <c r="AW11" s="47"/>
      <c r="AX11" s="48"/>
      <c r="AY11" s="49"/>
      <c r="AZ11" s="50"/>
      <c r="BA11" s="50"/>
      <c r="BB11" s="50"/>
      <c r="BC11" s="43"/>
      <c r="BD11" s="44"/>
      <c r="BE11" s="43"/>
      <c r="BF11" s="47"/>
      <c r="BG11" s="48"/>
      <c r="BH11" s="49"/>
      <c r="BI11" s="50"/>
      <c r="BJ11" s="50"/>
      <c r="BK11" s="50"/>
      <c r="BL11" s="45"/>
      <c r="BM11" s="46"/>
      <c r="BN11" s="43"/>
      <c r="BO11" s="47"/>
      <c r="BP11" s="48"/>
      <c r="BQ11" s="49"/>
      <c r="BR11" s="50"/>
      <c r="BS11" s="50"/>
      <c r="BT11" s="50"/>
      <c r="BU11" s="45"/>
      <c r="BV11" s="46"/>
      <c r="BW11" s="43"/>
      <c r="BX11" s="47"/>
      <c r="BY11" s="48"/>
      <c r="BZ11" s="49"/>
      <c r="CA11" s="50"/>
      <c r="CB11" s="50"/>
      <c r="CC11" s="50"/>
      <c r="CD11" s="45"/>
      <c r="CE11" s="46"/>
      <c r="CF11" s="43"/>
      <c r="CG11" s="47"/>
      <c r="CH11" s="48"/>
      <c r="CI11" s="49"/>
      <c r="CJ11" s="50"/>
      <c r="CK11" s="50"/>
      <c r="CL11" s="50"/>
      <c r="CM11" s="51"/>
      <c r="CN11" s="48"/>
      <c r="CO11" s="48"/>
      <c r="CP11" s="48"/>
      <c r="CQ11" s="52"/>
    </row>
    <row r="12" spans="1:97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8"/>
      <c r="L12" s="16"/>
      <c r="M12" s="16"/>
      <c r="N12" s="16"/>
      <c r="O12" s="17"/>
      <c r="P12" s="17"/>
      <c r="Q12" s="16"/>
      <c r="R12" s="17"/>
      <c r="S12" s="10"/>
      <c r="T12" s="10"/>
      <c r="U12" s="10"/>
      <c r="V12" s="166"/>
      <c r="W12" s="166"/>
      <c r="X12" s="166"/>
      <c r="Y12" s="166"/>
      <c r="Z12" s="17"/>
      <c r="AA12" s="41"/>
      <c r="AB12" s="43"/>
      <c r="AC12" s="44"/>
      <c r="AD12" s="43"/>
      <c r="AE12" s="47"/>
      <c r="AF12" s="48"/>
      <c r="AG12" s="49"/>
      <c r="AH12" s="50"/>
      <c r="AI12" s="50"/>
      <c r="AJ12" s="50"/>
      <c r="AK12" s="43"/>
      <c r="AL12" s="44"/>
      <c r="AM12" s="43"/>
      <c r="AN12" s="47"/>
      <c r="AO12" s="48"/>
      <c r="AP12" s="49"/>
      <c r="AQ12" s="50"/>
      <c r="AR12" s="50"/>
      <c r="AS12" s="50"/>
      <c r="AT12" s="43"/>
      <c r="AU12" s="44"/>
      <c r="AV12" s="43"/>
      <c r="AW12" s="47"/>
      <c r="AX12" s="48"/>
      <c r="AY12" s="49"/>
      <c r="AZ12" s="50"/>
      <c r="BA12" s="50"/>
      <c r="BB12" s="50"/>
      <c r="BC12" s="43"/>
      <c r="BD12" s="44"/>
      <c r="BE12" s="43"/>
      <c r="BF12" s="47"/>
      <c r="BG12" s="48"/>
      <c r="BH12" s="49"/>
      <c r="BI12" s="50"/>
      <c r="BJ12" s="50"/>
      <c r="BK12" s="50"/>
      <c r="BL12" s="45"/>
      <c r="BM12" s="46"/>
      <c r="BN12" s="43"/>
      <c r="BO12" s="47"/>
      <c r="BP12" s="48"/>
      <c r="BQ12" s="49"/>
      <c r="BR12" s="50"/>
      <c r="BS12" s="50"/>
      <c r="BT12" s="50"/>
      <c r="BU12" s="45"/>
      <c r="BV12" s="46"/>
      <c r="BW12" s="43"/>
      <c r="BX12" s="47"/>
      <c r="BY12" s="48"/>
      <c r="BZ12" s="49"/>
      <c r="CA12" s="50"/>
      <c r="CB12" s="50"/>
      <c r="CC12" s="50"/>
      <c r="CD12" s="45"/>
      <c r="CE12" s="46"/>
      <c r="CF12" s="43"/>
      <c r="CG12" s="47"/>
      <c r="CH12" s="48"/>
      <c r="CI12" s="49"/>
      <c r="CJ12" s="50"/>
      <c r="CK12" s="50"/>
      <c r="CL12" s="50"/>
      <c r="CM12" s="51"/>
      <c r="CN12" s="48"/>
      <c r="CO12" s="48"/>
      <c r="CP12" s="48"/>
      <c r="CQ12" s="52"/>
    </row>
    <row r="13" spans="1:97">
      <c r="A13" s="7" t="str">
        <f>Z13</f>
        <v>0</v>
      </c>
      <c r="B13" s="24"/>
      <c r="C13" s="24"/>
      <c r="D13" s="24"/>
      <c r="E13" s="24"/>
      <c r="F13" s="23" t="s">
        <v>66</v>
      </c>
      <c r="G13" s="23"/>
      <c r="H13" s="162"/>
      <c r="I13" s="28"/>
      <c r="J13" s="24">
        <f>SUM(J6:J12)</f>
        <v>0</v>
      </c>
      <c r="K13" s="24">
        <f>SUM(K6:K12)</f>
        <v>0</v>
      </c>
      <c r="L13" s="24">
        <f>SUM(L6:L12)</f>
        <v>2</v>
      </c>
      <c r="M13" s="24">
        <f>SUM(M6:M12)</f>
        <v>0</v>
      </c>
      <c r="N13" s="24">
        <f>SUM(N6:N12)</f>
        <v>0</v>
      </c>
      <c r="O13" s="25">
        <f>IFERROR(M13/L13,"-")</f>
        <v>0</v>
      </c>
      <c r="P13" s="57">
        <f>SUM(P6:P12)</f>
        <v>0</v>
      </c>
      <c r="Q13" s="57">
        <f>SUM(Q6:Q12)</f>
        <v>0</v>
      </c>
      <c r="R13" s="25" t="str">
        <f>IFERROR(P13/M13,"-")</f>
        <v>-</v>
      </c>
      <c r="S13" s="26" t="str">
        <f>IFERROR(H13/M13,"-")</f>
        <v>-</v>
      </c>
      <c r="T13" s="27">
        <f>SUM(T6:T12)</f>
        <v>0</v>
      </c>
      <c r="U13" s="25" t="str">
        <f>IFERROR(T13/M13,"-")</f>
        <v>-</v>
      </c>
      <c r="V13" s="162">
        <f>SUM(V6:V12)</f>
        <v>0</v>
      </c>
      <c r="W13" s="162" t="str">
        <f>IFERROR(V13/M13,"-")</f>
        <v>-</v>
      </c>
      <c r="X13" s="162" t="str">
        <f>IFERROR(V13/T13,"-")</f>
        <v>-</v>
      </c>
      <c r="Y13" s="162">
        <f>V13-H13</f>
        <v>0</v>
      </c>
      <c r="Z13" s="29" t="str">
        <f>V13/H13</f>
        <v>0</v>
      </c>
      <c r="AA13" s="40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  <mergeCell ref="A8:A8"/>
    <mergeCell ref="H8:H8"/>
    <mergeCell ref="I8:I8"/>
    <mergeCell ref="S8:S8"/>
    <mergeCell ref="Y8:Y8"/>
    <mergeCell ref="Z8:Z8"/>
    <mergeCell ref="A9:A9"/>
    <mergeCell ref="H9:H9"/>
    <mergeCell ref="I9:I9"/>
    <mergeCell ref="S9:S9"/>
    <mergeCell ref="Y9:Y9"/>
    <mergeCell ref="Z9:Z9"/>
    <mergeCell ref="A10:A10"/>
    <mergeCell ref="H10:H10"/>
    <mergeCell ref="I10:I10"/>
    <mergeCell ref="S10:S10"/>
    <mergeCell ref="Y10:Y10"/>
    <mergeCell ref="Z10:Z10"/>
  </mergeCells>
  <conditionalFormatting sqref="H2:K2">
    <cfRule type="expression" dxfId="0" priority="1">
      <formula>WEEKDAY(H2)=7</formula>
    </cfRule>
  </conditionalFormatting>
  <conditionalFormatting sqref="H2:K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1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3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7.375" customWidth="true" style="54"/>
    <col min="16" max="16" width="9" customWidth="true" style="54"/>
    <col min="17" max="17" width="9" customWidth="true" style="54"/>
    <col min="18" max="18" width="6.75" customWidth="true" style="54"/>
    <col min="19" max="19" width="7.875" customWidth="true" style="54"/>
    <col min="20" max="20" width="10" customWidth="true" style="54"/>
    <col min="21" max="21" width="9" customWidth="true" style="54"/>
    <col min="22" max="22" width="9" customWidth="true" style="54"/>
    <col min="23" max="23" width="12.375" customWidth="true" style="54"/>
    <col min="24" max="24" width="9" customWidth="true" style="54"/>
    <col min="25" max="25" width="9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</cols>
  <sheetData>
    <row r="2" spans="1:95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37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134" t="s">
        <v>4</v>
      </c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5" t="s">
        <v>5</v>
      </c>
      <c r="CL2" s="137" t="s">
        <v>6</v>
      </c>
      <c r="CM2" s="125" t="s">
        <v>7</v>
      </c>
      <c r="CN2" s="126"/>
      <c r="CO2" s="127"/>
    </row>
    <row r="3" spans="1:95" customHeight="1" ht="14.25">
      <c r="A3" s="12" t="s">
        <v>67</v>
      </c>
      <c r="B3" s="22"/>
      <c r="C3" s="22"/>
      <c r="D3" s="22"/>
      <c r="E3" s="22"/>
      <c r="F3" s="53"/>
      <c r="G3" s="37"/>
      <c r="H3" s="37"/>
      <c r="I3" s="123" t="s">
        <v>9</v>
      </c>
      <c r="J3" s="124"/>
      <c r="K3" s="12"/>
      <c r="L3" s="12"/>
      <c r="M3" s="12"/>
      <c r="N3" s="12"/>
      <c r="O3" s="12"/>
      <c r="P3" s="12"/>
      <c r="Q3" s="12"/>
      <c r="R3" s="12"/>
      <c r="S3" s="12"/>
      <c r="T3" s="12"/>
      <c r="U3" s="37"/>
      <c r="V3" s="37"/>
      <c r="W3" s="37"/>
      <c r="X3" s="37"/>
      <c r="Y3" s="37"/>
      <c r="Z3" s="128" t="s">
        <v>10</v>
      </c>
      <c r="AA3" s="129"/>
      <c r="AB3" s="129"/>
      <c r="AC3" s="129"/>
      <c r="AD3" s="129"/>
      <c r="AE3" s="129"/>
      <c r="AF3" s="129"/>
      <c r="AG3" s="129"/>
      <c r="AH3" s="129"/>
      <c r="AI3" s="140" t="s">
        <v>11</v>
      </c>
      <c r="AJ3" s="141"/>
      <c r="AK3" s="141"/>
      <c r="AL3" s="141"/>
      <c r="AM3" s="141"/>
      <c r="AN3" s="141"/>
      <c r="AO3" s="141"/>
      <c r="AP3" s="141"/>
      <c r="AQ3" s="142"/>
      <c r="AR3" s="143" t="s">
        <v>12</v>
      </c>
      <c r="AS3" s="144"/>
      <c r="AT3" s="144"/>
      <c r="AU3" s="144"/>
      <c r="AV3" s="144"/>
      <c r="AW3" s="144"/>
      <c r="AX3" s="144"/>
      <c r="AY3" s="144"/>
      <c r="AZ3" s="145"/>
      <c r="BA3" s="146" t="s">
        <v>13</v>
      </c>
      <c r="BB3" s="147"/>
      <c r="BC3" s="147"/>
      <c r="BD3" s="147"/>
      <c r="BE3" s="147"/>
      <c r="BF3" s="147"/>
      <c r="BG3" s="147"/>
      <c r="BH3" s="147"/>
      <c r="BI3" s="148"/>
      <c r="BJ3" s="149" t="s">
        <v>14</v>
      </c>
      <c r="BK3" s="150"/>
      <c r="BL3" s="150"/>
      <c r="BM3" s="150"/>
      <c r="BN3" s="150"/>
      <c r="BO3" s="150"/>
      <c r="BP3" s="150"/>
      <c r="BQ3" s="150"/>
      <c r="BR3" s="151"/>
      <c r="BS3" s="152" t="s">
        <v>15</v>
      </c>
      <c r="BT3" s="153"/>
      <c r="BU3" s="153"/>
      <c r="BV3" s="153"/>
      <c r="BW3" s="153"/>
      <c r="BX3" s="153"/>
      <c r="BY3" s="153"/>
      <c r="BZ3" s="153"/>
      <c r="CA3" s="154"/>
      <c r="CB3" s="155" t="s">
        <v>16</v>
      </c>
      <c r="CC3" s="156"/>
      <c r="CD3" s="156"/>
      <c r="CE3" s="156"/>
      <c r="CF3" s="156"/>
      <c r="CG3" s="156"/>
      <c r="CH3" s="156"/>
      <c r="CI3" s="156"/>
      <c r="CJ3" s="157"/>
      <c r="CK3" s="135"/>
      <c r="CL3" s="138"/>
      <c r="CM3" s="130" t="s">
        <v>17</v>
      </c>
      <c r="CN3" s="131"/>
      <c r="CO3" s="132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27</v>
      </c>
      <c r="J4" s="6" t="s">
        <v>28</v>
      </c>
      <c r="K4" s="6" t="s">
        <v>29</v>
      </c>
      <c r="L4" s="2" t="s">
        <v>30</v>
      </c>
      <c r="M4" s="3" t="s">
        <v>32</v>
      </c>
      <c r="N4" s="6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6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8"/>
      <c r="Z4" s="30" t="s">
        <v>44</v>
      </c>
      <c r="AA4" s="30" t="s">
        <v>45</v>
      </c>
      <c r="AB4" s="30" t="s">
        <v>46</v>
      </c>
      <c r="AC4" s="30" t="s">
        <v>38</v>
      </c>
      <c r="AD4" s="30" t="s">
        <v>47</v>
      </c>
      <c r="AE4" s="30" t="s">
        <v>48</v>
      </c>
      <c r="AF4" s="30" t="s">
        <v>49</v>
      </c>
      <c r="AG4" s="30" t="s">
        <v>50</v>
      </c>
      <c r="AH4" s="30" t="s">
        <v>51</v>
      </c>
      <c r="AI4" s="31" t="s">
        <v>44</v>
      </c>
      <c r="AJ4" s="31" t="s">
        <v>45</v>
      </c>
      <c r="AK4" s="31" t="s">
        <v>46</v>
      </c>
      <c r="AL4" s="31" t="s">
        <v>38</v>
      </c>
      <c r="AM4" s="31" t="s">
        <v>47</v>
      </c>
      <c r="AN4" s="31" t="s">
        <v>48</v>
      </c>
      <c r="AO4" s="31" t="s">
        <v>49</v>
      </c>
      <c r="AP4" s="31" t="s">
        <v>50</v>
      </c>
      <c r="AQ4" s="31" t="s">
        <v>51</v>
      </c>
      <c r="AR4" s="32" t="s">
        <v>44</v>
      </c>
      <c r="AS4" s="32" t="s">
        <v>45</v>
      </c>
      <c r="AT4" s="32" t="s">
        <v>46</v>
      </c>
      <c r="AU4" s="32" t="s">
        <v>38</v>
      </c>
      <c r="AV4" s="32" t="s">
        <v>47</v>
      </c>
      <c r="AW4" s="32" t="s">
        <v>48</v>
      </c>
      <c r="AX4" s="32" t="s">
        <v>49</v>
      </c>
      <c r="AY4" s="32" t="s">
        <v>50</v>
      </c>
      <c r="AZ4" s="32" t="s">
        <v>51</v>
      </c>
      <c r="BA4" s="33" t="s">
        <v>44</v>
      </c>
      <c r="BB4" s="33" t="s">
        <v>45</v>
      </c>
      <c r="BC4" s="33" t="s">
        <v>46</v>
      </c>
      <c r="BD4" s="33" t="s">
        <v>38</v>
      </c>
      <c r="BE4" s="33" t="s">
        <v>47</v>
      </c>
      <c r="BF4" s="33" t="s">
        <v>48</v>
      </c>
      <c r="BG4" s="33" t="s">
        <v>49</v>
      </c>
      <c r="BH4" s="33" t="s">
        <v>50</v>
      </c>
      <c r="BI4" s="33" t="s">
        <v>51</v>
      </c>
      <c r="BJ4" s="96" t="s">
        <v>44</v>
      </c>
      <c r="BK4" s="96" t="s">
        <v>45</v>
      </c>
      <c r="BL4" s="96" t="s">
        <v>46</v>
      </c>
      <c r="BM4" s="96" t="s">
        <v>38</v>
      </c>
      <c r="BN4" s="96" t="s">
        <v>47</v>
      </c>
      <c r="BO4" s="96" t="s">
        <v>48</v>
      </c>
      <c r="BP4" s="96" t="s">
        <v>49</v>
      </c>
      <c r="BQ4" s="96" t="s">
        <v>50</v>
      </c>
      <c r="BR4" s="96" t="s">
        <v>51</v>
      </c>
      <c r="BS4" s="34" t="s">
        <v>44</v>
      </c>
      <c r="BT4" s="34" t="s">
        <v>45</v>
      </c>
      <c r="BU4" s="34" t="s">
        <v>46</v>
      </c>
      <c r="BV4" s="34" t="s">
        <v>38</v>
      </c>
      <c r="BW4" s="34" t="s">
        <v>47</v>
      </c>
      <c r="BX4" s="34" t="s">
        <v>48</v>
      </c>
      <c r="BY4" s="34" t="s">
        <v>49</v>
      </c>
      <c r="BZ4" s="34" t="s">
        <v>50</v>
      </c>
      <c r="CA4" s="34" t="s">
        <v>51</v>
      </c>
      <c r="CB4" s="35" t="s">
        <v>44</v>
      </c>
      <c r="CC4" s="35" t="s">
        <v>45</v>
      </c>
      <c r="CD4" s="35" t="s">
        <v>46</v>
      </c>
      <c r="CE4" s="35" t="s">
        <v>38</v>
      </c>
      <c r="CF4" s="35" t="s">
        <v>47</v>
      </c>
      <c r="CG4" s="35" t="s">
        <v>48</v>
      </c>
      <c r="CH4" s="35" t="s">
        <v>49</v>
      </c>
      <c r="CI4" s="35" t="s">
        <v>50</v>
      </c>
      <c r="CJ4" s="35" t="s">
        <v>51</v>
      </c>
      <c r="CK4" s="136"/>
      <c r="CL4" s="139"/>
      <c r="CM4" s="36" t="s">
        <v>52</v>
      </c>
      <c r="CN4" s="36" t="s">
        <v>53</v>
      </c>
      <c r="CO4" s="133"/>
    </row>
    <row r="5" spans="1:95">
      <c r="A5" s="7"/>
      <c r="B5" s="13"/>
      <c r="C5" s="13"/>
      <c r="D5" s="11"/>
      <c r="E5" s="11"/>
      <c r="F5" s="11"/>
      <c r="G5" s="19"/>
      <c r="H5" s="158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63"/>
      <c r="U5" s="163"/>
      <c r="V5" s="163"/>
      <c r="W5" s="163"/>
      <c r="X5" s="4"/>
      <c r="Y5" s="39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</row>
    <row r="6" spans="1:95">
      <c r="A6" s="59">
        <f>X6</f>
        <v>0.22972275203642</v>
      </c>
      <c r="B6" s="167" t="s">
        <v>68</v>
      </c>
      <c r="C6" s="167" t="s">
        <v>55</v>
      </c>
      <c r="D6" s="167"/>
      <c r="E6" s="167"/>
      <c r="F6" s="69" t="s">
        <v>69</v>
      </c>
      <c r="G6" s="69" t="s">
        <v>57</v>
      </c>
      <c r="H6" s="159">
        <v>474485</v>
      </c>
      <c r="I6" s="60">
        <v>1112</v>
      </c>
      <c r="J6" s="60">
        <v>0</v>
      </c>
      <c r="K6" s="60">
        <v>9959</v>
      </c>
      <c r="L6" s="71">
        <v>201</v>
      </c>
      <c r="M6" s="61">
        <f>IFERROR(L6/K6,"-")</f>
        <v>0.020182749272015</v>
      </c>
      <c r="N6" s="60">
        <v>113</v>
      </c>
      <c r="O6" s="60">
        <v>22</v>
      </c>
      <c r="P6" s="61">
        <f>IFERROR(N6/(L6),"-")</f>
        <v>0.56218905472637</v>
      </c>
      <c r="Q6" s="62">
        <f>IFERROR(H6/SUM(L6:L6),"-")</f>
        <v>2360.6218905473</v>
      </c>
      <c r="R6" s="63">
        <v>15</v>
      </c>
      <c r="S6" s="61">
        <f>IF(L6=0,"-",R6/L6)</f>
        <v>0.074626865671642</v>
      </c>
      <c r="T6" s="164">
        <v>109000</v>
      </c>
      <c r="U6" s="165">
        <f>IFERROR(T6/L6,"-")</f>
        <v>542.28855721393</v>
      </c>
      <c r="V6" s="165">
        <f>IFERROR(T6/R6,"-")</f>
        <v>7266.6666666667</v>
      </c>
      <c r="W6" s="159">
        <f>SUM(T6:T6)-SUM(H6:H6)</f>
        <v>-365485</v>
      </c>
      <c r="X6" s="65">
        <f>SUM(T6:T6)/SUM(H6:H6)</f>
        <v>0.22972275203642</v>
      </c>
      <c r="Y6" s="58"/>
      <c r="Z6" s="72"/>
      <c r="AA6" s="73">
        <f>IF(L6=0,"",IF(Z6=0,"",(Z6/L6)))</f>
        <v>0</v>
      </c>
      <c r="AB6" s="72"/>
      <c r="AC6" s="74" t="str">
        <f>IFERROR(AB6/Z6,"-")</f>
        <v>-</v>
      </c>
      <c r="AD6" s="75"/>
      <c r="AE6" s="76" t="str">
        <f>IFERROR(AD6/Z6,"-")</f>
        <v>-</v>
      </c>
      <c r="AF6" s="77"/>
      <c r="AG6" s="77"/>
      <c r="AH6" s="77"/>
      <c r="AI6" s="78"/>
      <c r="AJ6" s="79">
        <f>IF(L6=0,"",IF(AI6=0,"",(AI6/L6)))</f>
        <v>0</v>
      </c>
      <c r="AK6" s="78"/>
      <c r="AL6" s="80" t="str">
        <f>IFERROR(AK6/AI6,"-")</f>
        <v>-</v>
      </c>
      <c r="AM6" s="81"/>
      <c r="AN6" s="82" t="str">
        <f>IFERROR(AM6/AI6,"-")</f>
        <v>-</v>
      </c>
      <c r="AO6" s="83"/>
      <c r="AP6" s="83"/>
      <c r="AQ6" s="83"/>
      <c r="AR6" s="84">
        <v>2</v>
      </c>
      <c r="AS6" s="85">
        <f>IF(L6=0,"",IF(AR6=0,"",(AR6/L6)))</f>
        <v>0.0099502487562189</v>
      </c>
      <c r="AT6" s="84"/>
      <c r="AU6" s="86">
        <f>IFERROR(AT6/AR6,"-")</f>
        <v>0</v>
      </c>
      <c r="AV6" s="87"/>
      <c r="AW6" s="88">
        <f>IFERROR(AV6/AR6,"-")</f>
        <v>0</v>
      </c>
      <c r="AX6" s="89"/>
      <c r="AY6" s="89"/>
      <c r="AZ6" s="89"/>
      <c r="BA6" s="90">
        <v>6</v>
      </c>
      <c r="BB6" s="91">
        <f>IF(L6=0,"",IF(BA6=0,"",(BA6/L6)))</f>
        <v>0.029850746268657</v>
      </c>
      <c r="BC6" s="90"/>
      <c r="BD6" s="92">
        <f>IFERROR(BC6/BA6,"-")</f>
        <v>0</v>
      </c>
      <c r="BE6" s="93"/>
      <c r="BF6" s="94">
        <f>IFERROR(BE6/BA6,"-")</f>
        <v>0</v>
      </c>
      <c r="BG6" s="95"/>
      <c r="BH6" s="95"/>
      <c r="BI6" s="95"/>
      <c r="BJ6" s="97">
        <v>53</v>
      </c>
      <c r="BK6" s="98">
        <f>IF(L6=0,"",IF(BJ6=0,"",(BJ6/L6)))</f>
        <v>0.2636815920398</v>
      </c>
      <c r="BL6" s="99">
        <v>5</v>
      </c>
      <c r="BM6" s="100">
        <f>IFERROR(BL6/BJ6,"-")</f>
        <v>0.094339622641509</v>
      </c>
      <c r="BN6" s="101">
        <v>48000</v>
      </c>
      <c r="BO6" s="102">
        <f>IFERROR(BN6/BJ6,"-")</f>
        <v>905.66037735849</v>
      </c>
      <c r="BP6" s="103">
        <v>2</v>
      </c>
      <c r="BQ6" s="103">
        <v>1</v>
      </c>
      <c r="BR6" s="103">
        <v>2</v>
      </c>
      <c r="BS6" s="104">
        <v>88</v>
      </c>
      <c r="BT6" s="105">
        <f>IF(L6=0,"",IF(BS6=0,"",(BS6/L6)))</f>
        <v>0.43781094527363</v>
      </c>
      <c r="BU6" s="106">
        <v>3</v>
      </c>
      <c r="BV6" s="107">
        <f>IFERROR(BU6/BS6,"-")</f>
        <v>0.034090909090909</v>
      </c>
      <c r="BW6" s="108">
        <v>21000</v>
      </c>
      <c r="BX6" s="109">
        <f>IFERROR(BW6/BS6,"-")</f>
        <v>238.63636363636</v>
      </c>
      <c r="BY6" s="110">
        <v>2</v>
      </c>
      <c r="BZ6" s="110">
        <v>1</v>
      </c>
      <c r="CA6" s="110"/>
      <c r="CB6" s="111">
        <v>52</v>
      </c>
      <c r="CC6" s="112">
        <f>IF(L6=0,"",IF(CB6=0,"",(CB6/L6)))</f>
        <v>0.25870646766169</v>
      </c>
      <c r="CD6" s="113">
        <v>7</v>
      </c>
      <c r="CE6" s="114">
        <f>IFERROR(CD6/CB6,"-")</f>
        <v>0.13461538461538</v>
      </c>
      <c r="CF6" s="115">
        <v>40000</v>
      </c>
      <c r="CG6" s="116">
        <f>IFERROR(CF6/CB6,"-")</f>
        <v>769.23076923077</v>
      </c>
      <c r="CH6" s="117">
        <v>4</v>
      </c>
      <c r="CI6" s="117">
        <v>2</v>
      </c>
      <c r="CJ6" s="117">
        <v>1</v>
      </c>
      <c r="CK6" s="118">
        <v>15</v>
      </c>
      <c r="CL6" s="119">
        <v>109000</v>
      </c>
      <c r="CM6" s="119">
        <v>15000</v>
      </c>
      <c r="CN6" s="119"/>
      <c r="CO6" s="120" t="str">
        <f>IF(AND(CM6=0,CN6=0),"",IF(AND(CM6&lt;=100000,CN6&lt;=100000),"",IF(CM6/CL6&gt;0.7,"男高",IF(CN6/CL6&gt;0.7,"女高",""))))</f>
        <v/>
      </c>
    </row>
    <row r="7" spans="1:95">
      <c r="A7" s="59" t="str">
        <f>X7</f>
        <v>0</v>
      </c>
      <c r="B7" s="167" t="s">
        <v>70</v>
      </c>
      <c r="C7" s="167" t="s">
        <v>55</v>
      </c>
      <c r="D7" s="167"/>
      <c r="E7" s="167"/>
      <c r="F7" s="69" t="s">
        <v>71</v>
      </c>
      <c r="G7" s="69" t="s">
        <v>57</v>
      </c>
      <c r="H7" s="159">
        <v>0</v>
      </c>
      <c r="I7" s="60">
        <v>2</v>
      </c>
      <c r="J7" s="60">
        <v>0</v>
      </c>
      <c r="K7" s="60">
        <v>0</v>
      </c>
      <c r="L7" s="71">
        <v>0</v>
      </c>
      <c r="M7" s="61" t="str">
        <f>IFERROR(L7/K7,"-")</f>
        <v>-</v>
      </c>
      <c r="N7" s="60">
        <v>0</v>
      </c>
      <c r="O7" s="60">
        <v>0</v>
      </c>
      <c r="P7" s="61" t="str">
        <f>IFERROR(N7/(L7),"-")</f>
        <v>-</v>
      </c>
      <c r="Q7" s="62" t="str">
        <f>IFERROR(H7/SUM(L7:L7),"-")</f>
        <v>-</v>
      </c>
      <c r="R7" s="63">
        <v>0</v>
      </c>
      <c r="S7" s="61" t="str">
        <f>IF(L7=0,"-",R7/L7)</f>
        <v>-</v>
      </c>
      <c r="T7" s="164"/>
      <c r="U7" s="165" t="str">
        <f>IFERROR(T7/L7,"-")</f>
        <v>-</v>
      </c>
      <c r="V7" s="165" t="str">
        <f>IFERROR(T7/R7,"-")</f>
        <v>-</v>
      </c>
      <c r="W7" s="159">
        <f>SUM(T7:T7)-SUM(H7:H7)</f>
        <v>0</v>
      </c>
      <c r="X7" s="65" t="str">
        <f>SUM(T7:T7)/SUM(H7:H7)</f>
        <v>0</v>
      </c>
      <c r="Y7" s="58"/>
      <c r="Z7" s="72"/>
      <c r="AA7" s="73" t="str">
        <f>IF(L7=0,"",IF(Z7=0,"",(Z7/L7)))</f>
        <v/>
      </c>
      <c r="AB7" s="72"/>
      <c r="AC7" s="74" t="str">
        <f>IFERROR(AB7/Z7,"-")</f>
        <v>-</v>
      </c>
      <c r="AD7" s="75"/>
      <c r="AE7" s="76" t="str">
        <f>IFERROR(AD7/Z7,"-")</f>
        <v>-</v>
      </c>
      <c r="AF7" s="77"/>
      <c r="AG7" s="77"/>
      <c r="AH7" s="77"/>
      <c r="AI7" s="78"/>
      <c r="AJ7" s="79" t="str">
        <f>IF(L7=0,"",IF(AI7=0,"",(AI7/L7)))</f>
        <v/>
      </c>
      <c r="AK7" s="78"/>
      <c r="AL7" s="80" t="str">
        <f>IFERROR(AK7/AI7,"-")</f>
        <v>-</v>
      </c>
      <c r="AM7" s="81"/>
      <c r="AN7" s="82" t="str">
        <f>IFERROR(AM7/AI7,"-")</f>
        <v>-</v>
      </c>
      <c r="AO7" s="83"/>
      <c r="AP7" s="83"/>
      <c r="AQ7" s="83"/>
      <c r="AR7" s="84"/>
      <c r="AS7" s="85" t="str">
        <f>IF(L7=0,"",IF(AR7=0,"",(AR7/L7)))</f>
        <v/>
      </c>
      <c r="AT7" s="84"/>
      <c r="AU7" s="86" t="str">
        <f>IFERROR(AT7/AR7,"-")</f>
        <v>-</v>
      </c>
      <c r="AV7" s="87"/>
      <c r="AW7" s="88" t="str">
        <f>IFERROR(AV7/AR7,"-")</f>
        <v>-</v>
      </c>
      <c r="AX7" s="89"/>
      <c r="AY7" s="89"/>
      <c r="AZ7" s="89"/>
      <c r="BA7" s="90"/>
      <c r="BB7" s="91" t="str">
        <f>IF(L7=0,"",IF(BA7=0,"",(BA7/L7)))</f>
        <v/>
      </c>
      <c r="BC7" s="90"/>
      <c r="BD7" s="92" t="str">
        <f>IFERROR(BC7/BA7,"-")</f>
        <v>-</v>
      </c>
      <c r="BE7" s="93"/>
      <c r="BF7" s="94" t="str">
        <f>IFERROR(BE7/BA7,"-")</f>
        <v>-</v>
      </c>
      <c r="BG7" s="95"/>
      <c r="BH7" s="95"/>
      <c r="BI7" s="95"/>
      <c r="BJ7" s="97"/>
      <c r="BK7" s="98" t="str">
        <f>IF(L7=0,"",IF(BJ7=0,"",(BJ7/L7)))</f>
        <v/>
      </c>
      <c r="BL7" s="99"/>
      <c r="BM7" s="100" t="str">
        <f>IFERROR(BL7/BJ7,"-")</f>
        <v>-</v>
      </c>
      <c r="BN7" s="101"/>
      <c r="BO7" s="102" t="str">
        <f>IFERROR(BN7/BJ7,"-")</f>
        <v>-</v>
      </c>
      <c r="BP7" s="103"/>
      <c r="BQ7" s="103"/>
      <c r="BR7" s="103"/>
      <c r="BS7" s="104"/>
      <c r="BT7" s="105" t="str">
        <f>IF(L7=0,"",IF(BS7=0,"",(BS7/L7)))</f>
        <v/>
      </c>
      <c r="BU7" s="106"/>
      <c r="BV7" s="107" t="str">
        <f>IFERROR(BU7/BS7,"-")</f>
        <v>-</v>
      </c>
      <c r="BW7" s="108"/>
      <c r="BX7" s="109" t="str">
        <f>IFERROR(BW7/BS7,"-")</f>
        <v>-</v>
      </c>
      <c r="BY7" s="110"/>
      <c r="BZ7" s="110"/>
      <c r="CA7" s="110"/>
      <c r="CB7" s="111"/>
      <c r="CC7" s="112" t="str">
        <f>IF(L7=0,"",IF(CB7=0,"",(CB7/L7)))</f>
        <v/>
      </c>
      <c r="CD7" s="113"/>
      <c r="CE7" s="114" t="str">
        <f>IFERROR(CD7/CB7,"-")</f>
        <v>-</v>
      </c>
      <c r="CF7" s="115"/>
      <c r="CG7" s="116" t="str">
        <f>IFERROR(CF7/CB7,"-")</f>
        <v>-</v>
      </c>
      <c r="CH7" s="117"/>
      <c r="CI7" s="117"/>
      <c r="CJ7" s="117"/>
      <c r="CK7" s="118">
        <v>0</v>
      </c>
      <c r="CL7" s="119"/>
      <c r="CM7" s="119"/>
      <c r="CN7" s="119"/>
      <c r="CO7" s="120" t="str">
        <f>IF(AND(CM7=0,CN7=0),"",IF(AND(CM7&lt;=100000,CN7&lt;=100000),"",IF(CM7/CL7&gt;0.7,"男高",IF(CN7/CL7&gt;0.7,"女高",""))))</f>
        <v/>
      </c>
    </row>
    <row r="8" spans="1:95">
      <c r="A8" s="59" t="str">
        <f>X8</f>
        <v>0</v>
      </c>
      <c r="B8" s="167" t="s">
        <v>72</v>
      </c>
      <c r="C8" s="167" t="s">
        <v>55</v>
      </c>
      <c r="D8" s="167"/>
      <c r="E8" s="167"/>
      <c r="F8" s="69" t="s">
        <v>73</v>
      </c>
      <c r="G8" s="69" t="s">
        <v>57</v>
      </c>
      <c r="H8" s="159">
        <v>0</v>
      </c>
      <c r="I8" s="60">
        <v>0</v>
      </c>
      <c r="J8" s="60">
        <v>0</v>
      </c>
      <c r="K8" s="60">
        <v>0</v>
      </c>
      <c r="L8" s="71">
        <v>0</v>
      </c>
      <c r="M8" s="61" t="str">
        <f>IFERROR(L8/K8,"-")</f>
        <v>-</v>
      </c>
      <c r="N8" s="60">
        <v>0</v>
      </c>
      <c r="O8" s="60">
        <v>0</v>
      </c>
      <c r="P8" s="61" t="str">
        <f>IFERROR(N8/(L8),"-")</f>
        <v>-</v>
      </c>
      <c r="Q8" s="62" t="str">
        <f>IFERROR(H8/SUM(L8:L8),"-")</f>
        <v>-</v>
      </c>
      <c r="R8" s="63">
        <v>0</v>
      </c>
      <c r="S8" s="61" t="str">
        <f>IF(L8=0,"-",R8/L8)</f>
        <v>-</v>
      </c>
      <c r="T8" s="164"/>
      <c r="U8" s="165" t="str">
        <f>IFERROR(T8/L8,"-")</f>
        <v>-</v>
      </c>
      <c r="V8" s="165" t="str">
        <f>IFERROR(T8/R8,"-")</f>
        <v>-</v>
      </c>
      <c r="W8" s="159">
        <f>SUM(T8:T8)-SUM(H8:H8)</f>
        <v>0</v>
      </c>
      <c r="X8" s="65" t="str">
        <f>SUM(T8:T8)/SUM(H8:H8)</f>
        <v>0</v>
      </c>
      <c r="Y8" s="58"/>
      <c r="Z8" s="72"/>
      <c r="AA8" s="73" t="str">
        <f>IF(L8=0,"",IF(Z8=0,"",(Z8/L8)))</f>
        <v/>
      </c>
      <c r="AB8" s="72"/>
      <c r="AC8" s="74" t="str">
        <f>IFERROR(AB8/Z8,"-")</f>
        <v>-</v>
      </c>
      <c r="AD8" s="75"/>
      <c r="AE8" s="76" t="str">
        <f>IFERROR(AD8/Z8,"-")</f>
        <v>-</v>
      </c>
      <c r="AF8" s="77"/>
      <c r="AG8" s="77"/>
      <c r="AH8" s="77"/>
      <c r="AI8" s="78"/>
      <c r="AJ8" s="79" t="str">
        <f>IF(L8=0,"",IF(AI8=0,"",(AI8/L8)))</f>
        <v/>
      </c>
      <c r="AK8" s="78"/>
      <c r="AL8" s="80" t="str">
        <f>IFERROR(AK8/AI8,"-")</f>
        <v>-</v>
      </c>
      <c r="AM8" s="81"/>
      <c r="AN8" s="82" t="str">
        <f>IFERROR(AM8/AI8,"-")</f>
        <v>-</v>
      </c>
      <c r="AO8" s="83"/>
      <c r="AP8" s="83"/>
      <c r="AQ8" s="83"/>
      <c r="AR8" s="84"/>
      <c r="AS8" s="85" t="str">
        <f>IF(L8=0,"",IF(AR8=0,"",(AR8/L8)))</f>
        <v/>
      </c>
      <c r="AT8" s="84"/>
      <c r="AU8" s="86" t="str">
        <f>IFERROR(AT8/AR8,"-")</f>
        <v>-</v>
      </c>
      <c r="AV8" s="87"/>
      <c r="AW8" s="88" t="str">
        <f>IFERROR(AV8/AR8,"-")</f>
        <v>-</v>
      </c>
      <c r="AX8" s="89"/>
      <c r="AY8" s="89"/>
      <c r="AZ8" s="89"/>
      <c r="BA8" s="90"/>
      <c r="BB8" s="91" t="str">
        <f>IF(L8=0,"",IF(BA8=0,"",(BA8/L8)))</f>
        <v/>
      </c>
      <c r="BC8" s="90"/>
      <c r="BD8" s="92" t="str">
        <f>IFERROR(BC8/BA8,"-")</f>
        <v>-</v>
      </c>
      <c r="BE8" s="93"/>
      <c r="BF8" s="94" t="str">
        <f>IFERROR(BE8/BA8,"-")</f>
        <v>-</v>
      </c>
      <c r="BG8" s="95"/>
      <c r="BH8" s="95"/>
      <c r="BI8" s="95"/>
      <c r="BJ8" s="97"/>
      <c r="BK8" s="98" t="str">
        <f>IF(L8=0,"",IF(BJ8=0,"",(BJ8/L8)))</f>
        <v/>
      </c>
      <c r="BL8" s="99"/>
      <c r="BM8" s="100" t="str">
        <f>IFERROR(BL8/BJ8,"-")</f>
        <v>-</v>
      </c>
      <c r="BN8" s="101"/>
      <c r="BO8" s="102" t="str">
        <f>IFERROR(BN8/BJ8,"-")</f>
        <v>-</v>
      </c>
      <c r="BP8" s="103"/>
      <c r="BQ8" s="103"/>
      <c r="BR8" s="103"/>
      <c r="BS8" s="104"/>
      <c r="BT8" s="105" t="str">
        <f>IF(L8=0,"",IF(BS8=0,"",(BS8/L8)))</f>
        <v/>
      </c>
      <c r="BU8" s="106"/>
      <c r="BV8" s="107" t="str">
        <f>IFERROR(BU8/BS8,"-")</f>
        <v>-</v>
      </c>
      <c r="BW8" s="108"/>
      <c r="BX8" s="109" t="str">
        <f>IFERROR(BW8/BS8,"-")</f>
        <v>-</v>
      </c>
      <c r="BY8" s="110"/>
      <c r="BZ8" s="110"/>
      <c r="CA8" s="110"/>
      <c r="CB8" s="111"/>
      <c r="CC8" s="112" t="str">
        <f>IF(L8=0,"",IF(CB8=0,"",(CB8/L8)))</f>
        <v/>
      </c>
      <c r="CD8" s="113"/>
      <c r="CE8" s="114" t="str">
        <f>IFERROR(CD8/CB8,"-")</f>
        <v>-</v>
      </c>
      <c r="CF8" s="115"/>
      <c r="CG8" s="116" t="str">
        <f>IFERROR(CF8/CB8,"-")</f>
        <v>-</v>
      </c>
      <c r="CH8" s="117"/>
      <c r="CI8" s="117"/>
      <c r="CJ8" s="117"/>
      <c r="CK8" s="118">
        <v>0</v>
      </c>
      <c r="CL8" s="119"/>
      <c r="CM8" s="119"/>
      <c r="CN8" s="119"/>
      <c r="CO8" s="120" t="str">
        <f>IF(AND(CM8=0,CN8=0),"",IF(AND(CM8&lt;=100000,CN8&lt;=100000),"",IF(CM8/CL8&gt;0.7,"男高",IF(CN8/CL8&gt;0.7,"女高",""))))</f>
        <v/>
      </c>
    </row>
    <row r="9" spans="1:95">
      <c r="A9" s="15"/>
      <c r="B9" s="66"/>
      <c r="C9" s="66"/>
      <c r="D9" s="67"/>
      <c r="E9" s="68"/>
      <c r="F9" s="69"/>
      <c r="G9" s="69"/>
      <c r="H9" s="160"/>
      <c r="I9" s="18"/>
      <c r="J9" s="18"/>
      <c r="K9" s="16"/>
      <c r="L9" s="16"/>
      <c r="M9" s="17"/>
      <c r="N9" s="17"/>
      <c r="O9" s="16"/>
      <c r="P9" s="17"/>
      <c r="Q9" s="10"/>
      <c r="R9" s="10"/>
      <c r="S9" s="10"/>
      <c r="T9" s="166"/>
      <c r="U9" s="166"/>
      <c r="V9" s="166"/>
      <c r="W9" s="166"/>
      <c r="X9" s="17"/>
      <c r="Y9" s="39"/>
      <c r="Z9" s="43"/>
      <c r="AA9" s="44"/>
      <c r="AB9" s="43"/>
      <c r="AC9" s="47"/>
      <c r="AD9" s="48"/>
      <c r="AE9" s="49"/>
      <c r="AF9" s="50"/>
      <c r="AG9" s="50"/>
      <c r="AH9" s="50"/>
      <c r="AI9" s="43"/>
      <c r="AJ9" s="44"/>
      <c r="AK9" s="43"/>
      <c r="AL9" s="47"/>
      <c r="AM9" s="48"/>
      <c r="AN9" s="49"/>
      <c r="AO9" s="50"/>
      <c r="AP9" s="50"/>
      <c r="AQ9" s="50"/>
      <c r="AR9" s="43"/>
      <c r="AS9" s="44"/>
      <c r="AT9" s="43"/>
      <c r="AU9" s="47"/>
      <c r="AV9" s="48"/>
      <c r="AW9" s="49"/>
      <c r="AX9" s="50"/>
      <c r="AY9" s="50"/>
      <c r="AZ9" s="50"/>
      <c r="BA9" s="43"/>
      <c r="BB9" s="44"/>
      <c r="BC9" s="43"/>
      <c r="BD9" s="47"/>
      <c r="BE9" s="48"/>
      <c r="BF9" s="49"/>
      <c r="BG9" s="50"/>
      <c r="BH9" s="50"/>
      <c r="BI9" s="50"/>
      <c r="BJ9" s="45"/>
      <c r="BK9" s="46"/>
      <c r="BL9" s="43"/>
      <c r="BM9" s="47"/>
      <c r="BN9" s="48"/>
      <c r="BO9" s="49"/>
      <c r="BP9" s="50"/>
      <c r="BQ9" s="50"/>
      <c r="BR9" s="50"/>
      <c r="BS9" s="45"/>
      <c r="BT9" s="46"/>
      <c r="BU9" s="43"/>
      <c r="BV9" s="47"/>
      <c r="BW9" s="48"/>
      <c r="BX9" s="49"/>
      <c r="BY9" s="50"/>
      <c r="BZ9" s="50"/>
      <c r="CA9" s="50"/>
      <c r="CB9" s="45"/>
      <c r="CC9" s="46"/>
      <c r="CD9" s="43"/>
      <c r="CE9" s="47"/>
      <c r="CF9" s="48"/>
      <c r="CG9" s="49"/>
      <c r="CH9" s="50"/>
      <c r="CI9" s="50"/>
      <c r="CJ9" s="50"/>
      <c r="CK9" s="51"/>
      <c r="CL9" s="48"/>
      <c r="CM9" s="48"/>
      <c r="CN9" s="48"/>
      <c r="CO9" s="52"/>
    </row>
    <row r="10" spans="1:95">
      <c r="A10" s="15"/>
      <c r="B10" s="21"/>
      <c r="C10" s="21"/>
      <c r="D10" s="16"/>
      <c r="E10" s="16"/>
      <c r="F10" s="20"/>
      <c r="G10" s="55"/>
      <c r="H10" s="161"/>
      <c r="I10" s="18"/>
      <c r="J10" s="18"/>
      <c r="K10" s="16"/>
      <c r="L10" s="16"/>
      <c r="M10" s="17"/>
      <c r="N10" s="17"/>
      <c r="O10" s="16"/>
      <c r="P10" s="17"/>
      <c r="Q10" s="10"/>
      <c r="R10" s="10"/>
      <c r="S10" s="10"/>
      <c r="T10" s="166"/>
      <c r="U10" s="166"/>
      <c r="V10" s="166"/>
      <c r="W10" s="166"/>
      <c r="X10" s="17"/>
      <c r="Y10" s="41"/>
      <c r="Z10" s="43"/>
      <c r="AA10" s="44"/>
      <c r="AB10" s="43"/>
      <c r="AC10" s="47"/>
      <c r="AD10" s="48"/>
      <c r="AE10" s="49"/>
      <c r="AF10" s="50"/>
      <c r="AG10" s="50"/>
      <c r="AH10" s="50"/>
      <c r="AI10" s="43"/>
      <c r="AJ10" s="44"/>
      <c r="AK10" s="43"/>
      <c r="AL10" s="47"/>
      <c r="AM10" s="48"/>
      <c r="AN10" s="49"/>
      <c r="AO10" s="50"/>
      <c r="AP10" s="50"/>
      <c r="AQ10" s="50"/>
      <c r="AR10" s="43"/>
      <c r="AS10" s="44"/>
      <c r="AT10" s="43"/>
      <c r="AU10" s="47"/>
      <c r="AV10" s="48"/>
      <c r="AW10" s="49"/>
      <c r="AX10" s="50"/>
      <c r="AY10" s="50"/>
      <c r="AZ10" s="50"/>
      <c r="BA10" s="43"/>
      <c r="BB10" s="44"/>
      <c r="BC10" s="43"/>
      <c r="BD10" s="47"/>
      <c r="BE10" s="48"/>
      <c r="BF10" s="49"/>
      <c r="BG10" s="50"/>
      <c r="BH10" s="50"/>
      <c r="BI10" s="50"/>
      <c r="BJ10" s="45"/>
      <c r="BK10" s="46"/>
      <c r="BL10" s="43"/>
      <c r="BM10" s="47"/>
      <c r="BN10" s="48"/>
      <c r="BO10" s="49"/>
      <c r="BP10" s="50"/>
      <c r="BQ10" s="50"/>
      <c r="BR10" s="50"/>
      <c r="BS10" s="45"/>
      <c r="BT10" s="46"/>
      <c r="BU10" s="43"/>
      <c r="BV10" s="47"/>
      <c r="BW10" s="48"/>
      <c r="BX10" s="49"/>
      <c r="BY10" s="50"/>
      <c r="BZ10" s="50"/>
      <c r="CA10" s="50"/>
      <c r="CB10" s="45"/>
      <c r="CC10" s="46"/>
      <c r="CD10" s="43"/>
      <c r="CE10" s="47"/>
      <c r="CF10" s="48"/>
      <c r="CG10" s="49"/>
      <c r="CH10" s="50"/>
      <c r="CI10" s="50"/>
      <c r="CJ10" s="50"/>
      <c r="CK10" s="51"/>
      <c r="CL10" s="48"/>
      <c r="CM10" s="48"/>
      <c r="CN10" s="48"/>
      <c r="CO10" s="52"/>
    </row>
    <row r="11" spans="1:95">
      <c r="A11" s="7">
        <f>Z11</f>
        <v/>
      </c>
      <c r="B11" s="24"/>
      <c r="C11" s="24"/>
      <c r="D11" s="24"/>
      <c r="E11" s="24"/>
      <c r="F11" s="23" t="s">
        <v>74</v>
      </c>
      <c r="G11" s="23"/>
      <c r="H11" s="162"/>
      <c r="I11" s="24">
        <f>SUM(I6:I10)</f>
        <v>1114</v>
      </c>
      <c r="J11" s="24">
        <f>SUM(J6:J10)</f>
        <v>0</v>
      </c>
      <c r="K11" s="24">
        <f>SUM(K6:K10)</f>
        <v>9959</v>
      </c>
      <c r="L11" s="24">
        <f>SUM(L6:L10)</f>
        <v>201</v>
      </c>
      <c r="M11" s="25">
        <f>IFERROR(L11/K11,"-")</f>
        <v>0.020182749272015</v>
      </c>
      <c r="N11" s="57">
        <f>SUM(N6:N10)</f>
        <v>113</v>
      </c>
      <c r="O11" s="57">
        <f>SUM(O6:O10)</f>
        <v>22</v>
      </c>
      <c r="P11" s="25">
        <f>IFERROR(N11/L11,"-")</f>
        <v>0.56218905472637</v>
      </c>
      <c r="Q11" s="26">
        <f>IFERROR(H11/L11,"-")</f>
        <v>0</v>
      </c>
      <c r="R11" s="27">
        <f>SUM(R6:R10)</f>
        <v>15</v>
      </c>
      <c r="S11" s="25">
        <f>IFERROR(R11/L11,"-")</f>
        <v>0.074626865671642</v>
      </c>
      <c r="T11" s="162">
        <f>SUM(T6:T10)</f>
        <v>109000</v>
      </c>
      <c r="U11" s="162">
        <f>IFERROR(T11/L11,"-")</f>
        <v>542.28855721393</v>
      </c>
      <c r="V11" s="162">
        <f>IFERROR(T11/R11,"-")</f>
        <v>7266.6666666667</v>
      </c>
      <c r="W11" s="162">
        <f>T11-H11</f>
        <v>109000</v>
      </c>
      <c r="X11" s="29" t="str">
        <f>T11/H11</f>
        <v>0</v>
      </c>
      <c r="Y11" s="40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