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<sst xmlns="http://schemas.openxmlformats.org/spreadsheetml/2006/main" uniqueCount="75">
  <si>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11月</t>
  </si>
  <si>
    <t>どきどき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</si>
  <si>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</si>
  <si>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</si>
  <si>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</si>
  <si>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</si>
  <si>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</si>
  <si>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</si>
  <si>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</si>
  <si>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</si>
  <si>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</si>
  <si>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</si>
  <si>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</si>
  <si>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</si>
  <si>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</si>
  <si>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</si>
  <si>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</si>
  <si>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</si>
  <si>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</si>
  <si>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</si>
  <si>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</si>
  <si>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</si>
  <si>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</si>
  <si>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</si>
  <si>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</si>
  <si>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</si>
  <si>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</si>
  <si>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</si>
  <si>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</si>
  <si>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</si>
  <si>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</si>
  <si>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</si>
  <si>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</si>
  <si>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</si>
  <si>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</si>
  <si>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</si>
  <si>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</si>
  <si>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</si>
  <si>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</si>
  <si>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</si>
  <si>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</si>
  <si>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</si>
  <si>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</si>
  <si>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</si>
  <si>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</si>
  <si>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</si>
  <si>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</si>
  <si>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</si>
  <si>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</si>
  <si>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</si>
  <si>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</si>
  <si>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</si>
  <si>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</si>
  <si>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</si>
  <si>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</si>
  <si>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ADIT</t>
  </si>
  <si>
    <t>MDメルマガ</t>
  </si>
  <si>
    <t>11/1～11/30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</si>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</sst>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/>
      <c r="F6" s="69" t="s">
        <v>56</v>
      </c>
      <c r="G6" s="69" t="s">
        <v>57</v>
      </c>
      <c r="H6" s="159">
        <v>0</v>
      </c>
      <c r="I6" s="64">
        <v>0</v>
      </c>
      <c r="J6" s="60">
        <v>0</v>
      </c>
      <c r="K6" s="60">
        <v>0</v>
      </c>
      <c r="L6" s="60">
        <v>162</v>
      </c>
      <c r="M6" s="71">
        <v>0</v>
      </c>
      <c r="N6" s="122">
        <v>0</v>
      </c>
      <c r="O6" s="61">
        <f>IFERROR(M6/L6,"-")</f>
        <v>0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58</v>
      </c>
      <c r="C7" s="167" t="s">
        <v>55</v>
      </c>
      <c r="D7" s="167"/>
      <c r="E7" s="167" t="s">
        <v>59</v>
      </c>
      <c r="F7" s="69" t="s">
        <v>60</v>
      </c>
      <c r="G7" s="69" t="s">
        <v>57</v>
      </c>
      <c r="H7" s="159">
        <v>0</v>
      </c>
      <c r="I7" s="64">
        <v>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59</v>
      </c>
      <c r="F8" s="69" t="s">
        <v>62</v>
      </c>
      <c r="G8" s="69" t="s">
        <v>57</v>
      </c>
      <c r="H8" s="159">
        <v>0</v>
      </c>
      <c r="I8" s="64">
        <v>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59</v>
      </c>
      <c r="F9" s="69" t="s">
        <v>64</v>
      </c>
      <c r="G9" s="69" t="s">
        <v>57</v>
      </c>
      <c r="H9" s="159">
        <v>0</v>
      </c>
      <c r="I9" s="64">
        <v>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59</v>
      </c>
      <c r="F10" s="69" t="s">
        <v>64</v>
      </c>
      <c r="G10" s="69" t="s">
        <v>57</v>
      </c>
      <c r="H10" s="159">
        <v>0</v>
      </c>
      <c r="I10" s="64">
        <v>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66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162</v>
      </c>
      <c r="M13" s="24">
        <f>SUM(M6:M12)</f>
        <v>0</v>
      </c>
      <c r="N13" s="24">
        <f>SUM(N6:N12)</f>
        <v>0</v>
      </c>
      <c r="O13" s="25">
        <f>IFERROR(M13/L13,"-")</f>
        <v>0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67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0.68888812345764</v>
      </c>
      <c r="B6" s="167" t="s">
        <v>68</v>
      </c>
      <c r="C6" s="167" t="s">
        <v>55</v>
      </c>
      <c r="D6" s="167"/>
      <c r="E6" s="167"/>
      <c r="F6" s="69" t="s">
        <v>69</v>
      </c>
      <c r="G6" s="69" t="s">
        <v>57</v>
      </c>
      <c r="H6" s="159">
        <v>900001</v>
      </c>
      <c r="I6" s="60">
        <v>2308</v>
      </c>
      <c r="J6" s="60">
        <v>0</v>
      </c>
      <c r="K6" s="60">
        <v>26076</v>
      </c>
      <c r="L6" s="71">
        <v>584</v>
      </c>
      <c r="M6" s="61">
        <f>IFERROR(L6/K6,"-")</f>
        <v>0.022396073017334</v>
      </c>
      <c r="N6" s="60">
        <v>131</v>
      </c>
      <c r="O6" s="60">
        <v>98</v>
      </c>
      <c r="P6" s="61">
        <f>IFERROR(N6/(L6),"-")</f>
        <v>0.22431506849315</v>
      </c>
      <c r="Q6" s="62">
        <f>IFERROR(H6/SUM(L6:L6),"-")</f>
        <v>1541.0976027397</v>
      </c>
      <c r="R6" s="63">
        <v>43</v>
      </c>
      <c r="S6" s="61">
        <f>IF(L6=0,"-",R6/L6)</f>
        <v>0.073630136986301</v>
      </c>
      <c r="T6" s="164">
        <v>620000</v>
      </c>
      <c r="U6" s="165">
        <f>IFERROR(T6/L6,"-")</f>
        <v>1061.6438356164</v>
      </c>
      <c r="V6" s="165">
        <f>IFERROR(T6/R6,"-")</f>
        <v>14418.604651163</v>
      </c>
      <c r="W6" s="159">
        <f>SUM(T6:T6)-SUM(H6:H6)</f>
        <v>-280001</v>
      </c>
      <c r="X6" s="65">
        <f>SUM(T6:T6)/SUM(H6:H6)</f>
        <v>0.68888812345764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1</v>
      </c>
      <c r="AJ6" s="79">
        <f>IF(L6=0,"",IF(AI6=0,"",(AI6/L6)))</f>
        <v>0.0017123287671233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4</v>
      </c>
      <c r="AS6" s="85">
        <f>IF(L6=0,"",IF(AR6=0,"",(AR6/L6)))</f>
        <v>0.0068493150684932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15</v>
      </c>
      <c r="BB6" s="91">
        <f>IF(L6=0,"",IF(BA6=0,"",(BA6/L6)))</f>
        <v>0.025684931506849</v>
      </c>
      <c r="BC6" s="90"/>
      <c r="BD6" s="92">
        <f>IFERROR(BC6/BA6,"-")</f>
        <v>0</v>
      </c>
      <c r="BE6" s="93"/>
      <c r="BF6" s="94">
        <f>IFERROR(BE6/BA6,"-")</f>
        <v>0</v>
      </c>
      <c r="BG6" s="95"/>
      <c r="BH6" s="95"/>
      <c r="BI6" s="95"/>
      <c r="BJ6" s="97">
        <v>189</v>
      </c>
      <c r="BK6" s="98">
        <f>IF(L6=0,"",IF(BJ6=0,"",(BJ6/L6)))</f>
        <v>0.3236301369863</v>
      </c>
      <c r="BL6" s="99">
        <v>20</v>
      </c>
      <c r="BM6" s="100">
        <f>IFERROR(BL6/BJ6,"-")</f>
        <v>0.10582010582011</v>
      </c>
      <c r="BN6" s="101">
        <v>244000</v>
      </c>
      <c r="BO6" s="102">
        <f>IFERROR(BN6/BJ6,"-")</f>
        <v>1291.0052910053</v>
      </c>
      <c r="BP6" s="103">
        <v>11</v>
      </c>
      <c r="BQ6" s="103">
        <v>3</v>
      </c>
      <c r="BR6" s="103">
        <v>6</v>
      </c>
      <c r="BS6" s="104">
        <v>268</v>
      </c>
      <c r="BT6" s="105">
        <f>IF(L6=0,"",IF(BS6=0,"",(BS6/L6)))</f>
        <v>0.45890410958904</v>
      </c>
      <c r="BU6" s="106">
        <v>13</v>
      </c>
      <c r="BV6" s="107">
        <f>IFERROR(BU6/BS6,"-")</f>
        <v>0.048507462686567</v>
      </c>
      <c r="BW6" s="108">
        <v>227000</v>
      </c>
      <c r="BX6" s="109">
        <f>IFERROR(BW6/BS6,"-")</f>
        <v>847.01492537313</v>
      </c>
      <c r="BY6" s="110">
        <v>5</v>
      </c>
      <c r="BZ6" s="110">
        <v>4</v>
      </c>
      <c r="CA6" s="110">
        <v>4</v>
      </c>
      <c r="CB6" s="111">
        <v>107</v>
      </c>
      <c r="CC6" s="112">
        <f>IF(L6=0,"",IF(CB6=0,"",(CB6/L6)))</f>
        <v>0.18321917808219</v>
      </c>
      <c r="CD6" s="113">
        <v>10</v>
      </c>
      <c r="CE6" s="114">
        <f>IFERROR(CD6/CB6,"-")</f>
        <v>0.093457943925234</v>
      </c>
      <c r="CF6" s="115">
        <v>149000</v>
      </c>
      <c r="CG6" s="116">
        <f>IFERROR(CF6/CB6,"-")</f>
        <v>1392.523364486</v>
      </c>
      <c r="CH6" s="117">
        <v>3</v>
      </c>
      <c r="CI6" s="117"/>
      <c r="CJ6" s="117">
        <v>7</v>
      </c>
      <c r="CK6" s="118">
        <v>43</v>
      </c>
      <c r="CL6" s="119">
        <v>620000</v>
      </c>
      <c r="CM6" s="119">
        <v>110000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70</v>
      </c>
      <c r="C7" s="167" t="s">
        <v>55</v>
      </c>
      <c r="D7" s="167"/>
      <c r="E7" s="167"/>
      <c r="F7" s="69" t="s">
        <v>71</v>
      </c>
      <c r="G7" s="69" t="s">
        <v>57</v>
      </c>
      <c r="H7" s="159">
        <v>0</v>
      </c>
      <c r="I7" s="60">
        <v>3</v>
      </c>
      <c r="J7" s="60">
        <v>0</v>
      </c>
      <c r="K7" s="60">
        <v>2</v>
      </c>
      <c r="L7" s="71">
        <v>0</v>
      </c>
      <c r="M7" s="61">
        <f>IFERROR(L7/K7,"-")</f>
        <v>0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72</v>
      </c>
      <c r="C8" s="167" t="s">
        <v>55</v>
      </c>
      <c r="D8" s="167"/>
      <c r="E8" s="167"/>
      <c r="F8" s="69" t="s">
        <v>73</v>
      </c>
      <c r="G8" s="69" t="s">
        <v>57</v>
      </c>
      <c r="H8" s="159">
        <v>0</v>
      </c>
      <c r="I8" s="60">
        <v>0</v>
      </c>
      <c r="J8" s="60">
        <v>0</v>
      </c>
      <c r="K8" s="60">
        <v>64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74</v>
      </c>
      <c r="G11" s="23"/>
      <c r="H11" s="162"/>
      <c r="I11" s="24">
        <f>SUM(I6:I10)</f>
        <v>2311</v>
      </c>
      <c r="J11" s="24">
        <f>SUM(J6:J10)</f>
        <v>0</v>
      </c>
      <c r="K11" s="24">
        <f>SUM(K6:K10)</f>
        <v>26142</v>
      </c>
      <c r="L11" s="24">
        <f>SUM(L6:L10)</f>
        <v>584</v>
      </c>
      <c r="M11" s="25">
        <f>IFERROR(L11/K11,"-")</f>
        <v>0.022339530257823</v>
      </c>
      <c r="N11" s="57">
        <f>SUM(N6:N10)</f>
        <v>131</v>
      </c>
      <c r="O11" s="57">
        <f>SUM(O6:O10)</f>
        <v>98</v>
      </c>
      <c r="P11" s="25">
        <f>IFERROR(N11/L11,"-")</f>
        <v>0.22431506849315</v>
      </c>
      <c r="Q11" s="26">
        <f>IFERROR(H11/L11,"-")</f>
        <v>0</v>
      </c>
      <c r="R11" s="27">
        <f>SUM(R6:R10)</f>
        <v>43</v>
      </c>
      <c r="S11" s="25">
        <f>IFERROR(R11/L11,"-")</f>
        <v>0.073630136986301</v>
      </c>
      <c r="T11" s="162">
        <f>SUM(T6:T10)</f>
        <v>620000</v>
      </c>
      <c r="U11" s="162">
        <f>IFERROR(T11/L11,"-")</f>
        <v>1061.6438356164</v>
      </c>
      <c r="V11" s="162">
        <f>IFERROR(T11/R11,"-")</f>
        <v>14418.604651163</v>
      </c>
      <c r="W11" s="162">
        <f>T11-H11</f>
        <v>620000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