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<sst xmlns="http://schemas.openxmlformats.org/spreadsheetml/2006/main" uniqueCount="75">
  <si>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11月</t>
  </si>
  <si>
    <t>どきどき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</si>
  <si>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</si>
  <si>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</si>
  <si>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</si>
  <si>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</si>
  <si>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</si>
  <si>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</si>
  <si>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</si>
  <si>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</si>
  <si>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</si>
  <si>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</si>
  <si>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</si>
  <si>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</si>
  <si>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</si>
  <si>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</si>
  <si>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</si>
  <si>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</si>
  <si>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</si>
  <si>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</si>
  <si>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</si>
  <si>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</si>
  <si>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</si>
  <si>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</si>
  <si>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</si>
  <si>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</si>
  <si>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</si>
  <si>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</si>
  <si>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</si>
  <si>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</si>
  <si>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</si>
  <si>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</si>
  <si>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</si>
  <si>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</si>
  <si>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</si>
  <si>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</si>
  <si>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</si>
  <si>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</si>
  <si>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</si>
  <si>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</si>
  <si>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</si>
  <si>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</si>
  <si>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</si>
  <si>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</si>
  <si>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</si>
  <si>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</si>
  <si>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</si>
  <si>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</si>
  <si>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</si>
  <si>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</si>
  <si>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</si>
  <si>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</si>
  <si>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</si>
  <si>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</si>
  <si>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</si>
  <si>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ADIT</t>
  </si>
  <si>
    <t>MDメルマガ</t>
  </si>
  <si>
    <t>11/1～11/30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</si>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</sst>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/>
      <c r="F6" s="69" t="s">
        <v>56</v>
      </c>
      <c r="G6" s="69" t="s">
        <v>57</v>
      </c>
      <c r="H6" s="159">
        <v>0</v>
      </c>
      <c r="I6" s="64">
        <v>0</v>
      </c>
      <c r="J6" s="60">
        <v>0</v>
      </c>
      <c r="K6" s="60">
        <v>0</v>
      </c>
      <c r="L6" s="60">
        <v>162</v>
      </c>
      <c r="M6" s="71">
        <v>0</v>
      </c>
      <c r="N6" s="122">
        <v>0</v>
      </c>
      <c r="O6" s="61">
        <f>IFERROR(M6/L6,"-")</f>
        <v>0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58</v>
      </c>
      <c r="C7" s="167" t="s">
        <v>55</v>
      </c>
      <c r="D7" s="167"/>
      <c r="E7" s="167" t="s">
        <v>59</v>
      </c>
      <c r="F7" s="69" t="s">
        <v>60</v>
      </c>
      <c r="G7" s="69" t="s">
        <v>57</v>
      </c>
      <c r="H7" s="159">
        <v>0</v>
      </c>
      <c r="I7" s="64">
        <v>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59</v>
      </c>
      <c r="F8" s="69" t="s">
        <v>62</v>
      </c>
      <c r="G8" s="69" t="s">
        <v>57</v>
      </c>
      <c r="H8" s="159">
        <v>0</v>
      </c>
      <c r="I8" s="64">
        <v>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59</v>
      </c>
      <c r="F9" s="69" t="s">
        <v>64</v>
      </c>
      <c r="G9" s="69" t="s">
        <v>57</v>
      </c>
      <c r="H9" s="159">
        <v>0</v>
      </c>
      <c r="I9" s="64">
        <v>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59</v>
      </c>
      <c r="F10" s="69" t="s">
        <v>64</v>
      </c>
      <c r="G10" s="69" t="s">
        <v>57</v>
      </c>
      <c r="H10" s="159">
        <v>0</v>
      </c>
      <c r="I10" s="64">
        <v>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66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162</v>
      </c>
      <c r="M13" s="24">
        <f>SUM(M6:M12)</f>
        <v>0</v>
      </c>
      <c r="N13" s="24">
        <f>SUM(N6:N12)</f>
        <v>0</v>
      </c>
      <c r="O13" s="25">
        <f>IFERROR(M13/L13,"-")</f>
        <v>0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67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0.68888812345764</v>
      </c>
      <c r="B6" s="167" t="s">
        <v>68</v>
      </c>
      <c r="C6" s="167" t="s">
        <v>55</v>
      </c>
      <c r="D6" s="167"/>
      <c r="E6" s="167"/>
      <c r="F6" s="69" t="s">
        <v>69</v>
      </c>
      <c r="G6" s="69" t="s">
        <v>57</v>
      </c>
      <c r="H6" s="159">
        <v>900001</v>
      </c>
      <c r="I6" s="60">
        <v>2308</v>
      </c>
      <c r="J6" s="60">
        <v>0</v>
      </c>
      <c r="K6" s="60">
        <v>26076</v>
      </c>
      <c r="L6" s="71">
        <v>584</v>
      </c>
      <c r="M6" s="61">
        <f>IFERROR(L6/K6,"-")</f>
        <v>0.022396073017334</v>
      </c>
      <c r="N6" s="60">
        <v>131</v>
      </c>
      <c r="O6" s="60">
        <v>98</v>
      </c>
      <c r="P6" s="61">
        <f>IFERROR(N6/(L6),"-")</f>
        <v>0.22431506849315</v>
      </c>
      <c r="Q6" s="62">
        <f>IFERROR(H6/SUM(L6:L6),"-")</f>
        <v>1541.0976027397</v>
      </c>
      <c r="R6" s="63">
        <v>43</v>
      </c>
      <c r="S6" s="61">
        <f>IF(L6=0,"-",R6/L6)</f>
        <v>0.073630136986301</v>
      </c>
      <c r="T6" s="164">
        <v>620000</v>
      </c>
      <c r="U6" s="165">
        <f>IFERROR(T6/L6,"-")</f>
        <v>1061.6438356164</v>
      </c>
      <c r="V6" s="165">
        <f>IFERROR(T6/R6,"-")</f>
        <v>14418.604651163</v>
      </c>
      <c r="W6" s="159">
        <f>SUM(T6:T6)-SUM(H6:H6)</f>
        <v>-280001</v>
      </c>
      <c r="X6" s="65">
        <f>SUM(T6:T6)/SUM(H6:H6)</f>
        <v>0.68888812345764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>
        <v>1</v>
      </c>
      <c r="AJ6" s="79">
        <f>IF(L6=0,"",IF(AI6=0,"",(AI6/L6)))</f>
        <v>0.0017123287671233</v>
      </c>
      <c r="AK6" s="78"/>
      <c r="AL6" s="80">
        <f>IFERROR(AK6/AI6,"-")</f>
        <v>0</v>
      </c>
      <c r="AM6" s="81"/>
      <c r="AN6" s="82">
        <f>IFERROR(AM6/AI6,"-")</f>
        <v>0</v>
      </c>
      <c r="AO6" s="83"/>
      <c r="AP6" s="83"/>
      <c r="AQ6" s="83"/>
      <c r="AR6" s="84">
        <v>4</v>
      </c>
      <c r="AS6" s="85">
        <f>IF(L6=0,"",IF(AR6=0,"",(AR6/L6)))</f>
        <v>0.0068493150684932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15</v>
      </c>
      <c r="BB6" s="91">
        <f>IF(L6=0,"",IF(BA6=0,"",(BA6/L6)))</f>
        <v>0.025684931506849</v>
      </c>
      <c r="BC6" s="90"/>
      <c r="BD6" s="92">
        <f>IFERROR(BC6/BA6,"-")</f>
        <v>0</v>
      </c>
      <c r="BE6" s="93"/>
      <c r="BF6" s="94">
        <f>IFERROR(BE6/BA6,"-")</f>
        <v>0</v>
      </c>
      <c r="BG6" s="95"/>
      <c r="BH6" s="95"/>
      <c r="BI6" s="95"/>
      <c r="BJ6" s="97">
        <v>189</v>
      </c>
      <c r="BK6" s="98">
        <f>IF(L6=0,"",IF(BJ6=0,"",(BJ6/L6)))</f>
        <v>0.3236301369863</v>
      </c>
      <c r="BL6" s="99">
        <v>20</v>
      </c>
      <c r="BM6" s="100">
        <f>IFERROR(BL6/BJ6,"-")</f>
        <v>0.10582010582011</v>
      </c>
      <c r="BN6" s="101">
        <v>244000</v>
      </c>
      <c r="BO6" s="102">
        <f>IFERROR(BN6/BJ6,"-")</f>
        <v>1291.0052910053</v>
      </c>
      <c r="BP6" s="103">
        <v>11</v>
      </c>
      <c r="BQ6" s="103">
        <v>3</v>
      </c>
      <c r="BR6" s="103">
        <v>6</v>
      </c>
      <c r="BS6" s="104">
        <v>268</v>
      </c>
      <c r="BT6" s="105">
        <f>IF(L6=0,"",IF(BS6=0,"",(BS6/L6)))</f>
        <v>0.45890410958904</v>
      </c>
      <c r="BU6" s="106">
        <v>13</v>
      </c>
      <c r="BV6" s="107">
        <f>IFERROR(BU6/BS6,"-")</f>
        <v>0.048507462686567</v>
      </c>
      <c r="BW6" s="108">
        <v>227000</v>
      </c>
      <c r="BX6" s="109">
        <f>IFERROR(BW6/BS6,"-")</f>
        <v>847.01492537313</v>
      </c>
      <c r="BY6" s="110">
        <v>5</v>
      </c>
      <c r="BZ6" s="110">
        <v>4</v>
      </c>
      <c r="CA6" s="110">
        <v>4</v>
      </c>
      <c r="CB6" s="111">
        <v>107</v>
      </c>
      <c r="CC6" s="112">
        <f>IF(L6=0,"",IF(CB6=0,"",(CB6/L6)))</f>
        <v>0.18321917808219</v>
      </c>
      <c r="CD6" s="113">
        <v>10</v>
      </c>
      <c r="CE6" s="114">
        <f>IFERROR(CD6/CB6,"-")</f>
        <v>0.093457943925234</v>
      </c>
      <c r="CF6" s="115">
        <v>149000</v>
      </c>
      <c r="CG6" s="116">
        <f>IFERROR(CF6/CB6,"-")</f>
        <v>1392.523364486</v>
      </c>
      <c r="CH6" s="117">
        <v>3</v>
      </c>
      <c r="CI6" s="117"/>
      <c r="CJ6" s="117">
        <v>7</v>
      </c>
      <c r="CK6" s="118">
        <v>43</v>
      </c>
      <c r="CL6" s="119">
        <v>620000</v>
      </c>
      <c r="CM6" s="119">
        <v>110000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70</v>
      </c>
      <c r="C7" s="167" t="s">
        <v>55</v>
      </c>
      <c r="D7" s="167"/>
      <c r="E7" s="167"/>
      <c r="F7" s="69" t="s">
        <v>71</v>
      </c>
      <c r="G7" s="69" t="s">
        <v>57</v>
      </c>
      <c r="H7" s="159">
        <v>0</v>
      </c>
      <c r="I7" s="60">
        <v>3</v>
      </c>
      <c r="J7" s="60">
        <v>0</v>
      </c>
      <c r="K7" s="60">
        <v>2</v>
      </c>
      <c r="L7" s="71">
        <v>0</v>
      </c>
      <c r="M7" s="61">
        <f>IFERROR(L7/K7,"-")</f>
        <v>0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72</v>
      </c>
      <c r="C8" s="167" t="s">
        <v>55</v>
      </c>
      <c r="D8" s="167"/>
      <c r="E8" s="167"/>
      <c r="F8" s="69" t="s">
        <v>73</v>
      </c>
      <c r="G8" s="69" t="s">
        <v>57</v>
      </c>
      <c r="H8" s="159">
        <v>0</v>
      </c>
      <c r="I8" s="60">
        <v>0</v>
      </c>
      <c r="J8" s="60">
        <v>0</v>
      </c>
      <c r="K8" s="60">
        <v>64</v>
      </c>
      <c r="L8" s="71">
        <v>0</v>
      </c>
      <c r="M8" s="61">
        <f>IFERROR(L8/K8,"-")</f>
        <v>0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15"/>
      <c r="B9" s="66"/>
      <c r="C9" s="66"/>
      <c r="D9" s="67"/>
      <c r="E9" s="68"/>
      <c r="F9" s="69"/>
      <c r="G9" s="69"/>
      <c r="H9" s="160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6"/>
      <c r="U9" s="166"/>
      <c r="V9" s="166"/>
      <c r="W9" s="166"/>
      <c r="X9" s="17"/>
      <c r="Y9" s="39"/>
      <c r="Z9" s="43"/>
      <c r="AA9" s="44"/>
      <c r="AB9" s="43"/>
      <c r="AC9" s="47"/>
      <c r="AD9" s="48"/>
      <c r="AE9" s="49"/>
      <c r="AF9" s="50"/>
      <c r="AG9" s="50"/>
      <c r="AH9" s="50"/>
      <c r="AI9" s="43"/>
      <c r="AJ9" s="44"/>
      <c r="AK9" s="43"/>
      <c r="AL9" s="47"/>
      <c r="AM9" s="48"/>
      <c r="AN9" s="49"/>
      <c r="AO9" s="50"/>
      <c r="AP9" s="50"/>
      <c r="AQ9" s="50"/>
      <c r="AR9" s="43"/>
      <c r="AS9" s="44"/>
      <c r="AT9" s="43"/>
      <c r="AU9" s="47"/>
      <c r="AV9" s="48"/>
      <c r="AW9" s="49"/>
      <c r="AX9" s="50"/>
      <c r="AY9" s="50"/>
      <c r="AZ9" s="50"/>
      <c r="BA9" s="43"/>
      <c r="BB9" s="44"/>
      <c r="BC9" s="43"/>
      <c r="BD9" s="47"/>
      <c r="BE9" s="48"/>
      <c r="BF9" s="49"/>
      <c r="BG9" s="50"/>
      <c r="BH9" s="50"/>
      <c r="BI9" s="50"/>
      <c r="BJ9" s="45"/>
      <c r="BK9" s="46"/>
      <c r="BL9" s="43"/>
      <c r="BM9" s="47"/>
      <c r="BN9" s="48"/>
      <c r="BO9" s="49"/>
      <c r="BP9" s="50"/>
      <c r="BQ9" s="50"/>
      <c r="BR9" s="50"/>
      <c r="BS9" s="45"/>
      <c r="BT9" s="46"/>
      <c r="BU9" s="43"/>
      <c r="BV9" s="47"/>
      <c r="BW9" s="48"/>
      <c r="BX9" s="49"/>
      <c r="BY9" s="50"/>
      <c r="BZ9" s="50"/>
      <c r="CA9" s="50"/>
      <c r="CB9" s="45"/>
      <c r="CC9" s="46"/>
      <c r="CD9" s="43"/>
      <c r="CE9" s="47"/>
      <c r="CF9" s="48"/>
      <c r="CG9" s="49"/>
      <c r="CH9" s="50"/>
      <c r="CI9" s="50"/>
      <c r="CJ9" s="50"/>
      <c r="CK9" s="51"/>
      <c r="CL9" s="48"/>
      <c r="CM9" s="48"/>
      <c r="CN9" s="48"/>
      <c r="CO9" s="52"/>
    </row>
    <row r="10" spans="1:95">
      <c r="A10" s="15"/>
      <c r="B10" s="21"/>
      <c r="C10" s="21"/>
      <c r="D10" s="16"/>
      <c r="E10" s="16"/>
      <c r="F10" s="20"/>
      <c r="G10" s="55"/>
      <c r="H10" s="161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6"/>
      <c r="U10" s="166"/>
      <c r="V10" s="166"/>
      <c r="W10" s="166"/>
      <c r="X10" s="17"/>
      <c r="Y10" s="41"/>
      <c r="Z10" s="43"/>
      <c r="AA10" s="44"/>
      <c r="AB10" s="43"/>
      <c r="AC10" s="47"/>
      <c r="AD10" s="48"/>
      <c r="AE10" s="49"/>
      <c r="AF10" s="50"/>
      <c r="AG10" s="50"/>
      <c r="AH10" s="50"/>
      <c r="AI10" s="43"/>
      <c r="AJ10" s="44"/>
      <c r="AK10" s="43"/>
      <c r="AL10" s="47"/>
      <c r="AM10" s="48"/>
      <c r="AN10" s="49"/>
      <c r="AO10" s="50"/>
      <c r="AP10" s="50"/>
      <c r="AQ10" s="50"/>
      <c r="AR10" s="43"/>
      <c r="AS10" s="44"/>
      <c r="AT10" s="43"/>
      <c r="AU10" s="47"/>
      <c r="AV10" s="48"/>
      <c r="AW10" s="49"/>
      <c r="AX10" s="50"/>
      <c r="AY10" s="50"/>
      <c r="AZ10" s="50"/>
      <c r="BA10" s="43"/>
      <c r="BB10" s="44"/>
      <c r="BC10" s="43"/>
      <c r="BD10" s="47"/>
      <c r="BE10" s="48"/>
      <c r="BF10" s="49"/>
      <c r="BG10" s="50"/>
      <c r="BH10" s="50"/>
      <c r="BI10" s="50"/>
      <c r="BJ10" s="45"/>
      <c r="BK10" s="46"/>
      <c r="BL10" s="43"/>
      <c r="BM10" s="47"/>
      <c r="BN10" s="48"/>
      <c r="BO10" s="49"/>
      <c r="BP10" s="50"/>
      <c r="BQ10" s="50"/>
      <c r="BR10" s="50"/>
      <c r="BS10" s="45"/>
      <c r="BT10" s="46"/>
      <c r="BU10" s="43"/>
      <c r="BV10" s="47"/>
      <c r="BW10" s="48"/>
      <c r="BX10" s="49"/>
      <c r="BY10" s="50"/>
      <c r="BZ10" s="50"/>
      <c r="CA10" s="50"/>
      <c r="CB10" s="45"/>
      <c r="CC10" s="46"/>
      <c r="CD10" s="43"/>
      <c r="CE10" s="47"/>
      <c r="CF10" s="48"/>
      <c r="CG10" s="49"/>
      <c r="CH10" s="50"/>
      <c r="CI10" s="50"/>
      <c r="CJ10" s="50"/>
      <c r="CK10" s="51"/>
      <c r="CL10" s="48"/>
      <c r="CM10" s="48"/>
      <c r="CN10" s="48"/>
      <c r="CO10" s="52"/>
    </row>
    <row r="11" spans="1:95">
      <c r="A11" s="7">
        <f>Z11</f>
        <v/>
      </c>
      <c r="B11" s="24"/>
      <c r="C11" s="24"/>
      <c r="D11" s="24"/>
      <c r="E11" s="24"/>
      <c r="F11" s="23" t="s">
        <v>74</v>
      </c>
      <c r="G11" s="23"/>
      <c r="H11" s="162"/>
      <c r="I11" s="24">
        <f>SUM(I6:I10)</f>
        <v>2311</v>
      </c>
      <c r="J11" s="24">
        <f>SUM(J6:J10)</f>
        <v>0</v>
      </c>
      <c r="K11" s="24">
        <f>SUM(K6:K10)</f>
        <v>26142</v>
      </c>
      <c r="L11" s="24">
        <f>SUM(L6:L10)</f>
        <v>584</v>
      </c>
      <c r="M11" s="25">
        <f>IFERROR(L11/K11,"-")</f>
        <v>0.022339530257823</v>
      </c>
      <c r="N11" s="57">
        <f>SUM(N6:N10)</f>
        <v>131</v>
      </c>
      <c r="O11" s="57">
        <f>SUM(O6:O10)</f>
        <v>98</v>
      </c>
      <c r="P11" s="25">
        <f>IFERROR(N11/L11,"-")</f>
        <v>0.22431506849315</v>
      </c>
      <c r="Q11" s="26">
        <f>IFERROR(H11/L11,"-")</f>
        <v>0</v>
      </c>
      <c r="R11" s="27">
        <f>SUM(R6:R10)</f>
        <v>43</v>
      </c>
      <c r="S11" s="25">
        <f>IFERROR(R11/L11,"-")</f>
        <v>0.073630136986301</v>
      </c>
      <c r="T11" s="162">
        <f>SUM(T6:T10)</f>
        <v>620000</v>
      </c>
      <c r="U11" s="162">
        <f>IFERROR(T11/L11,"-")</f>
        <v>1061.6438356164</v>
      </c>
      <c r="V11" s="162">
        <f>IFERROR(T11/R11,"-")</f>
        <v>14418.604651163</v>
      </c>
      <c r="W11" s="162">
        <f>T11-H11</f>
        <v>620000</v>
      </c>
      <c r="X11" s="29" t="str">
        <f>T11/H11</f>
        <v>0</v>
      </c>
      <c r="Y11" s="40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