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<sst xmlns="http://schemas.openxmlformats.org/spreadsheetml/2006/main" uniqueCount="61">
  <si>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07月</t>
  </si>
  <si>
    <t>どきどき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</si>
  <si>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</si>
  <si>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</si>
  <si>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</si>
  <si>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</si>
  <si>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</si>
  <si>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</si>
  <si>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</si>
  <si>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</si>
  <si>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</si>
  <si>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</si>
  <si>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</si>
  <si>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</si>
  <si>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</si>
  <si>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</si>
  <si>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</si>
  <si>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</si>
  <si>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</si>
  <si>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</si>
  <si>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</si>
  <si>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</si>
  <si>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</si>
  <si>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</si>
  <si>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</si>
  <si>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</si>
  <si>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</si>
  <si>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</si>
  <si>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</si>
  <si>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</si>
  <si>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</si>
  <si>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</si>
  <si>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</si>
  <si>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</si>
  <si>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</si>
  <si>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</si>
  <si>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</si>
  <si>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</si>
  <si>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</si>
  <si>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</si>
  <si>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</si>
  <si>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</si>
  <si>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</si>
  <si>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</si>
  <si>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</si>
  <si>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</si>
  <si>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</si>
  <si>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</si>
  <si>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</si>
  <si>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</si>
  <si>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</si>
  <si>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</si>
  <si>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adyd</t>
  </si>
  <si>
    <t>ADIT</t>
  </si>
  <si>
    <t>YDN（ディスプレイ広告）</t>
  </si>
  <si>
    <t>7/1～7/31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</si>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</sst>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>
        <f>X6</f>
        <v>2.431580215261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929848</v>
      </c>
      <c r="I6" s="59">
        <v>2527</v>
      </c>
      <c r="J6" s="59">
        <v>0</v>
      </c>
      <c r="K6" s="59">
        <v>39746</v>
      </c>
      <c r="L6" s="68">
        <v>548</v>
      </c>
      <c r="M6" s="60">
        <f>IFERROR(L6/K6,"-")</f>
        <v>0.013787550948523</v>
      </c>
      <c r="N6" s="59">
        <v>112</v>
      </c>
      <c r="O6" s="59">
        <v>116</v>
      </c>
      <c r="P6" s="60">
        <f>IFERROR(N6/(L6),"-")</f>
        <v>0.2043795620438</v>
      </c>
      <c r="Q6" s="61">
        <f>IFERROR(H6/SUM(L6:L6),"-")</f>
        <v>1696.802919708</v>
      </c>
      <c r="R6" s="62">
        <v>56</v>
      </c>
      <c r="S6" s="60">
        <f>IF(L6=0,"-",R6/L6)</f>
        <v>0.1021897810219</v>
      </c>
      <c r="T6" s="159">
        <v>2261000</v>
      </c>
      <c r="U6" s="160">
        <f>IFERROR(T6/L6,"-")</f>
        <v>4125.9124087591</v>
      </c>
      <c r="V6" s="160">
        <f>IFERROR(T6/R6,"-")</f>
        <v>40375</v>
      </c>
      <c r="W6" s="154">
        <f>SUM(T6:T6)-SUM(H6:H6)</f>
        <v>1331152</v>
      </c>
      <c r="X6" s="63">
        <f>SUM(T6:T6)/SUM(H6:H6)</f>
        <v>2.431580215261</v>
      </c>
      <c r="Y6" s="57"/>
      <c r="Z6" s="69">
        <v>1</v>
      </c>
      <c r="AA6" s="70">
        <f>IF(L6=0,"",IF(Z6=0,"",(Z6/L6)))</f>
        <v>0.0018248175182482</v>
      </c>
      <c r="AB6" s="69"/>
      <c r="AC6" s="71">
        <f>IFERROR(AB6/Z6,"-")</f>
        <v>0</v>
      </c>
      <c r="AD6" s="72"/>
      <c r="AE6" s="73">
        <f>IFERROR(AD6/Z6,"-")</f>
        <v>0</v>
      </c>
      <c r="AF6" s="74"/>
      <c r="AG6" s="74"/>
      <c r="AH6" s="74"/>
      <c r="AI6" s="75"/>
      <c r="AJ6" s="76">
        <f>IF(L6=0,"",IF(AI6=0,"",(AI6/L6)))</f>
        <v>0</v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>
        <v>2</v>
      </c>
      <c r="AS6" s="82">
        <f>IF(L6=0,"",IF(AR6=0,"",(AR6/L6)))</f>
        <v>0.0036496350364964</v>
      </c>
      <c r="AT6" s="81"/>
      <c r="AU6" s="83">
        <f>IFERROR(AT6/AR6,"-")</f>
        <v>0</v>
      </c>
      <c r="AV6" s="84"/>
      <c r="AW6" s="85">
        <f>IFERROR(AV6/AR6,"-")</f>
        <v>0</v>
      </c>
      <c r="AX6" s="86"/>
      <c r="AY6" s="86"/>
      <c r="AZ6" s="86"/>
      <c r="BA6" s="87">
        <v>16</v>
      </c>
      <c r="BB6" s="88">
        <f>IF(L6=0,"",IF(BA6=0,"",(BA6/L6)))</f>
        <v>0.029197080291971</v>
      </c>
      <c r="BC6" s="87">
        <v>1</v>
      </c>
      <c r="BD6" s="89">
        <f>IFERROR(BC6/BA6,"-")</f>
        <v>0.0625</v>
      </c>
      <c r="BE6" s="90">
        <v>10000</v>
      </c>
      <c r="BF6" s="91">
        <f>IFERROR(BE6/BA6,"-")</f>
        <v>625</v>
      </c>
      <c r="BG6" s="92"/>
      <c r="BH6" s="92">
        <v>1</v>
      </c>
      <c r="BI6" s="92"/>
      <c r="BJ6" s="94">
        <v>132</v>
      </c>
      <c r="BK6" s="95">
        <f>IF(L6=0,"",IF(BJ6=0,"",(BJ6/L6)))</f>
        <v>0.24087591240876</v>
      </c>
      <c r="BL6" s="96">
        <v>9</v>
      </c>
      <c r="BM6" s="97">
        <f>IFERROR(BL6/BJ6,"-")</f>
        <v>0.068181818181818</v>
      </c>
      <c r="BN6" s="98">
        <v>759000</v>
      </c>
      <c r="BO6" s="99">
        <f>IFERROR(BN6/BJ6,"-")</f>
        <v>5750</v>
      </c>
      <c r="BP6" s="100">
        <v>4</v>
      </c>
      <c r="BQ6" s="100"/>
      <c r="BR6" s="100">
        <v>5</v>
      </c>
      <c r="BS6" s="101">
        <v>293</v>
      </c>
      <c r="BT6" s="102">
        <f>IF(L6=0,"",IF(BS6=0,"",(BS6/L6)))</f>
        <v>0.53467153284672</v>
      </c>
      <c r="BU6" s="103">
        <v>37</v>
      </c>
      <c r="BV6" s="104">
        <f>IFERROR(BU6/BS6,"-")</f>
        <v>0.12627986348123</v>
      </c>
      <c r="BW6" s="105">
        <v>828000</v>
      </c>
      <c r="BX6" s="106">
        <f>IFERROR(BW6/BS6,"-")</f>
        <v>2825.9385665529</v>
      </c>
      <c r="BY6" s="107">
        <v>13</v>
      </c>
      <c r="BZ6" s="107">
        <v>9</v>
      </c>
      <c r="CA6" s="107">
        <v>15</v>
      </c>
      <c r="CB6" s="108">
        <v>104</v>
      </c>
      <c r="CC6" s="109">
        <f>IF(L6=0,"",IF(CB6=0,"",(CB6/L6)))</f>
        <v>0.18978102189781</v>
      </c>
      <c r="CD6" s="110">
        <v>9</v>
      </c>
      <c r="CE6" s="111">
        <f>IFERROR(CD6/CB6,"-")</f>
        <v>0.086538461538462</v>
      </c>
      <c r="CF6" s="112">
        <v>664000</v>
      </c>
      <c r="CG6" s="113">
        <f>IFERROR(CF6/CB6,"-")</f>
        <v>6384.6153846154</v>
      </c>
      <c r="CH6" s="114">
        <v>2</v>
      </c>
      <c r="CI6" s="114">
        <v>2</v>
      </c>
      <c r="CJ6" s="114">
        <v>5</v>
      </c>
      <c r="CK6" s="115">
        <v>56</v>
      </c>
      <c r="CL6" s="116">
        <v>2261000</v>
      </c>
      <c r="CM6" s="116">
        <v>590000</v>
      </c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58" t="str">
        <f>X7</f>
        <v>0</v>
      </c>
      <c r="B7" s="162" t="s">
        <v>56</v>
      </c>
      <c r="C7" s="162" t="s">
        <v>53</v>
      </c>
      <c r="D7" s="162"/>
      <c r="E7" s="162"/>
      <c r="F7" s="67" t="s">
        <v>57</v>
      </c>
      <c r="G7" s="67" t="s">
        <v>55</v>
      </c>
      <c r="H7" s="154">
        <v>0</v>
      </c>
      <c r="I7" s="59">
        <v>5</v>
      </c>
      <c r="J7" s="59">
        <v>0</v>
      </c>
      <c r="K7" s="59">
        <v>3</v>
      </c>
      <c r="L7" s="68">
        <v>2</v>
      </c>
      <c r="M7" s="60">
        <f>IFERROR(L7/K7,"-")</f>
        <v>0.66666666666667</v>
      </c>
      <c r="N7" s="59">
        <v>0</v>
      </c>
      <c r="O7" s="59">
        <v>0</v>
      </c>
      <c r="P7" s="60">
        <f>IFERROR(N7/(L7),"-")</f>
        <v>0</v>
      </c>
      <c r="Q7" s="61">
        <f>IFERROR(H7/SUM(L7:L7),"-")</f>
        <v>0</v>
      </c>
      <c r="R7" s="62">
        <v>0</v>
      </c>
      <c r="S7" s="60">
        <f>IF(L7=0,"-",R7/L7)</f>
        <v>0</v>
      </c>
      <c r="T7" s="159"/>
      <c r="U7" s="160">
        <f>IFERROR(T7/L7,"-")</f>
        <v>0</v>
      </c>
      <c r="V7" s="160" t="str">
        <f>IFERROR(T7/R7,"-")</f>
        <v>-</v>
      </c>
      <c r="W7" s="154">
        <f>SUM(T7:T7)-SUM(H7:H7)</f>
        <v>0</v>
      </c>
      <c r="X7" s="63" t="str">
        <f>SUM(T7:T7)/SUM(H7:H7)</f>
        <v>0</v>
      </c>
      <c r="Y7" s="57"/>
      <c r="Z7" s="69"/>
      <c r="AA7" s="70">
        <f>IF(L7=0,"",IF(Z7=0,"",(Z7/L7)))</f>
        <v>0</v>
      </c>
      <c r="AB7" s="69"/>
      <c r="AC7" s="71" t="str">
        <f>IFERROR(AB7/Z7,"-")</f>
        <v>-</v>
      </c>
      <c r="AD7" s="72"/>
      <c r="AE7" s="73" t="str">
        <f>IFERROR(AD7/Z7,"-")</f>
        <v>-</v>
      </c>
      <c r="AF7" s="74"/>
      <c r="AG7" s="74"/>
      <c r="AH7" s="74"/>
      <c r="AI7" s="75"/>
      <c r="AJ7" s="76">
        <f>IF(L7=0,"",IF(AI7=0,"",(AI7/L7)))</f>
        <v>0</v>
      </c>
      <c r="AK7" s="75"/>
      <c r="AL7" s="77" t="str">
        <f>IFERROR(AK7/AI7,"-")</f>
        <v>-</v>
      </c>
      <c r="AM7" s="78"/>
      <c r="AN7" s="79" t="str">
        <f>IFERROR(AM7/AI7,"-")</f>
        <v>-</v>
      </c>
      <c r="AO7" s="80"/>
      <c r="AP7" s="80"/>
      <c r="AQ7" s="80"/>
      <c r="AR7" s="81"/>
      <c r="AS7" s="82">
        <f>IF(L7=0,"",IF(AR7=0,"",(AR7/L7)))</f>
        <v>0</v>
      </c>
      <c r="AT7" s="81"/>
      <c r="AU7" s="83" t="str">
        <f>IFERROR(AT7/AR7,"-")</f>
        <v>-</v>
      </c>
      <c r="AV7" s="84"/>
      <c r="AW7" s="85" t="str">
        <f>IFERROR(AV7/AR7,"-")</f>
        <v>-</v>
      </c>
      <c r="AX7" s="86"/>
      <c r="AY7" s="86"/>
      <c r="AZ7" s="86"/>
      <c r="BA7" s="87"/>
      <c r="BB7" s="88">
        <f>IF(L7=0,"",IF(BA7=0,"",(BA7/L7)))</f>
        <v>0</v>
      </c>
      <c r="BC7" s="87"/>
      <c r="BD7" s="89" t="str">
        <f>IFERROR(BC7/BA7,"-")</f>
        <v>-</v>
      </c>
      <c r="BE7" s="90"/>
      <c r="BF7" s="91" t="str">
        <f>IFERROR(BE7/BA7,"-")</f>
        <v>-</v>
      </c>
      <c r="BG7" s="92"/>
      <c r="BH7" s="92"/>
      <c r="BI7" s="92"/>
      <c r="BJ7" s="94">
        <v>2</v>
      </c>
      <c r="BK7" s="95">
        <f>IF(L7=0,"",IF(BJ7=0,"",(BJ7/L7)))</f>
        <v>1</v>
      </c>
      <c r="BL7" s="96"/>
      <c r="BM7" s="97">
        <f>IFERROR(BL7/BJ7,"-")</f>
        <v>0</v>
      </c>
      <c r="BN7" s="98"/>
      <c r="BO7" s="99">
        <f>IFERROR(BN7/BJ7,"-")</f>
        <v>0</v>
      </c>
      <c r="BP7" s="100"/>
      <c r="BQ7" s="100"/>
      <c r="BR7" s="100"/>
      <c r="BS7" s="101"/>
      <c r="BT7" s="102">
        <f>IF(L7=0,"",IF(BS7=0,"",(BS7/L7)))</f>
        <v>0</v>
      </c>
      <c r="BU7" s="103"/>
      <c r="BV7" s="104" t="str">
        <f>IFERROR(BU7/BS7,"-")</f>
        <v>-</v>
      </c>
      <c r="BW7" s="105"/>
      <c r="BX7" s="106" t="str">
        <f>IFERROR(BW7/BS7,"-")</f>
        <v>-</v>
      </c>
      <c r="BY7" s="107"/>
      <c r="BZ7" s="107"/>
      <c r="CA7" s="107"/>
      <c r="CB7" s="108"/>
      <c r="CC7" s="109">
        <f>IF(L7=0,"",IF(CB7=0,"",(CB7/L7)))</f>
        <v>0</v>
      </c>
      <c r="CD7" s="110"/>
      <c r="CE7" s="111" t="str">
        <f>IFERROR(CD7/CB7,"-")</f>
        <v>-</v>
      </c>
      <c r="CF7" s="112"/>
      <c r="CG7" s="113" t="str">
        <f>IFERROR(CF7/CB7,"-")</f>
        <v>-</v>
      </c>
      <c r="CH7" s="114"/>
      <c r="CI7" s="114"/>
      <c r="CJ7" s="114"/>
      <c r="CK7" s="115">
        <v>0</v>
      </c>
      <c r="CL7" s="116"/>
      <c r="CM7" s="116"/>
      <c r="CN7" s="116"/>
      <c r="CO7" s="117" t="str">
        <f>IF(AND(CM7=0,CN7=0),"",IF(AND(CM7&lt;=100000,CN7&lt;=100000),"",IF(CM7/CL7&gt;0.7,"男高",IF(CN7/CL7&gt;0.7,"女高",""))))</f>
        <v/>
      </c>
    </row>
    <row r="8" spans="1:95">
      <c r="A8" s="58">
        <f>X8</f>
        <v>0.10513105242754</v>
      </c>
      <c r="B8" s="162" t="s">
        <v>58</v>
      </c>
      <c r="C8" s="162" t="s">
        <v>53</v>
      </c>
      <c r="D8" s="162"/>
      <c r="E8" s="162"/>
      <c r="F8" s="67" t="s">
        <v>59</v>
      </c>
      <c r="G8" s="67" t="s">
        <v>55</v>
      </c>
      <c r="H8" s="154">
        <v>152191</v>
      </c>
      <c r="I8" s="59">
        <v>508</v>
      </c>
      <c r="J8" s="59">
        <v>0</v>
      </c>
      <c r="K8" s="59">
        <v>13706</v>
      </c>
      <c r="L8" s="68">
        <v>87</v>
      </c>
      <c r="M8" s="60">
        <f>IFERROR(L8/K8,"-")</f>
        <v>0.0063475849992704</v>
      </c>
      <c r="N8" s="59">
        <v>10</v>
      </c>
      <c r="O8" s="59">
        <v>25</v>
      </c>
      <c r="P8" s="60">
        <f>IFERROR(N8/(L8),"-")</f>
        <v>0.11494252873563</v>
      </c>
      <c r="Q8" s="61">
        <f>IFERROR(H8/SUM(L8:L8),"-")</f>
        <v>1749.3218390805</v>
      </c>
      <c r="R8" s="62">
        <v>2</v>
      </c>
      <c r="S8" s="60">
        <f>IF(L8=0,"-",R8/L8)</f>
        <v>0.022988505747126</v>
      </c>
      <c r="T8" s="159">
        <v>16000</v>
      </c>
      <c r="U8" s="160">
        <f>IFERROR(T8/L8,"-")</f>
        <v>183.90804597701</v>
      </c>
      <c r="V8" s="160">
        <f>IFERROR(T8/R8,"-")</f>
        <v>8000</v>
      </c>
      <c r="W8" s="154">
        <f>SUM(T8:T8)-SUM(H8:H8)</f>
        <v>-136191</v>
      </c>
      <c r="X8" s="63">
        <f>SUM(T8:T8)/SUM(H8:H8)</f>
        <v>0.10513105242754</v>
      </c>
      <c r="Y8" s="57"/>
      <c r="Z8" s="69"/>
      <c r="AA8" s="70">
        <f>IF(L8=0,"",IF(Z8=0,"",(Z8/L8)))</f>
        <v>0</v>
      </c>
      <c r="AB8" s="69"/>
      <c r="AC8" s="71" t="str">
        <f>IFERROR(AB8/Z8,"-")</f>
        <v>-</v>
      </c>
      <c r="AD8" s="72"/>
      <c r="AE8" s="73" t="str">
        <f>IFERROR(AD8/Z8,"-")</f>
        <v>-</v>
      </c>
      <c r="AF8" s="74"/>
      <c r="AG8" s="74"/>
      <c r="AH8" s="74"/>
      <c r="AI8" s="75"/>
      <c r="AJ8" s="76">
        <f>IF(L8=0,"",IF(AI8=0,"",(AI8/L8)))</f>
        <v>0</v>
      </c>
      <c r="AK8" s="75"/>
      <c r="AL8" s="77" t="str">
        <f>IFERROR(AK8/AI8,"-")</f>
        <v>-</v>
      </c>
      <c r="AM8" s="78"/>
      <c r="AN8" s="79" t="str">
        <f>IFERROR(AM8/AI8,"-")</f>
        <v>-</v>
      </c>
      <c r="AO8" s="80"/>
      <c r="AP8" s="80"/>
      <c r="AQ8" s="80"/>
      <c r="AR8" s="81"/>
      <c r="AS8" s="82">
        <f>IF(L8=0,"",IF(AR8=0,"",(AR8/L8)))</f>
        <v>0</v>
      </c>
      <c r="AT8" s="81"/>
      <c r="AU8" s="83" t="str">
        <f>IFERROR(AT8/AR8,"-")</f>
        <v>-</v>
      </c>
      <c r="AV8" s="84"/>
      <c r="AW8" s="85" t="str">
        <f>IFERROR(AV8/AR8,"-")</f>
        <v>-</v>
      </c>
      <c r="AX8" s="86"/>
      <c r="AY8" s="86"/>
      <c r="AZ8" s="86"/>
      <c r="BA8" s="87">
        <v>3</v>
      </c>
      <c r="BB8" s="88">
        <f>IF(L8=0,"",IF(BA8=0,"",(BA8/L8)))</f>
        <v>0.03448275862069</v>
      </c>
      <c r="BC8" s="87"/>
      <c r="BD8" s="89">
        <f>IFERROR(BC8/BA8,"-")</f>
        <v>0</v>
      </c>
      <c r="BE8" s="90"/>
      <c r="BF8" s="91">
        <f>IFERROR(BE8/BA8,"-")</f>
        <v>0</v>
      </c>
      <c r="BG8" s="92"/>
      <c r="BH8" s="92"/>
      <c r="BI8" s="92"/>
      <c r="BJ8" s="94">
        <v>37</v>
      </c>
      <c r="BK8" s="95">
        <f>IF(L8=0,"",IF(BJ8=0,"",(BJ8/L8)))</f>
        <v>0.42528735632184</v>
      </c>
      <c r="BL8" s="96">
        <v>1</v>
      </c>
      <c r="BM8" s="97">
        <f>IFERROR(BL8/BJ8,"-")</f>
        <v>0.027027027027027</v>
      </c>
      <c r="BN8" s="98">
        <v>8000</v>
      </c>
      <c r="BO8" s="99">
        <f>IFERROR(BN8/BJ8,"-")</f>
        <v>216.21621621622</v>
      </c>
      <c r="BP8" s="100"/>
      <c r="BQ8" s="100">
        <v>1</v>
      </c>
      <c r="BR8" s="100"/>
      <c r="BS8" s="101">
        <v>41</v>
      </c>
      <c r="BT8" s="102">
        <f>IF(L8=0,"",IF(BS8=0,"",(BS8/L8)))</f>
        <v>0.47126436781609</v>
      </c>
      <c r="BU8" s="103">
        <v>1</v>
      </c>
      <c r="BV8" s="104">
        <f>IFERROR(BU8/BS8,"-")</f>
        <v>0.024390243902439</v>
      </c>
      <c r="BW8" s="105">
        <v>8000</v>
      </c>
      <c r="BX8" s="106">
        <f>IFERROR(BW8/BS8,"-")</f>
        <v>195.12195121951</v>
      </c>
      <c r="BY8" s="107"/>
      <c r="BZ8" s="107">
        <v>1</v>
      </c>
      <c r="CA8" s="107"/>
      <c r="CB8" s="108">
        <v>6</v>
      </c>
      <c r="CC8" s="109">
        <f>IF(L8=0,"",IF(CB8=0,"",(CB8/L8)))</f>
        <v>0.068965517241379</v>
      </c>
      <c r="CD8" s="110"/>
      <c r="CE8" s="111">
        <f>IFERROR(CD8/CB8,"-")</f>
        <v>0</v>
      </c>
      <c r="CF8" s="112"/>
      <c r="CG8" s="113">
        <f>IFERROR(CF8/CB8,"-")</f>
        <v>0</v>
      </c>
      <c r="CH8" s="114"/>
      <c r="CI8" s="114"/>
      <c r="CJ8" s="114"/>
      <c r="CK8" s="115">
        <v>2</v>
      </c>
      <c r="CL8" s="116">
        <v>16000</v>
      </c>
      <c r="CM8" s="116">
        <v>8000</v>
      </c>
      <c r="CN8" s="116"/>
      <c r="CO8" s="117" t="str">
        <f>IF(AND(CM8=0,CN8=0),"",IF(AND(CM8&lt;=100000,CN8&lt;=100000),"",IF(CM8/CL8&gt;0.7,"男高",IF(CN8/CL8&gt;0.7,"女高",""))))</f>
        <v/>
      </c>
    </row>
    <row r="9" spans="1:95">
      <c r="A9" s="15"/>
      <c r="B9" s="64"/>
      <c r="C9" s="64"/>
      <c r="D9" s="65"/>
      <c r="E9" s="66"/>
      <c r="F9" s="67"/>
      <c r="G9" s="67"/>
      <c r="H9" s="155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1"/>
      <c r="U9" s="161"/>
      <c r="V9" s="161"/>
      <c r="W9" s="161"/>
      <c r="X9" s="17"/>
      <c r="Y9" s="38"/>
      <c r="Z9" s="42"/>
      <c r="AA9" s="43"/>
      <c r="AB9" s="42"/>
      <c r="AC9" s="46"/>
      <c r="AD9" s="47"/>
      <c r="AE9" s="48"/>
      <c r="AF9" s="49"/>
      <c r="AG9" s="49"/>
      <c r="AH9" s="49"/>
      <c r="AI9" s="42"/>
      <c r="AJ9" s="43"/>
      <c r="AK9" s="42"/>
      <c r="AL9" s="46"/>
      <c r="AM9" s="47"/>
      <c r="AN9" s="48"/>
      <c r="AO9" s="49"/>
      <c r="AP9" s="49"/>
      <c r="AQ9" s="49"/>
      <c r="AR9" s="42"/>
      <c r="AS9" s="43"/>
      <c r="AT9" s="42"/>
      <c r="AU9" s="46"/>
      <c r="AV9" s="47"/>
      <c r="AW9" s="48"/>
      <c r="AX9" s="49"/>
      <c r="AY9" s="49"/>
      <c r="AZ9" s="49"/>
      <c r="BA9" s="42"/>
      <c r="BB9" s="43"/>
      <c r="BC9" s="42"/>
      <c r="BD9" s="46"/>
      <c r="BE9" s="47"/>
      <c r="BF9" s="48"/>
      <c r="BG9" s="49"/>
      <c r="BH9" s="49"/>
      <c r="BI9" s="49"/>
      <c r="BJ9" s="44"/>
      <c r="BK9" s="45"/>
      <c r="BL9" s="42"/>
      <c r="BM9" s="46"/>
      <c r="BN9" s="47"/>
      <c r="BO9" s="48"/>
      <c r="BP9" s="49"/>
      <c r="BQ9" s="49"/>
      <c r="BR9" s="49"/>
      <c r="BS9" s="44"/>
      <c r="BT9" s="45"/>
      <c r="BU9" s="42"/>
      <c r="BV9" s="46"/>
      <c r="BW9" s="47"/>
      <c r="BX9" s="48"/>
      <c r="BY9" s="49"/>
      <c r="BZ9" s="49"/>
      <c r="CA9" s="49"/>
      <c r="CB9" s="44"/>
      <c r="CC9" s="45"/>
      <c r="CD9" s="42"/>
      <c r="CE9" s="46"/>
      <c r="CF9" s="47"/>
      <c r="CG9" s="48"/>
      <c r="CH9" s="49"/>
      <c r="CI9" s="49"/>
      <c r="CJ9" s="49"/>
      <c r="CK9" s="50"/>
      <c r="CL9" s="47"/>
      <c r="CM9" s="47"/>
      <c r="CN9" s="47"/>
      <c r="CO9" s="51"/>
    </row>
    <row r="10" spans="1:95">
      <c r="A10" s="15"/>
      <c r="B10" s="21"/>
      <c r="C10" s="21"/>
      <c r="D10" s="16"/>
      <c r="E10" s="16"/>
      <c r="F10" s="20"/>
      <c r="G10" s="54"/>
      <c r="H10" s="156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1"/>
      <c r="U10" s="161"/>
      <c r="V10" s="161"/>
      <c r="W10" s="161"/>
      <c r="X10" s="17"/>
      <c r="Y10" s="40"/>
      <c r="Z10" s="42"/>
      <c r="AA10" s="43"/>
      <c r="AB10" s="42"/>
      <c r="AC10" s="46"/>
      <c r="AD10" s="47"/>
      <c r="AE10" s="48"/>
      <c r="AF10" s="49"/>
      <c r="AG10" s="49"/>
      <c r="AH10" s="49"/>
      <c r="AI10" s="42"/>
      <c r="AJ10" s="43"/>
      <c r="AK10" s="42"/>
      <c r="AL10" s="46"/>
      <c r="AM10" s="47"/>
      <c r="AN10" s="48"/>
      <c r="AO10" s="49"/>
      <c r="AP10" s="49"/>
      <c r="AQ10" s="49"/>
      <c r="AR10" s="42"/>
      <c r="AS10" s="43"/>
      <c r="AT10" s="42"/>
      <c r="AU10" s="46"/>
      <c r="AV10" s="47"/>
      <c r="AW10" s="48"/>
      <c r="AX10" s="49"/>
      <c r="AY10" s="49"/>
      <c r="AZ10" s="49"/>
      <c r="BA10" s="42"/>
      <c r="BB10" s="43"/>
      <c r="BC10" s="42"/>
      <c r="BD10" s="46"/>
      <c r="BE10" s="47"/>
      <c r="BF10" s="48"/>
      <c r="BG10" s="49"/>
      <c r="BH10" s="49"/>
      <c r="BI10" s="49"/>
      <c r="BJ10" s="44"/>
      <c r="BK10" s="45"/>
      <c r="BL10" s="42"/>
      <c r="BM10" s="46"/>
      <c r="BN10" s="47"/>
      <c r="BO10" s="48"/>
      <c r="BP10" s="49"/>
      <c r="BQ10" s="49"/>
      <c r="BR10" s="49"/>
      <c r="BS10" s="44"/>
      <c r="BT10" s="45"/>
      <c r="BU10" s="42"/>
      <c r="BV10" s="46"/>
      <c r="BW10" s="47"/>
      <c r="BX10" s="48"/>
      <c r="BY10" s="49"/>
      <c r="BZ10" s="49"/>
      <c r="CA10" s="49"/>
      <c r="CB10" s="44"/>
      <c r="CC10" s="45"/>
      <c r="CD10" s="42"/>
      <c r="CE10" s="46"/>
      <c r="CF10" s="47"/>
      <c r="CG10" s="48"/>
      <c r="CH10" s="49"/>
      <c r="CI10" s="49"/>
      <c r="CJ10" s="49"/>
      <c r="CK10" s="50"/>
      <c r="CL10" s="47"/>
      <c r="CM10" s="47"/>
      <c r="CN10" s="47"/>
      <c r="CO10" s="51"/>
    </row>
    <row r="11" spans="1:95">
      <c r="A11" s="7">
        <f>Z11</f>
        <v/>
      </c>
      <c r="B11" s="24"/>
      <c r="C11" s="24"/>
      <c r="D11" s="24"/>
      <c r="E11" s="24"/>
      <c r="F11" s="23" t="s">
        <v>60</v>
      </c>
      <c r="G11" s="23"/>
      <c r="H11" s="157"/>
      <c r="I11" s="24">
        <f>SUM(I6:I10)</f>
        <v>3040</v>
      </c>
      <c r="J11" s="24">
        <f>SUM(J6:J10)</f>
        <v>0</v>
      </c>
      <c r="K11" s="24">
        <f>SUM(K6:K10)</f>
        <v>53455</v>
      </c>
      <c r="L11" s="24">
        <f>SUM(L6:L10)</f>
        <v>637</v>
      </c>
      <c r="M11" s="25">
        <f>IFERROR(L11/K11,"-")</f>
        <v>0.011916565335329</v>
      </c>
      <c r="N11" s="56">
        <f>SUM(N6:N10)</f>
        <v>122</v>
      </c>
      <c r="O11" s="56">
        <f>SUM(O6:O10)</f>
        <v>141</v>
      </c>
      <c r="P11" s="25">
        <f>IFERROR(N11/L11,"-")</f>
        <v>0.19152276295133</v>
      </c>
      <c r="Q11" s="26">
        <f>IFERROR(H11/L11,"-")</f>
        <v>0</v>
      </c>
      <c r="R11" s="27">
        <f>SUM(R6:R10)</f>
        <v>58</v>
      </c>
      <c r="S11" s="25">
        <f>IFERROR(R11/L11,"-")</f>
        <v>0.09105180533752</v>
      </c>
      <c r="T11" s="157">
        <f>SUM(T6:T10)</f>
        <v>2277000</v>
      </c>
      <c r="U11" s="157">
        <f>IFERROR(T11/L11,"-")</f>
        <v>3574.568288854</v>
      </c>
      <c r="V11" s="157">
        <f>IFERROR(T11/R11,"-")</f>
        <v>39258.620689655</v>
      </c>
      <c r="W11" s="157">
        <f>T11-H11</f>
        <v>2277000</v>
      </c>
      <c r="X11" s="28" t="str">
        <f>T11/H11</f>
        <v>0</v>
      </c>
      <c r="Y11" s="39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