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<sst xmlns="http://schemas.openxmlformats.org/spreadsheetml/2006/main" uniqueCount="99">
  <si>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03月</t>
  </si>
  <si>
    <t>どきどき</t>
  </si>
  <si>
    <t>最終更新日</t>
  </si>
  <si>
    <t>03月15日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</si>
  <si>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</si>
  <si>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</si>
  <si>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</si>
  <si>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</si>
  <si>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</si>
  <si>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</si>
  <si>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</si>
  <si>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</si>
  <si>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</si>
  <si>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</si>
  <si>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</si>
  <si>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</si>
  <si>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</si>
  <si>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</si>
  <si>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</si>
  <si>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</si>
  <si>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</si>
  <si>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</si>
  <si>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</si>
  <si>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</si>
  <si>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</si>
  <si>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</si>
  <si>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</si>
  <si>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</si>
  <si>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</si>
  <si>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</si>
  <si>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</si>
  <si>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</si>
  <si>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</si>
  <si>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</si>
  <si>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</si>
  <si>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</si>
  <si>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</si>
  <si>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</si>
  <si>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</si>
  <si>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</si>
  <si>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</si>
  <si>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</si>
  <si>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</si>
  <si>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</si>
  <si>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</si>
  <si>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</si>
  <si>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</si>
  <si>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</si>
  <si>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</si>
  <si>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</si>
  <si>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</si>
  <si>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</si>
  <si>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</si>
  <si>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</si>
  <si>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</si>
  <si>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</si>
  <si>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</si>
  <si>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ht478</t>
  </si>
  <si>
    <t>lp02</t>
  </si>
  <si>
    <t>おまとめパック</t>
  </si>
  <si>
    <t>3月01日(土)</t>
  </si>
  <si>
    <t>ln_tk027</t>
  </si>
  <si>
    <t>line</t>
  </si>
  <si>
    <t>ht479</t>
  </si>
  <si>
    <t>空電</t>
  </si>
  <si>
    <t>ht480</t>
  </si>
  <si>
    <t>ht481</t>
  </si>
  <si>
    <t>lp03</t>
  </si>
  <si>
    <t>ln_tk028</t>
  </si>
  <si>
    <t>ht482</t>
  </si>
  <si>
    <t>ht483</t>
  </si>
  <si>
    <t>雑誌 TOTAL</t>
  </si>
  <si>
    <t>●アフィリエイト 広告</t>
  </si>
  <si>
    <t>UA</t>
  </si>
  <si>
    <t>AF単価</t>
  </si>
  <si>
    <t>20歳以上</t>
  </si>
  <si>
    <t>aa013</t>
  </si>
  <si>
    <t>ADIT</t>
  </si>
  <si>
    <t>MDメルマガ</t>
  </si>
  <si>
    <t>3/1～3/31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</si>
  <si>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</si>
  <si>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</si>
  <si>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</si>
  <si>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</si>
  <si>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</si>
  <si>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</si>
  <si>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</si>
  <si>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</si>
  <si>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</si>
  <si>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</si>
  <si>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</si>
  <si>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</si>
  <si>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</si>
  <si>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</si>
  <si>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bance001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</si>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</sst>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9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8" numFmtId="0" fillId="17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9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0"/>
    <col min="2" max="2" width="7.25" customWidth="true" style="70"/>
    <col min="3" max="3" width="11.875" customWidth="true" style="70"/>
    <col min="4" max="4" width="7" customWidth="true" style="70"/>
    <col min="5" max="5" width="30.625" customWidth="true" style="70"/>
    <col min="6" max="6" width="30.625" customWidth="true" style="70"/>
    <col min="7" max="7" width="8.25" customWidth="true" style="70"/>
    <col min="8" max="8" width="33.5" customWidth="true" style="70"/>
    <col min="9" max="9" width="14.375" customWidth="true" style="70"/>
    <col min="10" max="10" width="12.25" customWidth="true" style="70"/>
    <col min="11" max="11" width="10.875" customWidth="true" style="70"/>
    <col min="12" max="12" width="10.875" customWidth="true" style="70"/>
    <col min="13" max="13" width="10.875" customWidth="true" style="70"/>
    <col min="14" max="14" width="10.375" customWidth="true" style="70"/>
    <col min="15" max="15" width="9" customWidth="true" style="70"/>
    <col min="16" max="16" width="9" customWidth="true" style="70"/>
    <col min="17" max="17" width="10.375" customWidth="true" style="70"/>
    <col min="18" max="18" width="10.375" customWidth="true" style="70"/>
    <col min="19" max="19" width="10.375" customWidth="true" style="70"/>
    <col min="20" max="20" width="7.375" customWidth="true" style="70"/>
    <col min="21" max="21" width="9" customWidth="true" style="70"/>
    <col min="22" max="22" width="9" customWidth="true" style="70"/>
    <col min="23" max="23" width="6.75" customWidth="true" style="70"/>
    <col min="24" max="24" width="7.875" customWidth="true" style="70"/>
    <col min="25" max="25" width="10" customWidth="true" style="70"/>
    <col min="26" max="26" width="9" customWidth="true" style="70"/>
    <col min="27" max="27" width="9" customWidth="true" style="70"/>
    <col min="28" max="28" width="12.375" customWidth="true" style="70"/>
    <col min="29" max="29" width="9" customWidth="true" style="70"/>
    <col min="30" max="30" width="9" customWidth="true" style="52"/>
    <col min="31" max="31" width="9" customWidth="true" style="70"/>
    <col min="32" max="32" width="9" customWidth="true" style="70"/>
    <col min="33" max="33" width="9" customWidth="true" style="70"/>
    <col min="34" max="34" width="9" customWidth="true" style="70"/>
    <col min="35" max="35" width="9" customWidth="true" style="70"/>
    <col min="36" max="36" width="9" customWidth="true" style="70"/>
    <col min="37" max="37" width="9" customWidth="true" style="70"/>
    <col min="38" max="38" width="9" customWidth="true" style="70"/>
    <col min="39" max="39" width="9" customWidth="true" style="70"/>
    <col min="40" max="40" width="9" customWidth="true" style="70"/>
    <col min="41" max="41" width="9" customWidth="true" style="70"/>
    <col min="42" max="42" width="9" customWidth="true" style="70"/>
    <col min="43" max="43" width="9" customWidth="true" style="70"/>
    <col min="44" max="44" width="9" customWidth="true" style="70"/>
    <col min="45" max="45" width="9" customWidth="true" style="70"/>
    <col min="46" max="46" width="9" customWidth="true" style="70"/>
    <col min="47" max="47" width="9" customWidth="true" style="70"/>
    <col min="48" max="48" width="9" customWidth="true" style="70"/>
    <col min="49" max="49" width="9" customWidth="true" style="70"/>
    <col min="50" max="50" width="9" customWidth="true" style="70"/>
    <col min="51" max="51" width="9" customWidth="true" style="70"/>
    <col min="52" max="52" width="9" customWidth="true" style="70"/>
    <col min="53" max="53" width="9" customWidth="true" style="70"/>
    <col min="54" max="54" width="9" customWidth="true" style="70"/>
    <col min="55" max="55" width="9" customWidth="true" style="70"/>
    <col min="56" max="56" width="9" customWidth="true" style="70"/>
    <col min="57" max="57" width="9" customWidth="true" style="70"/>
    <col min="58" max="58" width="9" customWidth="true" style="70"/>
    <col min="59" max="59" width="9" customWidth="true" style="70"/>
    <col min="60" max="60" width="9" customWidth="true" style="70"/>
    <col min="61" max="61" width="9" customWidth="true" style="70"/>
    <col min="62" max="62" width="9" customWidth="true" style="70"/>
    <col min="63" max="63" width="9" customWidth="true" style="70"/>
    <col min="64" max="64" width="9" customWidth="true" style="70"/>
    <col min="65" max="65" width="9" customWidth="true" style="70"/>
    <col min="66" max="66" width="9" customWidth="true" style="70"/>
    <col min="67" max="67" width="9" customWidth="true" style="70"/>
    <col min="68" max="68" width="9" customWidth="true" style="70"/>
    <col min="69" max="69" width="9" customWidth="true" style="70"/>
    <col min="70" max="70" width="9" customWidth="true" style="70"/>
    <col min="71" max="71" width="9" customWidth="true" style="70"/>
    <col min="72" max="72" width="9" customWidth="true" style="70"/>
    <col min="73" max="73" width="9" customWidth="true" style="70"/>
    <col min="74" max="74" width="9" customWidth="true" style="70"/>
    <col min="75" max="75" width="9" customWidth="true" style="70"/>
    <col min="76" max="76" width="9" customWidth="true" style="70"/>
    <col min="77" max="77" width="9" customWidth="true" style="70"/>
    <col min="78" max="78" width="9" customWidth="true" style="70"/>
    <col min="79" max="79" width="9" customWidth="true" style="70"/>
    <col min="80" max="80" width="9" customWidth="true" style="70"/>
    <col min="81" max="81" width="9" customWidth="true" style="70"/>
    <col min="82" max="82" width="9" customWidth="true" style="70"/>
    <col min="83" max="83" width="9" customWidth="true" style="70"/>
    <col min="84" max="84" width="9" customWidth="true" style="70"/>
    <col min="85" max="85" width="9" customWidth="true" style="70"/>
    <col min="86" max="86" width="9" customWidth="true" style="70"/>
    <col min="87" max="87" width="9" customWidth="true" style="70"/>
    <col min="88" max="88" width="9" customWidth="true" style="70"/>
    <col min="89" max="89" width="9" customWidth="true" style="70"/>
    <col min="90" max="90" width="9" customWidth="true" style="70"/>
    <col min="91" max="91" width="9" customWidth="true" style="70"/>
    <col min="92" max="92" width="9" customWidth="true" style="70"/>
    <col min="93" max="93" width="9" customWidth="true" style="70"/>
    <col min="94" max="94" width="9" customWidth="true" style="70"/>
    <col min="95" max="95" width="9" customWidth="true" style="70"/>
    <col min="96" max="96" width="9" customWidth="true" style="70"/>
    <col min="97" max="97" width="9" customWidth="true" style="70"/>
    <col min="98" max="98" width="9" customWidth="true" style="70"/>
    <col min="99" max="99" width="9" customWidth="true" style="70"/>
  </cols>
  <sheetData>
    <row r="2" spans="1:99" customHeight="1" ht="13.5">
      <c r="A2" s="22" t="s">
        <v>0</v>
      </c>
      <c r="B2" s="25" t="s">
        <v>1</v>
      </c>
      <c r="C2" s="25"/>
      <c r="D2" s="1"/>
      <c r="H2" s="72"/>
      <c r="I2" s="72"/>
      <c r="J2" s="72"/>
      <c r="K2" s="73"/>
      <c r="L2" s="73" t="s">
        <v>2</v>
      </c>
      <c r="M2" s="73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3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6"/>
      <c r="C3" s="36"/>
      <c r="D3" s="18"/>
      <c r="E3" s="18"/>
      <c r="F3" s="18"/>
      <c r="G3" s="18"/>
      <c r="H3" s="69"/>
      <c r="I3" s="69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3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4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4"/>
      <c r="AE4" s="44" t="s">
        <v>47</v>
      </c>
      <c r="AF4" s="44" t="s">
        <v>48</v>
      </c>
      <c r="AG4" s="44" t="s">
        <v>49</v>
      </c>
      <c r="AH4" s="44" t="s">
        <v>41</v>
      </c>
      <c r="AI4" s="44" t="s">
        <v>50</v>
      </c>
      <c r="AJ4" s="44" t="s">
        <v>51</v>
      </c>
      <c r="AK4" s="44" t="s">
        <v>52</v>
      </c>
      <c r="AL4" s="44" t="s">
        <v>53</v>
      </c>
      <c r="AM4" s="44" t="s">
        <v>54</v>
      </c>
      <c r="AN4" s="45" t="s">
        <v>47</v>
      </c>
      <c r="AO4" s="45" t="s">
        <v>48</v>
      </c>
      <c r="AP4" s="45" t="s">
        <v>49</v>
      </c>
      <c r="AQ4" s="45" t="s">
        <v>41</v>
      </c>
      <c r="AR4" s="45" t="s">
        <v>50</v>
      </c>
      <c r="AS4" s="45" t="s">
        <v>51</v>
      </c>
      <c r="AT4" s="45" t="s">
        <v>52</v>
      </c>
      <c r="AU4" s="45" t="s">
        <v>53</v>
      </c>
      <c r="AV4" s="45" t="s">
        <v>54</v>
      </c>
      <c r="AW4" s="46" t="s">
        <v>47</v>
      </c>
      <c r="AX4" s="46" t="s">
        <v>48</v>
      </c>
      <c r="AY4" s="46" t="s">
        <v>49</v>
      </c>
      <c r="AZ4" s="46" t="s">
        <v>41</v>
      </c>
      <c r="BA4" s="46" t="s">
        <v>50</v>
      </c>
      <c r="BB4" s="46" t="s">
        <v>51</v>
      </c>
      <c r="BC4" s="46" t="s">
        <v>52</v>
      </c>
      <c r="BD4" s="46" t="s">
        <v>53</v>
      </c>
      <c r="BE4" s="46" t="s">
        <v>54</v>
      </c>
      <c r="BF4" s="47" t="s">
        <v>47</v>
      </c>
      <c r="BG4" s="47" t="s">
        <v>48</v>
      </c>
      <c r="BH4" s="47" t="s">
        <v>49</v>
      </c>
      <c r="BI4" s="47" t="s">
        <v>41</v>
      </c>
      <c r="BJ4" s="47" t="s">
        <v>50</v>
      </c>
      <c r="BK4" s="47" t="s">
        <v>51</v>
      </c>
      <c r="BL4" s="47" t="s">
        <v>52</v>
      </c>
      <c r="BM4" s="47" t="s">
        <v>53</v>
      </c>
      <c r="BN4" s="47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48" t="s">
        <v>47</v>
      </c>
      <c r="BY4" s="48" t="s">
        <v>48</v>
      </c>
      <c r="BZ4" s="48" t="s">
        <v>49</v>
      </c>
      <c r="CA4" s="48" t="s">
        <v>41</v>
      </c>
      <c r="CB4" s="48" t="s">
        <v>50</v>
      </c>
      <c r="CC4" s="48" t="s">
        <v>51</v>
      </c>
      <c r="CD4" s="48" t="s">
        <v>52</v>
      </c>
      <c r="CE4" s="48" t="s">
        <v>53</v>
      </c>
      <c r="CF4" s="48" t="s">
        <v>54</v>
      </c>
      <c r="CG4" s="49" t="s">
        <v>47</v>
      </c>
      <c r="CH4" s="49" t="s">
        <v>48</v>
      </c>
      <c r="CI4" s="49" t="s">
        <v>49</v>
      </c>
      <c r="CJ4" s="49" t="s">
        <v>41</v>
      </c>
      <c r="CK4" s="49" t="s">
        <v>50</v>
      </c>
      <c r="CL4" s="49" t="s">
        <v>51</v>
      </c>
      <c r="CM4" s="49" t="s">
        <v>52</v>
      </c>
      <c r="CN4" s="49" t="s">
        <v>53</v>
      </c>
      <c r="CO4" s="49" t="s">
        <v>54</v>
      </c>
      <c r="CP4" s="158"/>
      <c r="CQ4" s="161"/>
      <c r="CR4" s="50" t="s">
        <v>55</v>
      </c>
      <c r="CS4" s="50" t="s">
        <v>56</v>
      </c>
      <c r="CT4" s="155"/>
    </row>
    <row r="5" spans="1:99">
      <c r="A5" s="19"/>
      <c r="B5" s="26"/>
      <c r="C5" s="26"/>
      <c r="D5" s="3"/>
      <c r="E5" s="3"/>
      <c r="F5" s="3"/>
      <c r="G5" s="13"/>
      <c r="H5" s="3"/>
      <c r="I5" s="3"/>
      <c r="J5" s="33"/>
      <c r="K5" s="180"/>
      <c r="L5" s="27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5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</row>
    <row r="6" spans="1:99">
      <c r="A6" s="76"/>
      <c r="B6" s="83"/>
      <c r="C6" s="83"/>
      <c r="D6" s="84"/>
      <c r="E6" s="84"/>
      <c r="F6" s="84"/>
      <c r="G6" s="85"/>
      <c r="H6" s="89"/>
      <c r="I6" s="89"/>
      <c r="J6" s="89"/>
      <c r="K6" s="181"/>
      <c r="L6" s="77"/>
      <c r="M6" s="77"/>
      <c r="N6" s="77"/>
      <c r="O6" s="91"/>
      <c r="P6" s="92"/>
      <c r="Q6" s="93"/>
      <c r="R6" s="78"/>
      <c r="S6" s="77"/>
      <c r="T6" s="77"/>
      <c r="U6" s="78"/>
      <c r="V6" s="79"/>
      <c r="W6" s="80"/>
      <c r="X6" s="78"/>
      <c r="Y6" s="186"/>
      <c r="Z6" s="187"/>
      <c r="AA6" s="187"/>
      <c r="AB6" s="181"/>
      <c r="AC6" s="82"/>
      <c r="AD6" s="75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6"/>
      <c r="B7" s="83"/>
      <c r="C7" s="83"/>
      <c r="D7" s="84"/>
      <c r="E7" s="84"/>
      <c r="F7" s="84"/>
      <c r="G7" s="85"/>
      <c r="H7" s="89"/>
      <c r="I7" s="89"/>
      <c r="J7" s="89"/>
      <c r="K7" s="181"/>
      <c r="L7" s="77"/>
      <c r="M7" s="77"/>
      <c r="N7" s="77"/>
      <c r="O7" s="91"/>
      <c r="P7" s="92"/>
      <c r="Q7" s="93"/>
      <c r="R7" s="78"/>
      <c r="S7" s="77"/>
      <c r="T7" s="77"/>
      <c r="U7" s="78"/>
      <c r="V7" s="79"/>
      <c r="W7" s="80"/>
      <c r="X7" s="78"/>
      <c r="Y7" s="186"/>
      <c r="Z7" s="187"/>
      <c r="AA7" s="187"/>
      <c r="AB7" s="181"/>
      <c r="AC7" s="82"/>
      <c r="AD7" s="75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6"/>
      <c r="B8" s="83"/>
      <c r="C8" s="83"/>
      <c r="D8" s="84"/>
      <c r="E8" s="84"/>
      <c r="F8" s="84"/>
      <c r="G8" s="85"/>
      <c r="H8" s="89"/>
      <c r="I8" s="89"/>
      <c r="J8" s="89"/>
      <c r="K8" s="181"/>
      <c r="L8" s="77"/>
      <c r="M8" s="77"/>
      <c r="N8" s="77"/>
      <c r="O8" s="91"/>
      <c r="P8" s="92"/>
      <c r="Q8" s="93"/>
      <c r="R8" s="78"/>
      <c r="S8" s="77"/>
      <c r="T8" s="77"/>
      <c r="U8" s="78"/>
      <c r="V8" s="79"/>
      <c r="W8" s="80"/>
      <c r="X8" s="78"/>
      <c r="Y8" s="186"/>
      <c r="Z8" s="187"/>
      <c r="AA8" s="187"/>
      <c r="AB8" s="181"/>
      <c r="AC8" s="82"/>
      <c r="AD8" s="75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6"/>
      <c r="B9" s="83"/>
      <c r="C9" s="83"/>
      <c r="D9" s="84"/>
      <c r="E9" s="84"/>
      <c r="F9" s="84"/>
      <c r="G9" s="85"/>
      <c r="H9" s="89"/>
      <c r="I9" s="89"/>
      <c r="J9" s="89"/>
      <c r="K9" s="181"/>
      <c r="L9" s="77"/>
      <c r="M9" s="77"/>
      <c r="N9" s="77"/>
      <c r="O9" s="91"/>
      <c r="P9" s="92"/>
      <c r="Q9" s="93"/>
      <c r="R9" s="78"/>
      <c r="S9" s="77"/>
      <c r="T9" s="77"/>
      <c r="U9" s="78"/>
      <c r="V9" s="79"/>
      <c r="W9" s="80"/>
      <c r="X9" s="78"/>
      <c r="Y9" s="186"/>
      <c r="Z9" s="187"/>
      <c r="AA9" s="187"/>
      <c r="AB9" s="181"/>
      <c r="AC9" s="82"/>
      <c r="AD9" s="75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6" t="str">
        <f>AC10</f>
        <v>0</v>
      </c>
      <c r="B10" s="189" t="s">
        <v>57</v>
      </c>
      <c r="C10" s="189"/>
      <c r="D10" s="189"/>
      <c r="E10" s="189"/>
      <c r="F10" s="189"/>
      <c r="G10" s="189" t="s">
        <v>58</v>
      </c>
      <c r="H10" s="89" t="s">
        <v>59</v>
      </c>
      <c r="I10" s="89"/>
      <c r="J10" s="190" t="s">
        <v>60</v>
      </c>
      <c r="K10" s="181">
        <v>0</v>
      </c>
      <c r="L10" s="77">
        <v>0</v>
      </c>
      <c r="M10" s="77">
        <v>0</v>
      </c>
      <c r="N10" s="77">
        <v>0</v>
      </c>
      <c r="O10" s="91">
        <v>0</v>
      </c>
      <c r="P10" s="92">
        <v>0</v>
      </c>
      <c r="Q10" s="93">
        <f>O10+P10</f>
        <v>0</v>
      </c>
      <c r="R10" s="78" t="str">
        <f>IFERROR(Q10/N10,"-")</f>
        <v>-</v>
      </c>
      <c r="S10" s="77">
        <v>0</v>
      </c>
      <c r="T10" s="77">
        <v>0</v>
      </c>
      <c r="U10" s="78" t="str">
        <f>IFERROR(T10/(Q10),"-")</f>
        <v>-</v>
      </c>
      <c r="V10" s="79">
        <f>IFERROR(K10/SUM(Q10:Q17),"-")</f>
        <v>0</v>
      </c>
      <c r="W10" s="80">
        <v>0</v>
      </c>
      <c r="X10" s="78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>
        <f>SUM(Y10:Y17)-SUM(K10:K17)</f>
        <v>0</v>
      </c>
      <c r="AC10" s="82" t="str">
        <f>SUM(Y10:Y17)/SUM(K10:K17)</f>
        <v>0</v>
      </c>
      <c r="AD10" s="75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6"/>
      <c r="B11" s="189" t="s">
        <v>61</v>
      </c>
      <c r="C11" s="189"/>
      <c r="D11" s="189"/>
      <c r="E11" s="189"/>
      <c r="F11" s="189"/>
      <c r="G11" s="189" t="s">
        <v>62</v>
      </c>
      <c r="H11" s="89"/>
      <c r="I11" s="89"/>
      <c r="J11" s="89"/>
      <c r="K11" s="181"/>
      <c r="L11" s="77">
        <v>0</v>
      </c>
      <c r="M11" s="77">
        <v>0</v>
      </c>
      <c r="N11" s="77">
        <v>0</v>
      </c>
      <c r="O11" s="91">
        <v>0</v>
      </c>
      <c r="P11" s="92">
        <v>0</v>
      </c>
      <c r="Q11" s="93">
        <f>O11+P11</f>
        <v>0</v>
      </c>
      <c r="R11" s="78" t="str">
        <f>IFERROR(Q11/N11,"-")</f>
        <v>-</v>
      </c>
      <c r="S11" s="77">
        <v>0</v>
      </c>
      <c r="T11" s="77">
        <v>0</v>
      </c>
      <c r="U11" s="78" t="str">
        <f>IFERROR(T11/(Q11),"-")</f>
        <v>-</v>
      </c>
      <c r="V11" s="79"/>
      <c r="W11" s="80">
        <v>0</v>
      </c>
      <c r="X11" s="78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2"/>
      <c r="AD11" s="75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6"/>
      <c r="B12" s="189" t="s">
        <v>63</v>
      </c>
      <c r="C12" s="189"/>
      <c r="D12" s="189"/>
      <c r="E12" s="189"/>
      <c r="F12" s="189"/>
      <c r="G12" s="189" t="s">
        <v>64</v>
      </c>
      <c r="H12" s="89"/>
      <c r="I12" s="89"/>
      <c r="J12" s="89"/>
      <c r="K12" s="181"/>
      <c r="L12" s="77">
        <v>5</v>
      </c>
      <c r="M12" s="77">
        <v>2</v>
      </c>
      <c r="N12" s="77">
        <v>0</v>
      </c>
      <c r="O12" s="91">
        <v>0</v>
      </c>
      <c r="P12" s="92">
        <v>0</v>
      </c>
      <c r="Q12" s="93">
        <f>O12+P12</f>
        <v>0</v>
      </c>
      <c r="R12" s="78" t="str">
        <f>IFERROR(Q12/N12,"-")</f>
        <v>-</v>
      </c>
      <c r="S12" s="77">
        <v>0</v>
      </c>
      <c r="T12" s="77">
        <v>0</v>
      </c>
      <c r="U12" s="78" t="str">
        <f>IFERROR(T12/(Q12),"-")</f>
        <v>-</v>
      </c>
      <c r="V12" s="79"/>
      <c r="W12" s="80">
        <v>0</v>
      </c>
      <c r="X12" s="78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2"/>
      <c r="AD12" s="75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6"/>
      <c r="B13" s="189" t="s">
        <v>65</v>
      </c>
      <c r="C13" s="189"/>
      <c r="D13" s="189"/>
      <c r="E13" s="189"/>
      <c r="F13" s="189"/>
      <c r="G13" s="189" t="s">
        <v>64</v>
      </c>
      <c r="H13" s="89"/>
      <c r="I13" s="89"/>
      <c r="J13" s="89"/>
      <c r="K13" s="181"/>
      <c r="L13" s="77">
        <v>0</v>
      </c>
      <c r="M13" s="77">
        <v>0</v>
      </c>
      <c r="N13" s="77">
        <v>0</v>
      </c>
      <c r="O13" s="91">
        <v>0</v>
      </c>
      <c r="P13" s="92">
        <v>0</v>
      </c>
      <c r="Q13" s="93">
        <f>O13+P13</f>
        <v>0</v>
      </c>
      <c r="R13" s="78" t="str">
        <f>IFERROR(Q13/N13,"-")</f>
        <v>-</v>
      </c>
      <c r="S13" s="77">
        <v>0</v>
      </c>
      <c r="T13" s="77">
        <v>0</v>
      </c>
      <c r="U13" s="78" t="str">
        <f>IFERROR(T13/(Q13),"-")</f>
        <v>-</v>
      </c>
      <c r="V13" s="79"/>
      <c r="W13" s="80">
        <v>0</v>
      </c>
      <c r="X13" s="78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2"/>
      <c r="AD13" s="75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28"/>
      <c r="B14" s="189" t="s">
        <v>66</v>
      </c>
      <c r="C14" s="189"/>
      <c r="D14" s="189"/>
      <c r="E14" s="189"/>
      <c r="F14" s="189"/>
      <c r="G14" s="189" t="s">
        <v>67</v>
      </c>
      <c r="H14" s="89"/>
      <c r="I14" s="89"/>
      <c r="J14" s="89"/>
      <c r="K14" s="182"/>
      <c r="L14" s="32">
        <v>0</v>
      </c>
      <c r="M14" s="32">
        <v>0</v>
      </c>
      <c r="N14" s="29">
        <v>0</v>
      </c>
      <c r="O14" s="21">
        <v>0</v>
      </c>
      <c r="P14" s="21">
        <v>0</v>
      </c>
      <c r="Q14" s="21">
        <f>O14+P14</f>
        <v>0</v>
      </c>
      <c r="R14" s="30" t="str">
        <f>IFERROR(Q14/N14,"-")</f>
        <v>-</v>
      </c>
      <c r="S14" s="30">
        <v>0</v>
      </c>
      <c r="T14" s="21">
        <v>0</v>
      </c>
      <c r="U14" s="30" t="str">
        <f>IFERROR(T14/(Q14),"-")</f>
        <v>-</v>
      </c>
      <c r="V14" s="23"/>
      <c r="W14" s="23">
        <v>0</v>
      </c>
      <c r="X14" s="23" t="str">
        <f>IF(Q14=0,"-",W14/Q14)</f>
        <v>-</v>
      </c>
      <c r="Y14" s="188">
        <v>0</v>
      </c>
      <c r="Z14" s="188" t="str">
        <f>IFERROR(Y14/Q14,"-")</f>
        <v>-</v>
      </c>
      <c r="AA14" s="188" t="str">
        <f>IFERROR(Y14/W14,"-")</f>
        <v>-</v>
      </c>
      <c r="AB14" s="188"/>
      <c r="AC14" s="31"/>
      <c r="AD14" s="55"/>
      <c r="AE14" s="59"/>
      <c r="AF14" s="60" t="str">
        <f>IF(Q14=0,"",IF(AE14=0,"",(AE14/Q14)))</f>
        <v/>
      </c>
      <c r="AG14" s="59"/>
      <c r="AH14" s="63" t="str">
        <f>IFERROR(AG14/AE14,"-")</f>
        <v>-</v>
      </c>
      <c r="AI14" s="64"/>
      <c r="AJ14" s="65" t="str">
        <f>IFERROR(AI14/AE14,"-")</f>
        <v>-</v>
      </c>
      <c r="AK14" s="66"/>
      <c r="AL14" s="66"/>
      <c r="AM14" s="66"/>
      <c r="AN14" s="59"/>
      <c r="AO14" s="60" t="str">
        <f>IF(Q14=0,"",IF(AN14=0,"",(AN14/Q14)))</f>
        <v/>
      </c>
      <c r="AP14" s="59"/>
      <c r="AQ14" s="63" t="str">
        <f>IFERROR(AP14/AN14,"-")</f>
        <v>-</v>
      </c>
      <c r="AR14" s="64"/>
      <c r="AS14" s="65" t="str">
        <f>IFERROR(AR14/AN14,"-")</f>
        <v>-</v>
      </c>
      <c r="AT14" s="66"/>
      <c r="AU14" s="66"/>
      <c r="AV14" s="66"/>
      <c r="AW14" s="59"/>
      <c r="AX14" s="60" t="str">
        <f>IF(Q14=0,"",IF(AW14=0,"",(AW14/Q14)))</f>
        <v/>
      </c>
      <c r="AY14" s="59"/>
      <c r="AZ14" s="63" t="str">
        <f>IFERROR(AY14/AW14,"-")</f>
        <v>-</v>
      </c>
      <c r="BA14" s="64"/>
      <c r="BB14" s="65" t="str">
        <f>IFERROR(BA14/AW14,"-")</f>
        <v>-</v>
      </c>
      <c r="BC14" s="66"/>
      <c r="BD14" s="66"/>
      <c r="BE14" s="66"/>
      <c r="BF14" s="59"/>
      <c r="BG14" s="60" t="str">
        <f>IF(Q14=0,"",IF(BF14=0,"",(BF14/Q14)))</f>
        <v/>
      </c>
      <c r="BH14" s="59"/>
      <c r="BI14" s="63" t="str">
        <f>IFERROR(BH14/BF14,"-")</f>
        <v>-</v>
      </c>
      <c r="BJ14" s="64"/>
      <c r="BK14" s="65" t="str">
        <f>IFERROR(BJ14/BF14,"-")</f>
        <v>-</v>
      </c>
      <c r="BL14" s="66"/>
      <c r="BM14" s="66"/>
      <c r="BN14" s="66"/>
      <c r="BO14" s="61"/>
      <c r="BP14" s="62" t="str">
        <f>IF(Q14=0,"",IF(BO14=0,"",(BO14/Q14)))</f>
        <v/>
      </c>
      <c r="BQ14" s="59"/>
      <c r="BR14" s="63" t="str">
        <f>IFERROR(BQ14/BO14,"-")</f>
        <v>-</v>
      </c>
      <c r="BS14" s="64"/>
      <c r="BT14" s="65" t="str">
        <f>IFERROR(BS14/BO14,"-")</f>
        <v>-</v>
      </c>
      <c r="BU14" s="66"/>
      <c r="BV14" s="66"/>
      <c r="BW14" s="66"/>
      <c r="BX14" s="61"/>
      <c r="BY14" s="62" t="str">
        <f>IF(Q14=0,"",IF(BX14=0,"",(BX14/Q14)))</f>
        <v/>
      </c>
      <c r="BZ14" s="59"/>
      <c r="CA14" s="63" t="str">
        <f>IFERROR(BZ14/BX14,"-")</f>
        <v>-</v>
      </c>
      <c r="CB14" s="64"/>
      <c r="CC14" s="65" t="str">
        <f>IFERROR(CB14/BX14,"-")</f>
        <v>-</v>
      </c>
      <c r="CD14" s="66"/>
      <c r="CE14" s="66"/>
      <c r="CF14" s="66"/>
      <c r="CG14" s="61"/>
      <c r="CH14" s="62" t="str">
        <f>IF(Q14=0,"",IF(CG14=0,"",(CG14/Q14)))</f>
        <v/>
      </c>
      <c r="CI14" s="59"/>
      <c r="CJ14" s="63" t="str">
        <f>IFERROR(CI14/CG14,"-")</f>
        <v>-</v>
      </c>
      <c r="CK14" s="64"/>
      <c r="CL14" s="65" t="str">
        <f>IFERROR(CK14/CG14,"-")</f>
        <v>-</v>
      </c>
      <c r="CM14" s="66"/>
      <c r="CN14" s="66"/>
      <c r="CO14" s="66"/>
      <c r="CP14" s="67">
        <v>0</v>
      </c>
      <c r="CQ14" s="64">
        <v>0</v>
      </c>
      <c r="CR14" s="64"/>
      <c r="CS14" s="64"/>
      <c r="CT14" s="68" t="str">
        <f>IF(AND(CR14=0,CS14=0),"",IF(AND(CR14&lt;=100000,CS14&lt;=100000),"",IF(CR14/CQ14&gt;0.7,"男高",IF(CS14/CQ14&gt;0.7,"女高",""))))</f>
        <v/>
      </c>
    </row>
    <row r="15" spans="1:99">
      <c r="A15" s="28"/>
      <c r="B15" s="189" t="s">
        <v>68</v>
      </c>
      <c r="C15" s="189"/>
      <c r="D15" s="189"/>
      <c r="E15" s="189"/>
      <c r="F15" s="189"/>
      <c r="G15" s="189" t="s">
        <v>62</v>
      </c>
      <c r="H15" s="34"/>
      <c r="I15" s="34"/>
      <c r="J15" s="71"/>
      <c r="K15" s="183"/>
      <c r="L15" s="32">
        <v>0</v>
      </c>
      <c r="M15" s="32">
        <v>0</v>
      </c>
      <c r="N15" s="29">
        <v>0</v>
      </c>
      <c r="O15" s="21">
        <v>0</v>
      </c>
      <c r="P15" s="21">
        <v>0</v>
      </c>
      <c r="Q15" s="21">
        <f>O15+P15</f>
        <v>0</v>
      </c>
      <c r="R15" s="30" t="str">
        <f>IFERROR(Q15/N15,"-")</f>
        <v>-</v>
      </c>
      <c r="S15" s="30">
        <v>0</v>
      </c>
      <c r="T15" s="21">
        <v>0</v>
      </c>
      <c r="U15" s="30" t="str">
        <f>IFERROR(T15/(Q15),"-")</f>
        <v>-</v>
      </c>
      <c r="V15" s="23"/>
      <c r="W15" s="23">
        <v>0</v>
      </c>
      <c r="X15" s="23" t="str">
        <f>IF(Q15=0,"-",W15/Q15)</f>
        <v>-</v>
      </c>
      <c r="Y15" s="188">
        <v>0</v>
      </c>
      <c r="Z15" s="188" t="str">
        <f>IFERROR(Y15/Q15,"-")</f>
        <v>-</v>
      </c>
      <c r="AA15" s="188" t="str">
        <f>IFERROR(Y15/W15,"-")</f>
        <v>-</v>
      </c>
      <c r="AB15" s="188"/>
      <c r="AC15" s="31"/>
      <c r="AD15" s="57"/>
      <c r="AE15" s="59"/>
      <c r="AF15" s="60" t="str">
        <f>IF(Q15=0,"",IF(AE15=0,"",(AE15/Q15)))</f>
        <v/>
      </c>
      <c r="AG15" s="59"/>
      <c r="AH15" s="63" t="str">
        <f>IFERROR(AG15/AE15,"-")</f>
        <v>-</v>
      </c>
      <c r="AI15" s="64"/>
      <c r="AJ15" s="65" t="str">
        <f>IFERROR(AI15/AE15,"-")</f>
        <v>-</v>
      </c>
      <c r="AK15" s="66"/>
      <c r="AL15" s="66"/>
      <c r="AM15" s="66"/>
      <c r="AN15" s="59"/>
      <c r="AO15" s="60" t="str">
        <f>IF(Q15=0,"",IF(AN15=0,"",(AN15/Q15)))</f>
        <v/>
      </c>
      <c r="AP15" s="59"/>
      <c r="AQ15" s="63" t="str">
        <f>IFERROR(AP15/AN15,"-")</f>
        <v>-</v>
      </c>
      <c r="AR15" s="64"/>
      <c r="AS15" s="65" t="str">
        <f>IFERROR(AR15/AN15,"-")</f>
        <v>-</v>
      </c>
      <c r="AT15" s="66"/>
      <c r="AU15" s="66"/>
      <c r="AV15" s="66"/>
      <c r="AW15" s="59"/>
      <c r="AX15" s="60" t="str">
        <f>IF(Q15=0,"",IF(AW15=0,"",(AW15/Q15)))</f>
        <v/>
      </c>
      <c r="AY15" s="59"/>
      <c r="AZ15" s="63" t="str">
        <f>IFERROR(AY15/AW15,"-")</f>
        <v>-</v>
      </c>
      <c r="BA15" s="64"/>
      <c r="BB15" s="65" t="str">
        <f>IFERROR(BA15/AW15,"-")</f>
        <v>-</v>
      </c>
      <c r="BC15" s="66"/>
      <c r="BD15" s="66"/>
      <c r="BE15" s="66"/>
      <c r="BF15" s="59"/>
      <c r="BG15" s="60" t="str">
        <f>IF(Q15=0,"",IF(BF15=0,"",(BF15/Q15)))</f>
        <v/>
      </c>
      <c r="BH15" s="59"/>
      <c r="BI15" s="63" t="str">
        <f>IFERROR(BH15/BF15,"-")</f>
        <v>-</v>
      </c>
      <c r="BJ15" s="64"/>
      <c r="BK15" s="65" t="str">
        <f>IFERROR(BJ15/BF15,"-")</f>
        <v>-</v>
      </c>
      <c r="BL15" s="66"/>
      <c r="BM15" s="66"/>
      <c r="BN15" s="66"/>
      <c r="BO15" s="61"/>
      <c r="BP15" s="62" t="str">
        <f>IF(Q15=0,"",IF(BO15=0,"",(BO15/Q15)))</f>
        <v/>
      </c>
      <c r="BQ15" s="59"/>
      <c r="BR15" s="63" t="str">
        <f>IFERROR(BQ15/BO15,"-")</f>
        <v>-</v>
      </c>
      <c r="BS15" s="64"/>
      <c r="BT15" s="65" t="str">
        <f>IFERROR(BS15/BO15,"-")</f>
        <v>-</v>
      </c>
      <c r="BU15" s="66"/>
      <c r="BV15" s="66"/>
      <c r="BW15" s="66"/>
      <c r="BX15" s="61"/>
      <c r="BY15" s="62" t="str">
        <f>IF(Q15=0,"",IF(BX15=0,"",(BX15/Q15)))</f>
        <v/>
      </c>
      <c r="BZ15" s="59"/>
      <c r="CA15" s="63" t="str">
        <f>IFERROR(BZ15/BX15,"-")</f>
        <v>-</v>
      </c>
      <c r="CB15" s="64"/>
      <c r="CC15" s="65" t="str">
        <f>IFERROR(CB15/BX15,"-")</f>
        <v>-</v>
      </c>
      <c r="CD15" s="66"/>
      <c r="CE15" s="66"/>
      <c r="CF15" s="66"/>
      <c r="CG15" s="61"/>
      <c r="CH15" s="62" t="str">
        <f>IF(Q15=0,"",IF(CG15=0,"",(CG15/Q15)))</f>
        <v/>
      </c>
      <c r="CI15" s="59"/>
      <c r="CJ15" s="63" t="str">
        <f>IFERROR(CI15/CG15,"-")</f>
        <v>-</v>
      </c>
      <c r="CK15" s="64"/>
      <c r="CL15" s="65" t="str">
        <f>IFERROR(CK15/CG15,"-")</f>
        <v>-</v>
      </c>
      <c r="CM15" s="66"/>
      <c r="CN15" s="66"/>
      <c r="CO15" s="66"/>
      <c r="CP15" s="67">
        <v>0</v>
      </c>
      <c r="CQ15" s="64">
        <v>0</v>
      </c>
      <c r="CR15" s="64"/>
      <c r="CS15" s="64"/>
      <c r="CT15" s="68" t="str">
        <f>IF(AND(CR15=0,CS15=0),"",IF(AND(CR15&lt;=100000,CS15&lt;=100000),"",IF(CR15/CQ15&gt;0.7,"男高",IF(CS15/CQ15&gt;0.7,"女高",""))))</f>
        <v/>
      </c>
    </row>
    <row r="16" spans="1:99">
      <c r="A16" s="19"/>
      <c r="B16" s="189" t="s">
        <v>69</v>
      </c>
      <c r="C16" s="189"/>
      <c r="D16" s="189"/>
      <c r="E16" s="189"/>
      <c r="F16" s="189"/>
      <c r="G16" s="189" t="s">
        <v>64</v>
      </c>
      <c r="H16" s="37"/>
      <c r="I16" s="37"/>
      <c r="J16" s="37"/>
      <c r="K16" s="184"/>
      <c r="L16" s="38">
        <v>3</v>
      </c>
      <c r="M16" s="38">
        <v>2</v>
      </c>
      <c r="N16" s="38">
        <v>6</v>
      </c>
      <c r="O16" s="38">
        <v>0</v>
      </c>
      <c r="P16" s="38">
        <v>1</v>
      </c>
      <c r="Q16" s="38">
        <f>O16+P16</f>
        <v>1</v>
      </c>
      <c r="R16" s="39">
        <f>IFERROR(Q16/N16,"-")</f>
        <v>0.16666666666667</v>
      </c>
      <c r="S16" s="74">
        <v>0</v>
      </c>
      <c r="T16" s="74">
        <v>0</v>
      </c>
      <c r="U16" s="39">
        <f>IFERROR(T16/(Q16),"-")</f>
        <v>0</v>
      </c>
      <c r="V16" s="40"/>
      <c r="W16" s="41">
        <v>0</v>
      </c>
      <c r="X16" s="39">
        <f>IF(Q16=0,"-",W16/Q16)</f>
        <v>0</v>
      </c>
      <c r="Y16" s="184">
        <v>0</v>
      </c>
      <c r="Z16" s="184">
        <f>IFERROR(Y16/Q16,"-")</f>
        <v>0</v>
      </c>
      <c r="AA16" s="184" t="str">
        <f>IFERROR(Y16/W16,"-")</f>
        <v>-</v>
      </c>
      <c r="AB16" s="184"/>
      <c r="AC16" s="43"/>
      <c r="AD16" s="56"/>
      <c r="AE16" s="58"/>
      <c r="AF16" s="58">
        <f>IF(Q16=0,"",IF(AE16=0,"",(AE16/Q16)))</f>
        <v>0</v>
      </c>
      <c r="AG16" s="58"/>
      <c r="AH16" s="58" t="str">
        <f>IFERROR(AG16/AE16,"-")</f>
        <v>-</v>
      </c>
      <c r="AI16" s="58"/>
      <c r="AJ16" s="58" t="str">
        <f>IFERROR(AI16/AE16,"-")</f>
        <v>-</v>
      </c>
      <c r="AK16" s="58"/>
      <c r="AL16" s="58"/>
      <c r="AM16" s="58"/>
      <c r="AN16" s="58"/>
      <c r="AO16" s="58">
        <f>IF(Q16=0,"",IF(AN16=0,"",(AN16/Q16)))</f>
        <v>0</v>
      </c>
      <c r="AP16" s="58"/>
      <c r="AQ16" s="58" t="str">
        <f>IFERROR(AP16/AN16,"-")</f>
        <v>-</v>
      </c>
      <c r="AR16" s="58"/>
      <c r="AS16" s="58" t="str">
        <f>IFERROR(AR16/AN16,"-")</f>
        <v>-</v>
      </c>
      <c r="AT16" s="58"/>
      <c r="AU16" s="58"/>
      <c r="AV16" s="58"/>
      <c r="AW16" s="58"/>
      <c r="AX16" s="58">
        <f>IF(Q16=0,"",IF(AW16=0,"",(AW16/Q16)))</f>
        <v>0</v>
      </c>
      <c r="AY16" s="58"/>
      <c r="AZ16" s="58" t="str">
        <f>IFERROR(AY16/AW16,"-")</f>
        <v>-</v>
      </c>
      <c r="BA16" s="58"/>
      <c r="BB16" s="58" t="str">
        <f>IFERROR(BA16/AW16,"-")</f>
        <v>-</v>
      </c>
      <c r="BC16" s="58"/>
      <c r="BD16" s="58"/>
      <c r="BE16" s="58"/>
      <c r="BF16" s="58"/>
      <c r="BG16" s="58">
        <f>IF(Q16=0,"",IF(BF16=0,"",(BF16/Q16)))</f>
        <v>0</v>
      </c>
      <c r="BH16" s="58"/>
      <c r="BI16" s="58" t="str">
        <f>IFERROR(BH16/BF16,"-")</f>
        <v>-</v>
      </c>
      <c r="BJ16" s="58"/>
      <c r="BK16" s="58" t="str">
        <f>IFERROR(BJ16/BF16,"-")</f>
        <v>-</v>
      </c>
      <c r="BL16" s="58"/>
      <c r="BM16" s="58"/>
      <c r="BN16" s="58"/>
      <c r="BO16" s="58">
        <v>1</v>
      </c>
      <c r="BP16" s="58">
        <f>IF(Q16=0,"",IF(BO16=0,"",(BO16/Q16)))</f>
        <v>1</v>
      </c>
      <c r="BQ16" s="58"/>
      <c r="BR16" s="58">
        <f>IFERROR(BQ16/BO16,"-")</f>
        <v>0</v>
      </c>
      <c r="BS16" s="58"/>
      <c r="BT16" s="58">
        <f>IFERROR(BS16/BO16,"-")</f>
        <v>0</v>
      </c>
      <c r="BU16" s="58"/>
      <c r="BV16" s="58"/>
      <c r="BW16" s="58"/>
      <c r="BX16" s="58"/>
      <c r="BY16" s="58">
        <f>IF(Q16=0,"",IF(BX16=0,"",(BX16/Q16)))</f>
        <v>0</v>
      </c>
      <c r="BZ16" s="58"/>
      <c r="CA16" s="58" t="str">
        <f>IFERROR(BZ16/BX16,"-")</f>
        <v>-</v>
      </c>
      <c r="CB16" s="58"/>
      <c r="CC16" s="58" t="str">
        <f>IFERROR(CB16/BX16,"-")</f>
        <v>-</v>
      </c>
      <c r="CD16" s="58"/>
      <c r="CE16" s="58"/>
      <c r="CF16" s="58"/>
      <c r="CG16" s="58"/>
      <c r="CH16" s="58">
        <f>IF(Q16=0,"",IF(CG16=0,"",(CG16/Q16)))</f>
        <v>0</v>
      </c>
      <c r="CI16" s="58"/>
      <c r="CJ16" s="58" t="str">
        <f>IFERROR(CI16/CG16,"-")</f>
        <v>-</v>
      </c>
      <c r="CK16" s="58"/>
      <c r="CL16" s="58" t="str">
        <f>IFERROR(CK16/CG16,"-")</f>
        <v>-</v>
      </c>
      <c r="CM16" s="58"/>
      <c r="CN16" s="58"/>
      <c r="CO16" s="58"/>
      <c r="CP16" s="58">
        <v>0</v>
      </c>
      <c r="CQ16" s="58">
        <v>0</v>
      </c>
      <c r="CR16" s="58"/>
      <c r="CS16" s="58"/>
      <c r="CT16" s="58" t="str">
        <f>IF(AND(CR16=0,CS16=0),"",IF(AND(CR16&lt;=100000,CS16&lt;=100000),"",IF(CR16/CQ16&gt;0.7,"男高",IF(CS16/CQ16&gt;0.7,"女高",""))))</f>
        <v/>
      </c>
    </row>
    <row r="17" spans="1:99">
      <c r="B17" s="189" t="s">
        <v>70</v>
      </c>
      <c r="C17" s="189"/>
      <c r="D17" s="189"/>
      <c r="E17" s="189"/>
      <c r="F17" s="189"/>
      <c r="G17" s="189" t="s">
        <v>64</v>
      </c>
      <c r="H17" s="70"/>
      <c r="I17" s="70"/>
      <c r="J17" s="70"/>
      <c r="L17" s="70">
        <v>18</v>
      </c>
      <c r="M17" s="70">
        <v>14</v>
      </c>
      <c r="N17" s="70">
        <v>6</v>
      </c>
      <c r="O17" s="70">
        <v>2</v>
      </c>
      <c r="P17" s="70">
        <v>0</v>
      </c>
      <c r="Q17" s="70">
        <f>O17+P17</f>
        <v>2</v>
      </c>
      <c r="R17" s="70">
        <f>IFERROR(Q17/N17,"-")</f>
        <v>0.33333333333333</v>
      </c>
      <c r="S17" s="70">
        <v>2</v>
      </c>
      <c r="T17" s="70">
        <v>0</v>
      </c>
      <c r="U17" s="70">
        <f>IFERROR(T17/(Q17),"-")</f>
        <v>0</v>
      </c>
      <c r="W17" s="70">
        <v>0</v>
      </c>
      <c r="X17" s="70">
        <f>IF(Q17=0,"-",W17/Q17)</f>
        <v>0</v>
      </c>
      <c r="Y17" s="70">
        <v>0</v>
      </c>
      <c r="Z17" s="70">
        <f>IFERROR(Y17/Q17,"-")</f>
        <v>0</v>
      </c>
      <c r="AA17" s="70" t="str">
        <f>IFERROR(Y17/W17,"-")</f>
        <v>-</v>
      </c>
      <c r="AE17" s="70"/>
      <c r="AF17" s="70">
        <f>IF(Q17=0,"",IF(AE17=0,"",(AE17/Q17)))</f>
        <v>0</v>
      </c>
      <c r="AG17" s="70"/>
      <c r="AH17" s="70" t="str">
        <f>IFERROR(AG17/AE17,"-")</f>
        <v>-</v>
      </c>
      <c r="AI17" s="70"/>
      <c r="AJ17" s="70" t="str">
        <f>IFERROR(AI17/AE17,"-")</f>
        <v>-</v>
      </c>
      <c r="AK17" s="70"/>
      <c r="AL17" s="70"/>
      <c r="AM17" s="70"/>
      <c r="AN17" s="70"/>
      <c r="AO17" s="70">
        <f>IF(Q17=0,"",IF(AN17=0,"",(AN17/Q17)))</f>
        <v>0</v>
      </c>
      <c r="AP17" s="70"/>
      <c r="AQ17" s="70" t="str">
        <f>IFERROR(AP17/AN17,"-")</f>
        <v>-</v>
      </c>
      <c r="AR17" s="70"/>
      <c r="AS17" s="70" t="str">
        <f>IFERROR(AR17/AN17,"-")</f>
        <v>-</v>
      </c>
      <c r="AT17" s="70"/>
      <c r="AU17" s="70"/>
      <c r="AV17" s="70"/>
      <c r="AW17" s="70"/>
      <c r="AX17" s="70">
        <f>IF(Q17=0,"",IF(AW17=0,"",(AW17/Q17)))</f>
        <v>0</v>
      </c>
      <c r="AY17" s="70"/>
      <c r="AZ17" s="70" t="str">
        <f>IFERROR(AY17/AW17,"-")</f>
        <v>-</v>
      </c>
      <c r="BA17" s="70"/>
      <c r="BB17" s="70" t="str">
        <f>IFERROR(BA17/AW17,"-")</f>
        <v>-</v>
      </c>
      <c r="BC17" s="70"/>
      <c r="BD17" s="70"/>
      <c r="BE17" s="70"/>
      <c r="BF17" s="70">
        <v>2</v>
      </c>
      <c r="BG17" s="70">
        <f>IF(Q17=0,"",IF(BF17=0,"",(BF17/Q17)))</f>
        <v>1</v>
      </c>
      <c r="BH17" s="70"/>
      <c r="BI17" s="70">
        <f>IFERROR(BH17/BF17,"-")</f>
        <v>0</v>
      </c>
      <c r="BJ17" s="70"/>
      <c r="BK17" s="70">
        <f>IFERROR(BJ17/BF17,"-")</f>
        <v>0</v>
      </c>
      <c r="BL17" s="70"/>
      <c r="BM17" s="70"/>
      <c r="BN17" s="70"/>
      <c r="BO17" s="70"/>
      <c r="BP17" s="70">
        <f>IF(Q17=0,"",IF(BO17=0,"",(BO17/Q17)))</f>
        <v>0</v>
      </c>
      <c r="BQ17" s="70"/>
      <c r="BR17" s="70" t="str">
        <f>IFERROR(BQ17/BO17,"-")</f>
        <v>-</v>
      </c>
      <c r="BS17" s="70"/>
      <c r="BT17" s="70" t="str">
        <f>IFERROR(BS17/BO17,"-")</f>
        <v>-</v>
      </c>
      <c r="BU17" s="70"/>
      <c r="BV17" s="70"/>
      <c r="BW17" s="70"/>
      <c r="BX17" s="70"/>
      <c r="BY17" s="70">
        <f>IF(Q17=0,"",IF(BX17=0,"",(BX17/Q17)))</f>
        <v>0</v>
      </c>
      <c r="BZ17" s="70"/>
      <c r="CA17" s="70" t="str">
        <f>IFERROR(BZ17/BX17,"-")</f>
        <v>-</v>
      </c>
      <c r="CB17" s="70"/>
      <c r="CC17" s="70" t="str">
        <f>IFERROR(CB17/BX17,"-")</f>
        <v>-</v>
      </c>
      <c r="CD17" s="70"/>
      <c r="CE17" s="70"/>
      <c r="CF17" s="70"/>
      <c r="CG17" s="70"/>
      <c r="CH17" s="70">
        <f>IF(Q17=0,"",IF(CG17=0,"",(CG17/Q17)))</f>
        <v>0</v>
      </c>
      <c r="CI17" s="70"/>
      <c r="CJ17" s="70" t="str">
        <f>IFERROR(CI17/CG17,"-")</f>
        <v>-</v>
      </c>
      <c r="CK17" s="70"/>
      <c r="CL17" s="70" t="str">
        <f>IFERROR(CK17/CG17,"-")</f>
        <v>-</v>
      </c>
      <c r="CM17" s="70"/>
      <c r="CN17" s="70"/>
      <c r="CO17" s="70"/>
      <c r="CP17" s="70">
        <v>0</v>
      </c>
      <c r="CQ17" s="70">
        <v>0</v>
      </c>
      <c r="CR17" s="70"/>
      <c r="CS17" s="70"/>
      <c r="CT17" s="70" t="str">
        <f>IF(AND(CR17=0,CS17=0),"",IF(AND(CR17&lt;=100000,CS17&lt;=100000),"",IF(CR17/CQ17&gt;0.7,"男高",IF(CS17/CQ17&gt;0.7,"女高",""))))</f>
        <v/>
      </c>
    </row>
    <row r="20" spans="1:99">
      <c r="A20" s="70" t="str">
        <f>AC20</f>
        <v>0</v>
      </c>
      <c r="H20" s="70" t="s">
        <v>71</v>
      </c>
      <c r="K20" s="70">
        <f>SUM(K6:K19)</f>
        <v>0</v>
      </c>
      <c r="L20" s="70">
        <f>SUM(L6:L19)</f>
        <v>26</v>
      </c>
      <c r="M20" s="70">
        <f>SUM(M6:M19)</f>
        <v>18</v>
      </c>
      <c r="N20" s="70">
        <f>SUM(N6:N19)</f>
        <v>12</v>
      </c>
      <c r="O20" s="70">
        <f>SUM(O6:O19)</f>
        <v>2</v>
      </c>
      <c r="P20" s="70">
        <f>SUM(P6:P19)</f>
        <v>1</v>
      </c>
      <c r="Q20" s="70">
        <f>SUM(Q6:Q19)</f>
        <v>3</v>
      </c>
      <c r="R20" s="70">
        <f>IFERROR(Q20/N20,"-")</f>
        <v>0.25</v>
      </c>
      <c r="S20" s="70">
        <f>SUM(S6:S19)</f>
        <v>2</v>
      </c>
      <c r="T20" s="70">
        <f>SUM(T6:T19)</f>
        <v>0</v>
      </c>
      <c r="U20" s="70">
        <f>IFERROR(S20/Q20,"-")</f>
        <v>0.66666666666667</v>
      </c>
      <c r="V20" s="70">
        <f>IFERROR(K20/Q20,"-")</f>
        <v>0</v>
      </c>
      <c r="W20" s="70">
        <f>SUM(W6:W19)</f>
        <v>0</v>
      </c>
      <c r="X20" s="70">
        <f>IFERROR(W20/Q20,"-")</f>
        <v>0</v>
      </c>
      <c r="Y20" s="70">
        <f>SUM(Y6:Y19)</f>
        <v>0</v>
      </c>
      <c r="Z20" s="70">
        <f>IFERROR(Y20/Q20,"-")</f>
        <v>0</v>
      </c>
      <c r="AA20" s="70" t="str">
        <f>IFERROR(Y20/W20,"-")</f>
        <v>-</v>
      </c>
      <c r="AB20" s="70">
        <f>Y20-K20</f>
        <v>0</v>
      </c>
      <c r="AC20" s="70" t="str">
        <f>Y20/K20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7"/>
    <mergeCell ref="K10:K17"/>
    <mergeCell ref="V10:V17"/>
    <mergeCell ref="AB10:AB17"/>
    <mergeCell ref="AC10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0"/>
    <col min="2" max="2" width="7.25" customWidth="true" style="70"/>
    <col min="3" max="3" width="11.875" customWidth="true" style="70"/>
    <col min="4" max="4" width="30.625" customWidth="true" style="70"/>
    <col min="5" max="5" width="8.25" customWidth="true" style="70"/>
    <col min="6" max="6" width="33.5" customWidth="true" style="70"/>
    <col min="7" max="7" width="12.25" customWidth="true" style="70"/>
    <col min="8" max="8" width="10.875" customWidth="true" style="70"/>
    <col min="9" max="9" width="10.875" customWidth="true" style="70"/>
    <col min="10" max="10" width="10.875" customWidth="true" style="70"/>
    <col min="11" max="11" width="10.875" customWidth="true" style="70"/>
    <col min="12" max="12" width="10.375" customWidth="true" style="70"/>
    <col min="13" max="13" width="10.375" customWidth="true" style="70"/>
    <col min="14" max="14" width="10.375" customWidth="true" style="70"/>
    <col min="15" max="15" width="10.375" customWidth="true" style="70"/>
    <col min="16" max="16" width="10.375" customWidth="true" style="70"/>
    <col min="17" max="17" width="7.375" customWidth="true" style="70"/>
    <col min="18" max="18" width="9" customWidth="true" style="70"/>
    <col min="19" max="19" width="9" customWidth="true" style="70"/>
    <col min="20" max="20" width="6.75" customWidth="true" style="70"/>
    <col min="21" max="21" width="7.875" customWidth="true" style="70"/>
    <col min="22" max="22" width="10" customWidth="true" style="70"/>
    <col min="23" max="23" width="9" customWidth="true" style="70"/>
    <col min="24" max="24" width="9" customWidth="true" style="70"/>
    <col min="25" max="25" width="12.375" customWidth="true" style="70"/>
    <col min="26" max="26" width="9" customWidth="true" style="70"/>
    <col min="27" max="27" width="9" customWidth="true" style="70"/>
    <col min="28" max="28" width="9" customWidth="true" style="70"/>
    <col min="29" max="29" width="9" customWidth="true" style="70"/>
    <col min="30" max="30" width="9" customWidth="true" style="70"/>
    <col min="31" max="31" width="9" customWidth="true" style="70"/>
    <col min="32" max="32" width="9" customWidth="true" style="70"/>
    <col min="33" max="33" width="9" customWidth="true" style="70"/>
    <col min="34" max="34" width="9" customWidth="true" style="70"/>
    <col min="35" max="35" width="9" customWidth="true" style="70"/>
    <col min="36" max="36" width="9" customWidth="true" style="70"/>
    <col min="37" max="37" width="9" customWidth="true" style="70"/>
    <col min="38" max="38" width="9" customWidth="true" style="70"/>
    <col min="39" max="39" width="9" customWidth="true" style="70"/>
    <col min="40" max="40" width="9" customWidth="true" style="70"/>
    <col min="41" max="41" width="9" customWidth="true" style="70"/>
    <col min="42" max="42" width="9" customWidth="true" style="70"/>
    <col min="43" max="43" width="9" customWidth="true" style="70"/>
    <col min="44" max="44" width="9" customWidth="true" style="70"/>
    <col min="45" max="45" width="9" customWidth="true" style="70"/>
    <col min="46" max="46" width="9" customWidth="true" style="70"/>
    <col min="47" max="47" width="9" customWidth="true" style="70"/>
    <col min="48" max="48" width="9" customWidth="true" style="70"/>
    <col min="49" max="49" width="9" customWidth="true" style="70"/>
    <col min="50" max="50" width="9" customWidth="true" style="70"/>
    <col min="51" max="51" width="9" customWidth="true" style="70"/>
    <col min="52" max="52" width="9" customWidth="true" style="70"/>
    <col min="53" max="53" width="9" customWidth="true" style="70"/>
    <col min="54" max="54" width="9" customWidth="true" style="70"/>
    <col min="55" max="55" width="9" customWidth="true" style="70"/>
    <col min="56" max="56" width="9" customWidth="true" style="70"/>
    <col min="57" max="57" width="9" customWidth="true" style="70"/>
    <col min="58" max="58" width="9" customWidth="true" style="70"/>
    <col min="59" max="59" width="9" customWidth="true" style="70"/>
    <col min="60" max="60" width="9" customWidth="true" style="70"/>
    <col min="61" max="61" width="9" customWidth="true" style="70"/>
    <col min="62" max="62" width="9" customWidth="true" style="70"/>
    <col min="63" max="63" width="9" customWidth="true" style="70"/>
    <col min="64" max="64" width="9" customWidth="true" style="70"/>
    <col min="65" max="65" width="9" customWidth="true" style="70"/>
    <col min="66" max="66" width="9" customWidth="true" style="70"/>
    <col min="67" max="67" width="9" customWidth="true" style="70"/>
    <col min="68" max="68" width="9" customWidth="true" style="70"/>
    <col min="69" max="69" width="9" customWidth="true" style="70"/>
    <col min="70" max="70" width="9" customWidth="true" style="70"/>
    <col min="71" max="71" width="9" customWidth="true" style="70"/>
    <col min="72" max="72" width="9" customWidth="true" style="70"/>
    <col min="73" max="73" width="9" customWidth="true" style="70"/>
    <col min="74" max="74" width="9" customWidth="true" style="70"/>
    <col min="75" max="75" width="9" customWidth="true" style="70"/>
    <col min="76" max="76" width="9" customWidth="true" style="70"/>
    <col min="77" max="77" width="9" customWidth="true" style="70"/>
    <col min="78" max="78" width="9" customWidth="true" style="70"/>
    <col min="79" max="79" width="9" customWidth="true" style="70"/>
    <col min="80" max="80" width="9" customWidth="true" style="70"/>
    <col min="81" max="81" width="9" customWidth="true" style="70"/>
    <col min="82" max="82" width="9" customWidth="true" style="70"/>
    <col min="83" max="83" width="9" customWidth="true" style="70"/>
    <col min="84" max="84" width="9" customWidth="true" style="70"/>
    <col min="85" max="85" width="9" customWidth="true" style="70"/>
    <col min="86" max="86" width="9" customWidth="true" style="70"/>
    <col min="87" max="87" width="9" customWidth="true" style="70"/>
    <col min="88" max="88" width="9" customWidth="true" style="70"/>
    <col min="89" max="89" width="9" customWidth="true" style="70"/>
    <col min="90" max="90" width="9" customWidth="true" style="70"/>
    <col min="91" max="91" width="9" customWidth="true" style="70"/>
    <col min="92" max="92" width="9" customWidth="true" style="70"/>
    <col min="93" max="93" width="9" customWidth="true" style="70"/>
    <col min="94" max="94" width="9" customWidth="true" style="70"/>
    <col min="95" max="95" width="9" customWidth="true" style="70"/>
    <col min="96" max="96" width="9" customWidth="true" style="70"/>
    <col min="97" max="97" width="9" customWidth="true" style="70"/>
  </cols>
  <sheetData>
    <row r="2" spans="1:97" customHeight="1" ht="13.5">
      <c r="A2" s="22" t="s">
        <v>0</v>
      </c>
      <c r="B2" s="25" t="s">
        <v>1</v>
      </c>
      <c r="C2" s="25"/>
      <c r="F2" s="73"/>
      <c r="G2" s="73"/>
      <c r="H2" s="73"/>
      <c r="I2" s="73"/>
      <c r="J2" s="73"/>
      <c r="K2" s="73"/>
      <c r="L2" s="53" t="s">
        <v>2</v>
      </c>
      <c r="M2" s="53"/>
      <c r="N2" s="53"/>
      <c r="O2" s="53" t="s">
        <v>3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5" t="s">
        <v>72</v>
      </c>
      <c r="B3" s="36"/>
      <c r="C3" s="36"/>
      <c r="D3" s="36"/>
      <c r="E3" s="36"/>
      <c r="F3" s="69"/>
      <c r="G3" s="53"/>
      <c r="H3" s="53"/>
      <c r="I3" s="53"/>
      <c r="J3" s="145" t="s">
        <v>9</v>
      </c>
      <c r="K3" s="146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53"/>
      <c r="X3" s="53"/>
      <c r="Y3" s="53"/>
      <c r="Z3" s="53"/>
      <c r="AA3" s="53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4"/>
      <c r="B4" s="7" t="s">
        <v>19</v>
      </c>
      <c r="C4" s="7" t="s">
        <v>20</v>
      </c>
      <c r="D4" s="7" t="s">
        <v>73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74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75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4"/>
      <c r="AB4" s="44" t="s">
        <v>47</v>
      </c>
      <c r="AC4" s="44" t="s">
        <v>48</v>
      </c>
      <c r="AD4" s="44" t="s">
        <v>49</v>
      </c>
      <c r="AE4" s="44" t="s">
        <v>41</v>
      </c>
      <c r="AF4" s="44" t="s">
        <v>50</v>
      </c>
      <c r="AG4" s="44" t="s">
        <v>51</v>
      </c>
      <c r="AH4" s="44" t="s">
        <v>52</v>
      </c>
      <c r="AI4" s="44" t="s">
        <v>53</v>
      </c>
      <c r="AJ4" s="44" t="s">
        <v>54</v>
      </c>
      <c r="AK4" s="45" t="s">
        <v>47</v>
      </c>
      <c r="AL4" s="45" t="s">
        <v>48</v>
      </c>
      <c r="AM4" s="45" t="s">
        <v>49</v>
      </c>
      <c r="AN4" s="45" t="s">
        <v>41</v>
      </c>
      <c r="AO4" s="45" t="s">
        <v>50</v>
      </c>
      <c r="AP4" s="45" t="s">
        <v>51</v>
      </c>
      <c r="AQ4" s="45" t="s">
        <v>52</v>
      </c>
      <c r="AR4" s="45" t="s">
        <v>53</v>
      </c>
      <c r="AS4" s="45" t="s">
        <v>54</v>
      </c>
      <c r="AT4" s="46" t="s">
        <v>47</v>
      </c>
      <c r="AU4" s="46" t="s">
        <v>48</v>
      </c>
      <c r="AV4" s="46" t="s">
        <v>49</v>
      </c>
      <c r="AW4" s="46" t="s">
        <v>41</v>
      </c>
      <c r="AX4" s="46" t="s">
        <v>50</v>
      </c>
      <c r="AY4" s="46" t="s">
        <v>51</v>
      </c>
      <c r="AZ4" s="46" t="s">
        <v>52</v>
      </c>
      <c r="BA4" s="46" t="s">
        <v>53</v>
      </c>
      <c r="BB4" s="46" t="s">
        <v>54</v>
      </c>
      <c r="BC4" s="47" t="s">
        <v>47</v>
      </c>
      <c r="BD4" s="47" t="s">
        <v>48</v>
      </c>
      <c r="BE4" s="47" t="s">
        <v>49</v>
      </c>
      <c r="BF4" s="47" t="s">
        <v>41</v>
      </c>
      <c r="BG4" s="47" t="s">
        <v>50</v>
      </c>
      <c r="BH4" s="47" t="s">
        <v>51</v>
      </c>
      <c r="BI4" s="47" t="s">
        <v>52</v>
      </c>
      <c r="BJ4" s="47" t="s">
        <v>53</v>
      </c>
      <c r="BK4" s="47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48" t="s">
        <v>47</v>
      </c>
      <c r="BV4" s="48" t="s">
        <v>48</v>
      </c>
      <c r="BW4" s="48" t="s">
        <v>49</v>
      </c>
      <c r="BX4" s="48" t="s">
        <v>41</v>
      </c>
      <c r="BY4" s="48" t="s">
        <v>50</v>
      </c>
      <c r="BZ4" s="48" t="s">
        <v>51</v>
      </c>
      <c r="CA4" s="48" t="s">
        <v>52</v>
      </c>
      <c r="CB4" s="48" t="s">
        <v>53</v>
      </c>
      <c r="CC4" s="48" t="s">
        <v>54</v>
      </c>
      <c r="CD4" s="49" t="s">
        <v>47</v>
      </c>
      <c r="CE4" s="49" t="s">
        <v>48</v>
      </c>
      <c r="CF4" s="49" t="s">
        <v>49</v>
      </c>
      <c r="CG4" s="49" t="s">
        <v>41</v>
      </c>
      <c r="CH4" s="49" t="s">
        <v>50</v>
      </c>
      <c r="CI4" s="49" t="s">
        <v>51</v>
      </c>
      <c r="CJ4" s="49" t="s">
        <v>52</v>
      </c>
      <c r="CK4" s="49" t="s">
        <v>53</v>
      </c>
      <c r="CL4" s="49" t="s">
        <v>54</v>
      </c>
      <c r="CM4" s="158"/>
      <c r="CN4" s="161"/>
      <c r="CO4" s="50" t="s">
        <v>55</v>
      </c>
      <c r="CP4" s="50" t="s">
        <v>56</v>
      </c>
      <c r="CQ4" s="155"/>
    </row>
    <row r="5" spans="1:97">
      <c r="A5" s="19"/>
      <c r="B5" s="26"/>
      <c r="C5" s="26"/>
      <c r="D5" s="24"/>
      <c r="E5" s="24"/>
      <c r="F5" s="24"/>
      <c r="G5" s="33"/>
      <c r="H5" s="180"/>
      <c r="I5" s="27"/>
      <c r="J5" s="27"/>
      <c r="K5" s="24"/>
      <c r="L5" s="24"/>
      <c r="M5" s="24"/>
      <c r="N5" s="86"/>
      <c r="O5" s="10"/>
      <c r="P5" s="10"/>
      <c r="Q5" s="24"/>
      <c r="R5" s="10"/>
      <c r="S5" s="2"/>
      <c r="T5" s="2"/>
      <c r="U5" s="2"/>
      <c r="V5" s="185"/>
      <c r="W5" s="185"/>
      <c r="X5" s="185"/>
      <c r="Y5" s="185"/>
      <c r="Z5" s="10"/>
      <c r="AA5" s="55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</row>
    <row r="6" spans="1:97">
      <c r="A6" s="76">
        <f>Z6</f>
        <v>0</v>
      </c>
      <c r="B6" s="189" t="s">
        <v>76</v>
      </c>
      <c r="C6" s="189" t="s">
        <v>77</v>
      </c>
      <c r="D6" s="189"/>
      <c r="E6" s="189"/>
      <c r="F6" s="89" t="s">
        <v>78</v>
      </c>
      <c r="G6" s="89" t="s">
        <v>79</v>
      </c>
      <c r="H6" s="181">
        <v>1800</v>
      </c>
      <c r="I6" s="81">
        <v>1900</v>
      </c>
      <c r="J6" s="77">
        <v>2</v>
      </c>
      <c r="K6" s="77">
        <v>0</v>
      </c>
      <c r="L6" s="77">
        <v>757</v>
      </c>
      <c r="M6" s="93">
        <v>1</v>
      </c>
      <c r="N6" s="144">
        <v>0</v>
      </c>
      <c r="O6" s="78">
        <f>IFERROR(M6/L6,"-")</f>
        <v>0.0013210039630119</v>
      </c>
      <c r="P6" s="77">
        <v>0</v>
      </c>
      <c r="Q6" s="77">
        <v>0</v>
      </c>
      <c r="R6" s="78">
        <f>IFERROR(P6/M6,"-")</f>
        <v>0</v>
      </c>
      <c r="S6" s="79">
        <f>IFERROR(H6/SUM(M6:M6),"-")</f>
        <v>1800</v>
      </c>
      <c r="T6" s="80">
        <v>0</v>
      </c>
      <c r="U6" s="78">
        <f>IF(M6=0,"-",T6/M6)</f>
        <v>0</v>
      </c>
      <c r="V6" s="186"/>
      <c r="W6" s="187">
        <f>IFERROR(V6/M6,"-")</f>
        <v>0</v>
      </c>
      <c r="X6" s="187" t="str">
        <f>IFERROR(V6/T6,"-")</f>
        <v>-</v>
      </c>
      <c r="Y6" s="181">
        <f>SUM(V6:V6)-SUM(H6:H6)</f>
        <v>-1800</v>
      </c>
      <c r="Z6" s="82">
        <f>SUM(V6:V6)/SUM(H6:H6)</f>
        <v>0</v>
      </c>
      <c r="AA6" s="75"/>
      <c r="AB6" s="94">
        <v>1</v>
      </c>
      <c r="AC6" s="95">
        <f>IF(M6=0,"",IF(AB6=0,"",(AB6/M6)))</f>
        <v>1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/>
      <c r="AL6" s="101">
        <f>IF(M6=0,"",IF(AK6=0,"",(AK6/M6)))</f>
        <v>0</v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>
        <f>IF(M6=0,"",IF(BC6=0,"",(BC6/M6)))</f>
        <v>0</v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>
        <f>IF(M6=0,"",IF(BK6=0,"",(BK6/M6)))</f>
        <v>0</v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>
        <f>IF(M6=0,"",IF(BU6=0,"",(BU6/M6)))</f>
        <v>0</v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>
        <f>IF(M6=0,"",IF(CD6=0,"",(CD6/M6)))</f>
        <v>0</v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6" t="str">
        <f>Z7</f>
        <v>0</v>
      </c>
      <c r="B7" s="189" t="s">
        <v>80</v>
      </c>
      <c r="C7" s="189" t="s">
        <v>77</v>
      </c>
      <c r="D7" s="189"/>
      <c r="E7" s="189" t="s">
        <v>81</v>
      </c>
      <c r="F7" s="89" t="s">
        <v>82</v>
      </c>
      <c r="G7" s="89" t="s">
        <v>79</v>
      </c>
      <c r="H7" s="181">
        <v>0</v>
      </c>
      <c r="I7" s="81">
        <v>2000</v>
      </c>
      <c r="J7" s="77">
        <v>0</v>
      </c>
      <c r="K7" s="77">
        <v>0</v>
      </c>
      <c r="L7" s="77">
        <v>0</v>
      </c>
      <c r="M7" s="93">
        <v>0</v>
      </c>
      <c r="N7" s="144">
        <v>0</v>
      </c>
      <c r="O7" s="78" t="str">
        <f>IFERROR(M7/L7,"-")</f>
        <v>-</v>
      </c>
      <c r="P7" s="77">
        <v>0</v>
      </c>
      <c r="Q7" s="77">
        <v>0</v>
      </c>
      <c r="R7" s="78" t="str">
        <f>IFERROR(P7/M7,"-")</f>
        <v>-</v>
      </c>
      <c r="S7" s="79" t="str">
        <f>IFERROR(H7/SUM(M7:M7),"-")</f>
        <v>-</v>
      </c>
      <c r="T7" s="80">
        <v>0</v>
      </c>
      <c r="U7" s="78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2" t="str">
        <f>SUM(V7:V7)/SUM(H7:H7)</f>
        <v>0</v>
      </c>
      <c r="AA7" s="75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6" t="str">
        <f>Z8</f>
        <v>0</v>
      </c>
      <c r="B8" s="189" t="s">
        <v>83</v>
      </c>
      <c r="C8" s="189" t="s">
        <v>77</v>
      </c>
      <c r="D8" s="189"/>
      <c r="E8" s="189" t="s">
        <v>81</v>
      </c>
      <c r="F8" s="89" t="s">
        <v>84</v>
      </c>
      <c r="G8" s="89" t="s">
        <v>79</v>
      </c>
      <c r="H8" s="181">
        <v>0</v>
      </c>
      <c r="I8" s="81">
        <v>2000</v>
      </c>
      <c r="J8" s="77">
        <v>0</v>
      </c>
      <c r="K8" s="77">
        <v>0</v>
      </c>
      <c r="L8" s="77">
        <v>0</v>
      </c>
      <c r="M8" s="93">
        <v>0</v>
      </c>
      <c r="N8" s="144">
        <v>0</v>
      </c>
      <c r="O8" s="78" t="str">
        <f>IFERROR(M8/L8,"-")</f>
        <v>-</v>
      </c>
      <c r="P8" s="77">
        <v>0</v>
      </c>
      <c r="Q8" s="77">
        <v>0</v>
      </c>
      <c r="R8" s="78" t="str">
        <f>IFERROR(P8/M8,"-")</f>
        <v>-</v>
      </c>
      <c r="S8" s="79" t="str">
        <f>IFERROR(H8/SUM(M8:M8),"-")</f>
        <v>-</v>
      </c>
      <c r="T8" s="80">
        <v>0</v>
      </c>
      <c r="U8" s="78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2" t="str">
        <f>SUM(V8:V8)/SUM(H8:H8)</f>
        <v>0</v>
      </c>
      <c r="AA8" s="75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6" t="str">
        <f>Z9</f>
        <v>0</v>
      </c>
      <c r="B9" s="189" t="s">
        <v>85</v>
      </c>
      <c r="C9" s="189" t="s">
        <v>77</v>
      </c>
      <c r="D9" s="189"/>
      <c r="E9" s="189" t="s">
        <v>81</v>
      </c>
      <c r="F9" s="89" t="s">
        <v>86</v>
      </c>
      <c r="G9" s="89" t="s">
        <v>79</v>
      </c>
      <c r="H9" s="181">
        <v>0</v>
      </c>
      <c r="I9" s="81">
        <v>0</v>
      </c>
      <c r="J9" s="77">
        <v>0</v>
      </c>
      <c r="K9" s="77">
        <v>0</v>
      </c>
      <c r="L9" s="77">
        <v>0</v>
      </c>
      <c r="M9" s="93">
        <v>0</v>
      </c>
      <c r="N9" s="144">
        <v>0</v>
      </c>
      <c r="O9" s="78" t="str">
        <f>IFERROR(M9/L9,"-")</f>
        <v>-</v>
      </c>
      <c r="P9" s="77">
        <v>0</v>
      </c>
      <c r="Q9" s="77">
        <v>0</v>
      </c>
      <c r="R9" s="78" t="str">
        <f>IFERROR(P9/M9,"-")</f>
        <v>-</v>
      </c>
      <c r="S9" s="79" t="str">
        <f>IFERROR(H9/SUM(M9:M9),"-")</f>
        <v>-</v>
      </c>
      <c r="T9" s="80">
        <v>0</v>
      </c>
      <c r="U9" s="78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2" t="str">
        <f>SUM(V9:V9)/SUM(H9:H9)</f>
        <v>0</v>
      </c>
      <c r="AA9" s="75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6" t="str">
        <f>Z10</f>
        <v>0</v>
      </c>
      <c r="B10" s="189" t="s">
        <v>87</v>
      </c>
      <c r="C10" s="189" t="s">
        <v>77</v>
      </c>
      <c r="D10" s="189"/>
      <c r="E10" s="189" t="s">
        <v>81</v>
      </c>
      <c r="F10" s="89" t="s">
        <v>86</v>
      </c>
      <c r="G10" s="89" t="s">
        <v>79</v>
      </c>
      <c r="H10" s="181">
        <v>0</v>
      </c>
      <c r="I10" s="81">
        <v>0</v>
      </c>
      <c r="J10" s="77">
        <v>0</v>
      </c>
      <c r="K10" s="77">
        <v>0</v>
      </c>
      <c r="L10" s="77">
        <v>0</v>
      </c>
      <c r="M10" s="93">
        <v>0</v>
      </c>
      <c r="N10" s="144">
        <v>0</v>
      </c>
      <c r="O10" s="78" t="str">
        <f>IFERROR(M10/L10,"-")</f>
        <v>-</v>
      </c>
      <c r="P10" s="77">
        <v>0</v>
      </c>
      <c r="Q10" s="77">
        <v>0</v>
      </c>
      <c r="R10" s="78" t="str">
        <f>IFERROR(P10/M10,"-")</f>
        <v>-</v>
      </c>
      <c r="S10" s="79" t="str">
        <f>IFERROR(H10/SUM(M10:M10),"-")</f>
        <v>-</v>
      </c>
      <c r="T10" s="80">
        <v>0</v>
      </c>
      <c r="U10" s="78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2" t="str">
        <f>SUM(V10:V10)/SUM(H10:H10)</f>
        <v>0</v>
      </c>
      <c r="AA10" s="75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28"/>
      <c r="B11" s="86"/>
      <c r="C11" s="86"/>
      <c r="D11" s="87"/>
      <c r="E11" s="88"/>
      <c r="F11" s="89"/>
      <c r="G11" s="89"/>
      <c r="H11" s="182"/>
      <c r="I11" s="90"/>
      <c r="J11" s="32"/>
      <c r="K11" s="32"/>
      <c r="L11" s="29"/>
      <c r="M11" s="29"/>
      <c r="N11" s="29"/>
      <c r="O11" s="31"/>
      <c r="P11" s="31"/>
      <c r="Q11" s="29"/>
      <c r="R11" s="31"/>
      <c r="S11" s="23"/>
      <c r="T11" s="23"/>
      <c r="U11" s="23"/>
      <c r="V11" s="188"/>
      <c r="W11" s="188"/>
      <c r="X11" s="188"/>
      <c r="Y11" s="188"/>
      <c r="Z11" s="31"/>
      <c r="AA11" s="55"/>
      <c r="AB11" s="59"/>
      <c r="AC11" s="60"/>
      <c r="AD11" s="59"/>
      <c r="AE11" s="63"/>
      <c r="AF11" s="64"/>
      <c r="AG11" s="65"/>
      <c r="AH11" s="66"/>
      <c r="AI11" s="66"/>
      <c r="AJ11" s="66"/>
      <c r="AK11" s="59"/>
      <c r="AL11" s="60"/>
      <c r="AM11" s="59"/>
      <c r="AN11" s="63"/>
      <c r="AO11" s="64"/>
      <c r="AP11" s="65"/>
      <c r="AQ11" s="66"/>
      <c r="AR11" s="66"/>
      <c r="AS11" s="66"/>
      <c r="AT11" s="59"/>
      <c r="AU11" s="60"/>
      <c r="AV11" s="59"/>
      <c r="AW11" s="63"/>
      <c r="AX11" s="64"/>
      <c r="AY11" s="65"/>
      <c r="AZ11" s="66"/>
      <c r="BA11" s="66"/>
      <c r="BB11" s="66"/>
      <c r="BC11" s="59"/>
      <c r="BD11" s="60"/>
      <c r="BE11" s="59"/>
      <c r="BF11" s="63"/>
      <c r="BG11" s="64"/>
      <c r="BH11" s="65"/>
      <c r="BI11" s="66"/>
      <c r="BJ11" s="66"/>
      <c r="BK11" s="66"/>
      <c r="BL11" s="61"/>
      <c r="BM11" s="62"/>
      <c r="BN11" s="59"/>
      <c r="BO11" s="63"/>
      <c r="BP11" s="64"/>
      <c r="BQ11" s="65"/>
      <c r="BR11" s="66"/>
      <c r="BS11" s="66"/>
      <c r="BT11" s="66"/>
      <c r="BU11" s="61"/>
      <c r="BV11" s="62"/>
      <c r="BW11" s="59"/>
      <c r="BX11" s="63"/>
      <c r="BY11" s="64"/>
      <c r="BZ11" s="65"/>
      <c r="CA11" s="66"/>
      <c r="CB11" s="66"/>
      <c r="CC11" s="66"/>
      <c r="CD11" s="61"/>
      <c r="CE11" s="62"/>
      <c r="CF11" s="59"/>
      <c r="CG11" s="63"/>
      <c r="CH11" s="64"/>
      <c r="CI11" s="65"/>
      <c r="CJ11" s="66"/>
      <c r="CK11" s="66"/>
      <c r="CL11" s="66"/>
      <c r="CM11" s="67"/>
      <c r="CN11" s="64"/>
      <c r="CO11" s="64"/>
      <c r="CP11" s="64"/>
      <c r="CQ11" s="68"/>
    </row>
    <row r="12" spans="1:97">
      <c r="A12" s="28"/>
      <c r="B12" s="35"/>
      <c r="C12" s="35"/>
      <c r="D12" s="29"/>
      <c r="E12" s="29"/>
      <c r="F12" s="34"/>
      <c r="G12" s="71"/>
      <c r="H12" s="183"/>
      <c r="I12" s="32"/>
      <c r="J12" s="32"/>
      <c r="K12" s="32"/>
      <c r="L12" s="29"/>
      <c r="M12" s="29"/>
      <c r="N12" s="29"/>
      <c r="O12" s="31"/>
      <c r="P12" s="31"/>
      <c r="Q12" s="29"/>
      <c r="R12" s="31"/>
      <c r="S12" s="23"/>
      <c r="T12" s="23"/>
      <c r="U12" s="23"/>
      <c r="V12" s="188"/>
      <c r="W12" s="188"/>
      <c r="X12" s="188"/>
      <c r="Y12" s="188"/>
      <c r="Z12" s="31"/>
      <c r="AA12" s="57"/>
      <c r="AB12" s="59"/>
      <c r="AC12" s="60"/>
      <c r="AD12" s="59"/>
      <c r="AE12" s="63"/>
      <c r="AF12" s="64"/>
      <c r="AG12" s="65"/>
      <c r="AH12" s="66"/>
      <c r="AI12" s="66"/>
      <c r="AJ12" s="66"/>
      <c r="AK12" s="59"/>
      <c r="AL12" s="60"/>
      <c r="AM12" s="59"/>
      <c r="AN12" s="63"/>
      <c r="AO12" s="64"/>
      <c r="AP12" s="65"/>
      <c r="AQ12" s="66"/>
      <c r="AR12" s="66"/>
      <c r="AS12" s="66"/>
      <c r="AT12" s="59"/>
      <c r="AU12" s="60"/>
      <c r="AV12" s="59"/>
      <c r="AW12" s="63"/>
      <c r="AX12" s="64"/>
      <c r="AY12" s="65"/>
      <c r="AZ12" s="66"/>
      <c r="BA12" s="66"/>
      <c r="BB12" s="66"/>
      <c r="BC12" s="59"/>
      <c r="BD12" s="60"/>
      <c r="BE12" s="59"/>
      <c r="BF12" s="63"/>
      <c r="BG12" s="64"/>
      <c r="BH12" s="65"/>
      <c r="BI12" s="66"/>
      <c r="BJ12" s="66"/>
      <c r="BK12" s="66"/>
      <c r="BL12" s="61"/>
      <c r="BM12" s="62"/>
      <c r="BN12" s="59"/>
      <c r="BO12" s="63"/>
      <c r="BP12" s="64"/>
      <c r="BQ12" s="65"/>
      <c r="BR12" s="66"/>
      <c r="BS12" s="66"/>
      <c r="BT12" s="66"/>
      <c r="BU12" s="61"/>
      <c r="BV12" s="62"/>
      <c r="BW12" s="59"/>
      <c r="BX12" s="63"/>
      <c r="BY12" s="64"/>
      <c r="BZ12" s="65"/>
      <c r="CA12" s="66"/>
      <c r="CB12" s="66"/>
      <c r="CC12" s="66"/>
      <c r="CD12" s="61"/>
      <c r="CE12" s="62"/>
      <c r="CF12" s="59"/>
      <c r="CG12" s="63"/>
      <c r="CH12" s="64"/>
      <c r="CI12" s="65"/>
      <c r="CJ12" s="66"/>
      <c r="CK12" s="66"/>
      <c r="CL12" s="66"/>
      <c r="CM12" s="67"/>
      <c r="CN12" s="64"/>
      <c r="CO12" s="64"/>
      <c r="CP12" s="64"/>
      <c r="CQ12" s="68"/>
    </row>
    <row r="13" spans="1:97">
      <c r="A13" s="19" t="str">
        <f>Z13</f>
        <v>0</v>
      </c>
      <c r="B13" s="38"/>
      <c r="C13" s="38"/>
      <c r="D13" s="38"/>
      <c r="E13" s="38"/>
      <c r="F13" s="37" t="s">
        <v>88</v>
      </c>
      <c r="G13" s="37"/>
      <c r="H13" s="184"/>
      <c r="I13" s="42"/>
      <c r="J13" s="38">
        <f>SUM(J6:J12)</f>
        <v>2</v>
      </c>
      <c r="K13" s="38">
        <f>SUM(K6:K12)</f>
        <v>0</v>
      </c>
      <c r="L13" s="38">
        <f>SUM(L6:L12)</f>
        <v>757</v>
      </c>
      <c r="M13" s="38">
        <f>SUM(M6:M12)</f>
        <v>1</v>
      </c>
      <c r="N13" s="38">
        <f>SUM(N6:N12)</f>
        <v>0</v>
      </c>
      <c r="O13" s="39">
        <f>IFERROR(M13/L13,"-")</f>
        <v>0.0013210039630119</v>
      </c>
      <c r="P13" s="74">
        <f>SUM(P6:P12)</f>
        <v>0</v>
      </c>
      <c r="Q13" s="74">
        <f>SUM(Q6:Q12)</f>
        <v>0</v>
      </c>
      <c r="R13" s="39">
        <f>IFERROR(P13/M13,"-")</f>
        <v>0</v>
      </c>
      <c r="S13" s="40">
        <f>IFERROR(H13/M13,"-")</f>
        <v>0</v>
      </c>
      <c r="T13" s="41">
        <f>SUM(T6:T12)</f>
        <v>0</v>
      </c>
      <c r="U13" s="39">
        <f>IFERROR(T13/M13,"-")</f>
        <v>0</v>
      </c>
      <c r="V13" s="184">
        <f>SUM(V6:V12)</f>
        <v>0</v>
      </c>
      <c r="W13" s="184">
        <f>IFERROR(V13/M13,"-")</f>
        <v>0</v>
      </c>
      <c r="X13" s="184" t="str">
        <f>IFERROR(V13/T13,"-")</f>
        <v>-</v>
      </c>
      <c r="Y13" s="184">
        <f>V13-H13</f>
        <v>0</v>
      </c>
      <c r="Z13" s="43" t="str">
        <f>V13/H13</f>
        <v>0</v>
      </c>
      <c r="AA13" s="56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0"/>
    <col min="2" max="2" width="7.25" customWidth="true" style="70"/>
    <col min="3" max="3" width="11.875" customWidth="true" style="70"/>
    <col min="4" max="4" width="30.625" customWidth="true" style="70"/>
    <col min="5" max="5" width="8.25" customWidth="true" style="70"/>
    <col min="6" max="6" width="33.5" customWidth="true" style="70"/>
    <col min="7" max="7" width="12.25" customWidth="true" style="70"/>
    <col min="8" max="8" width="10.875" customWidth="true" style="70"/>
    <col min="9" max="9" width="10.875" customWidth="true" style="70"/>
    <col min="10" max="10" width="10.875" customWidth="true" style="70"/>
    <col min="11" max="11" width="10.375" customWidth="true" style="70"/>
    <col min="12" max="12" width="10.375" customWidth="true" style="70"/>
    <col min="13" max="13" width="10.375" customWidth="true" style="70"/>
    <col min="14" max="14" width="10.375" customWidth="true" style="70"/>
    <col min="15" max="15" width="7.375" customWidth="true" style="70"/>
    <col min="16" max="16" width="9" customWidth="true" style="70"/>
    <col min="17" max="17" width="9" customWidth="true" style="70"/>
    <col min="18" max="18" width="6.75" customWidth="true" style="70"/>
    <col min="19" max="19" width="7.875" customWidth="true" style="70"/>
    <col min="20" max="20" width="10" customWidth="true" style="70"/>
    <col min="21" max="21" width="9" customWidth="true" style="70"/>
    <col min="22" max="22" width="9" customWidth="true" style="70"/>
    <col min="23" max="23" width="12.375" customWidth="true" style="70"/>
    <col min="24" max="24" width="9" customWidth="true" style="70"/>
    <col min="25" max="25" width="9" customWidth="true" style="70"/>
    <col min="26" max="26" width="9" customWidth="true" style="70"/>
    <col min="27" max="27" width="9" customWidth="true" style="70"/>
    <col min="28" max="28" width="9" customWidth="true" style="70"/>
    <col min="29" max="29" width="9" customWidth="true" style="70"/>
    <col min="30" max="30" width="9" customWidth="true" style="70"/>
    <col min="31" max="31" width="9" customWidth="true" style="70"/>
    <col min="32" max="32" width="9" customWidth="true" style="70"/>
    <col min="33" max="33" width="9" customWidth="true" style="70"/>
    <col min="34" max="34" width="9" customWidth="true" style="70"/>
    <col min="35" max="35" width="9" customWidth="true" style="70"/>
    <col min="36" max="36" width="9" customWidth="true" style="70"/>
    <col min="37" max="37" width="9" customWidth="true" style="70"/>
    <col min="38" max="38" width="9" customWidth="true" style="70"/>
    <col min="39" max="39" width="9" customWidth="true" style="70"/>
    <col min="40" max="40" width="9" customWidth="true" style="70"/>
    <col min="41" max="41" width="9" customWidth="true" style="70"/>
    <col min="42" max="42" width="9" customWidth="true" style="70"/>
    <col min="43" max="43" width="9" customWidth="true" style="70"/>
    <col min="44" max="44" width="9" customWidth="true" style="70"/>
    <col min="45" max="45" width="9" customWidth="true" style="70"/>
    <col min="46" max="46" width="9" customWidth="true" style="70"/>
    <col min="47" max="47" width="9" customWidth="true" style="70"/>
    <col min="48" max="48" width="9" customWidth="true" style="70"/>
    <col min="49" max="49" width="9" customWidth="true" style="70"/>
    <col min="50" max="50" width="9" customWidth="true" style="70"/>
    <col min="51" max="51" width="9" customWidth="true" style="70"/>
    <col min="52" max="52" width="9" customWidth="true" style="70"/>
    <col min="53" max="53" width="9" customWidth="true" style="70"/>
    <col min="54" max="54" width="9" customWidth="true" style="70"/>
    <col min="55" max="55" width="9" customWidth="true" style="70"/>
    <col min="56" max="56" width="9" customWidth="true" style="70"/>
    <col min="57" max="57" width="9" customWidth="true" style="70"/>
    <col min="58" max="58" width="9" customWidth="true" style="70"/>
    <col min="59" max="59" width="9" customWidth="true" style="70"/>
    <col min="60" max="60" width="9" customWidth="true" style="70"/>
    <col min="61" max="61" width="9" customWidth="true" style="70"/>
    <col min="62" max="62" width="9" customWidth="true" style="70"/>
    <col min="63" max="63" width="9" customWidth="true" style="70"/>
    <col min="64" max="64" width="9" customWidth="true" style="70"/>
    <col min="65" max="65" width="9" customWidth="true" style="70"/>
    <col min="66" max="66" width="9" customWidth="true" style="70"/>
    <col min="67" max="67" width="9" customWidth="true" style="70"/>
    <col min="68" max="68" width="9" customWidth="true" style="70"/>
    <col min="69" max="69" width="9" customWidth="true" style="70"/>
    <col min="70" max="70" width="9" customWidth="true" style="70"/>
    <col min="71" max="71" width="9" customWidth="true" style="70"/>
    <col min="72" max="72" width="9" customWidth="true" style="70"/>
    <col min="73" max="73" width="9" customWidth="true" style="70"/>
    <col min="74" max="74" width="9" customWidth="true" style="70"/>
    <col min="75" max="75" width="9" customWidth="true" style="70"/>
    <col min="76" max="76" width="9" customWidth="true" style="70"/>
    <col min="77" max="77" width="9" customWidth="true" style="70"/>
    <col min="78" max="78" width="9" customWidth="true" style="70"/>
    <col min="79" max="79" width="9" customWidth="true" style="70"/>
    <col min="80" max="80" width="9" customWidth="true" style="70"/>
    <col min="81" max="81" width="9" customWidth="true" style="70"/>
    <col min="82" max="82" width="9" customWidth="true" style="70"/>
    <col min="83" max="83" width="9" customWidth="true" style="70"/>
    <col min="84" max="84" width="9" customWidth="true" style="70"/>
    <col min="85" max="85" width="9" customWidth="true" style="70"/>
    <col min="86" max="86" width="9" customWidth="true" style="70"/>
    <col min="87" max="87" width="9" customWidth="true" style="70"/>
    <col min="88" max="88" width="9" customWidth="true" style="70"/>
    <col min="89" max="89" width="9" customWidth="true" style="70"/>
    <col min="90" max="90" width="9" customWidth="true" style="70"/>
    <col min="91" max="91" width="9" customWidth="true" style="70"/>
    <col min="92" max="92" width="9" customWidth="true" style="70"/>
    <col min="93" max="93" width="9" customWidth="true" style="70"/>
    <col min="94" max="94" width="9" customWidth="true" style="70"/>
    <col min="95" max="95" width="9" customWidth="true" style="70"/>
  </cols>
  <sheetData>
    <row r="2" spans="1:95" customHeight="1" ht="13.5">
      <c r="A2" s="22" t="s">
        <v>0</v>
      </c>
      <c r="B2" s="25" t="s">
        <v>1</v>
      </c>
      <c r="C2" s="25"/>
      <c r="F2" s="73"/>
      <c r="G2" s="73"/>
      <c r="H2" s="73"/>
      <c r="I2" s="73"/>
      <c r="J2" s="73"/>
      <c r="K2" s="53"/>
      <c r="L2" s="53" t="s">
        <v>2</v>
      </c>
      <c r="M2" s="53"/>
      <c r="N2" s="53"/>
      <c r="O2" s="53" t="s">
        <v>3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5" t="s">
        <v>89</v>
      </c>
      <c r="B3" s="36"/>
      <c r="C3" s="36"/>
      <c r="D3" s="36"/>
      <c r="E3" s="36"/>
      <c r="F3" s="69"/>
      <c r="G3" s="53"/>
      <c r="H3" s="53"/>
      <c r="I3" s="145" t="s">
        <v>9</v>
      </c>
      <c r="J3" s="146"/>
      <c r="K3" s="25"/>
      <c r="L3" s="25"/>
      <c r="M3" s="25"/>
      <c r="N3" s="25"/>
      <c r="O3" s="25"/>
      <c r="P3" s="25"/>
      <c r="Q3" s="25"/>
      <c r="R3" s="25"/>
      <c r="S3" s="25"/>
      <c r="T3" s="25"/>
      <c r="U3" s="53"/>
      <c r="V3" s="53"/>
      <c r="W3" s="53"/>
      <c r="X3" s="53"/>
      <c r="Y3" s="53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4"/>
      <c r="B4" s="7" t="s">
        <v>19</v>
      </c>
      <c r="C4" s="7" t="s">
        <v>20</v>
      </c>
      <c r="D4" s="7" t="s">
        <v>73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4"/>
      <c r="Z4" s="44" t="s">
        <v>47</v>
      </c>
      <c r="AA4" s="44" t="s">
        <v>48</v>
      </c>
      <c r="AB4" s="44" t="s">
        <v>49</v>
      </c>
      <c r="AC4" s="44" t="s">
        <v>41</v>
      </c>
      <c r="AD4" s="44" t="s">
        <v>50</v>
      </c>
      <c r="AE4" s="44" t="s">
        <v>51</v>
      </c>
      <c r="AF4" s="44" t="s">
        <v>52</v>
      </c>
      <c r="AG4" s="44" t="s">
        <v>53</v>
      </c>
      <c r="AH4" s="44" t="s">
        <v>54</v>
      </c>
      <c r="AI4" s="45" t="s">
        <v>47</v>
      </c>
      <c r="AJ4" s="45" t="s">
        <v>48</v>
      </c>
      <c r="AK4" s="45" t="s">
        <v>49</v>
      </c>
      <c r="AL4" s="45" t="s">
        <v>41</v>
      </c>
      <c r="AM4" s="45" t="s">
        <v>50</v>
      </c>
      <c r="AN4" s="45" t="s">
        <v>51</v>
      </c>
      <c r="AO4" s="45" t="s">
        <v>52</v>
      </c>
      <c r="AP4" s="45" t="s">
        <v>53</v>
      </c>
      <c r="AQ4" s="45" t="s">
        <v>54</v>
      </c>
      <c r="AR4" s="46" t="s">
        <v>47</v>
      </c>
      <c r="AS4" s="46" t="s">
        <v>48</v>
      </c>
      <c r="AT4" s="46" t="s">
        <v>49</v>
      </c>
      <c r="AU4" s="46" t="s">
        <v>41</v>
      </c>
      <c r="AV4" s="46" t="s">
        <v>50</v>
      </c>
      <c r="AW4" s="46" t="s">
        <v>51</v>
      </c>
      <c r="AX4" s="46" t="s">
        <v>52</v>
      </c>
      <c r="AY4" s="46" t="s">
        <v>53</v>
      </c>
      <c r="AZ4" s="46" t="s">
        <v>54</v>
      </c>
      <c r="BA4" s="47" t="s">
        <v>47</v>
      </c>
      <c r="BB4" s="47" t="s">
        <v>48</v>
      </c>
      <c r="BC4" s="47" t="s">
        <v>49</v>
      </c>
      <c r="BD4" s="47" t="s">
        <v>41</v>
      </c>
      <c r="BE4" s="47" t="s">
        <v>50</v>
      </c>
      <c r="BF4" s="47" t="s">
        <v>51</v>
      </c>
      <c r="BG4" s="47" t="s">
        <v>52</v>
      </c>
      <c r="BH4" s="47" t="s">
        <v>53</v>
      </c>
      <c r="BI4" s="47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48" t="s">
        <v>47</v>
      </c>
      <c r="BT4" s="48" t="s">
        <v>48</v>
      </c>
      <c r="BU4" s="48" t="s">
        <v>49</v>
      </c>
      <c r="BV4" s="48" t="s">
        <v>41</v>
      </c>
      <c r="BW4" s="48" t="s">
        <v>50</v>
      </c>
      <c r="BX4" s="48" t="s">
        <v>51</v>
      </c>
      <c r="BY4" s="48" t="s">
        <v>52</v>
      </c>
      <c r="BZ4" s="48" t="s">
        <v>53</v>
      </c>
      <c r="CA4" s="48" t="s">
        <v>54</v>
      </c>
      <c r="CB4" s="49" t="s">
        <v>47</v>
      </c>
      <c r="CC4" s="49" t="s">
        <v>48</v>
      </c>
      <c r="CD4" s="49" t="s">
        <v>49</v>
      </c>
      <c r="CE4" s="49" t="s">
        <v>41</v>
      </c>
      <c r="CF4" s="49" t="s">
        <v>50</v>
      </c>
      <c r="CG4" s="49" t="s">
        <v>51</v>
      </c>
      <c r="CH4" s="49" t="s">
        <v>52</v>
      </c>
      <c r="CI4" s="49" t="s">
        <v>53</v>
      </c>
      <c r="CJ4" s="49" t="s">
        <v>54</v>
      </c>
      <c r="CK4" s="158"/>
      <c r="CL4" s="161"/>
      <c r="CM4" s="50" t="s">
        <v>55</v>
      </c>
      <c r="CN4" s="50" t="s">
        <v>56</v>
      </c>
      <c r="CO4" s="155"/>
    </row>
    <row r="5" spans="1:95">
      <c r="A5" s="19"/>
      <c r="B5" s="26"/>
      <c r="C5" s="26"/>
      <c r="D5" s="24"/>
      <c r="E5" s="24"/>
      <c r="F5" s="24"/>
      <c r="G5" s="33"/>
      <c r="H5" s="180"/>
      <c r="I5" s="27"/>
      <c r="J5" s="24"/>
      <c r="K5" s="24"/>
      <c r="L5" s="24"/>
      <c r="M5" s="10"/>
      <c r="N5" s="10"/>
      <c r="O5" s="24"/>
      <c r="P5" s="10"/>
      <c r="Q5" s="2"/>
      <c r="R5" s="2"/>
      <c r="S5" s="2"/>
      <c r="T5" s="185"/>
      <c r="U5" s="185"/>
      <c r="V5" s="185"/>
      <c r="W5" s="185"/>
      <c r="X5" s="10"/>
      <c r="Y5" s="55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</row>
    <row r="6" spans="1:95">
      <c r="A6" s="76">
        <f>X6</f>
        <v>0.59791651718754</v>
      </c>
      <c r="B6" s="189" t="s">
        <v>90</v>
      </c>
      <c r="C6" s="189" t="s">
        <v>77</v>
      </c>
      <c r="D6" s="189"/>
      <c r="E6" s="189"/>
      <c r="F6" s="89" t="s">
        <v>91</v>
      </c>
      <c r="G6" s="89" t="s">
        <v>79</v>
      </c>
      <c r="H6" s="181">
        <v>292683</v>
      </c>
      <c r="I6" s="77">
        <v>484</v>
      </c>
      <c r="J6" s="77">
        <v>0</v>
      </c>
      <c r="K6" s="77">
        <v>16688</v>
      </c>
      <c r="L6" s="93">
        <v>130</v>
      </c>
      <c r="M6" s="78">
        <f>IFERROR(L6/K6,"-")</f>
        <v>0.0077900287631831</v>
      </c>
      <c r="N6" s="77">
        <v>97</v>
      </c>
      <c r="O6" s="77">
        <v>33</v>
      </c>
      <c r="P6" s="78">
        <f>IFERROR(N6/(L6),"-")</f>
        <v>0.74615384615385</v>
      </c>
      <c r="Q6" s="79">
        <f>IFERROR(H6/SUM(L6:L6),"-")</f>
        <v>2251.4076923077</v>
      </c>
      <c r="R6" s="80">
        <v>14</v>
      </c>
      <c r="S6" s="78">
        <f>IF(L6=0,"-",R6/L6)</f>
        <v>0.10769230769231</v>
      </c>
      <c r="T6" s="186">
        <v>175000</v>
      </c>
      <c r="U6" s="187">
        <f>IFERROR(T6/L6,"-")</f>
        <v>1346.1538461538</v>
      </c>
      <c r="V6" s="187">
        <f>IFERROR(T6/R6,"-")</f>
        <v>12500</v>
      </c>
      <c r="W6" s="181">
        <f>SUM(T6:T6)-SUM(H6:H6)</f>
        <v>-117683</v>
      </c>
      <c r="X6" s="82">
        <f>SUM(T6:T6)/SUM(H6:H6)</f>
        <v>0.59791651718754</v>
      </c>
      <c r="Y6" s="75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</v>
      </c>
      <c r="AJ6" s="101">
        <f>IF(L6=0,"",IF(AI6=0,"",(AI6/L6)))</f>
        <v>0.0076923076923077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/>
      <c r="AS6" s="107">
        <f>IF(L6=0,"",IF(AR6=0,"",(AR6/L6)))</f>
        <v>0</v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>
        <v>3</v>
      </c>
      <c r="BB6" s="113">
        <f>IF(L6=0,"",IF(BA6=0,"",(BA6/L6)))</f>
        <v>0.023076923076923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>
        <v>43</v>
      </c>
      <c r="BK6" s="120">
        <f>IF(L6=0,"",IF(BJ6=0,"",(BJ6/L6)))</f>
        <v>0.33076923076923</v>
      </c>
      <c r="BL6" s="121">
        <v>2</v>
      </c>
      <c r="BM6" s="122">
        <f>IFERROR(BL6/BJ6,"-")</f>
        <v>0.046511627906977</v>
      </c>
      <c r="BN6" s="123">
        <v>6000</v>
      </c>
      <c r="BO6" s="124">
        <f>IFERROR(BN6/BJ6,"-")</f>
        <v>139.53488372093</v>
      </c>
      <c r="BP6" s="125">
        <v>2</v>
      </c>
      <c r="BQ6" s="125"/>
      <c r="BR6" s="125"/>
      <c r="BS6" s="126">
        <v>59</v>
      </c>
      <c r="BT6" s="127">
        <f>IF(L6=0,"",IF(BS6=0,"",(BS6/L6)))</f>
        <v>0.45384615384615</v>
      </c>
      <c r="BU6" s="128">
        <v>6</v>
      </c>
      <c r="BV6" s="129">
        <f>IFERROR(BU6/BS6,"-")</f>
        <v>0.10169491525424</v>
      </c>
      <c r="BW6" s="130">
        <v>82000</v>
      </c>
      <c r="BX6" s="131">
        <f>IFERROR(BW6/BS6,"-")</f>
        <v>1389.8305084746</v>
      </c>
      <c r="BY6" s="132">
        <v>3</v>
      </c>
      <c r="BZ6" s="132">
        <v>1</v>
      </c>
      <c r="CA6" s="132">
        <v>2</v>
      </c>
      <c r="CB6" s="133">
        <v>24</v>
      </c>
      <c r="CC6" s="134">
        <f>IF(L6=0,"",IF(CB6=0,"",(CB6/L6)))</f>
        <v>0.18461538461538</v>
      </c>
      <c r="CD6" s="135">
        <v>6</v>
      </c>
      <c r="CE6" s="136">
        <f>IFERROR(CD6/CB6,"-")</f>
        <v>0.25</v>
      </c>
      <c r="CF6" s="137">
        <v>87000</v>
      </c>
      <c r="CG6" s="138">
        <f>IFERROR(CF6/CB6,"-")</f>
        <v>3625</v>
      </c>
      <c r="CH6" s="139">
        <v>2</v>
      </c>
      <c r="CI6" s="139">
        <v>1</v>
      </c>
      <c r="CJ6" s="139">
        <v>3</v>
      </c>
      <c r="CK6" s="140">
        <v>14</v>
      </c>
      <c r="CL6" s="141">
        <v>175000</v>
      </c>
      <c r="CM6" s="141">
        <v>30000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6" t="str">
        <f>X7</f>
        <v>0</v>
      </c>
      <c r="B7" s="189" t="s">
        <v>92</v>
      </c>
      <c r="C7" s="189" t="s">
        <v>77</v>
      </c>
      <c r="D7" s="189"/>
      <c r="E7" s="189"/>
      <c r="F7" s="89" t="s">
        <v>93</v>
      </c>
      <c r="G7" s="89" t="s">
        <v>79</v>
      </c>
      <c r="H7" s="181">
        <v>0</v>
      </c>
      <c r="I7" s="77">
        <v>0</v>
      </c>
      <c r="J7" s="77">
        <v>0</v>
      </c>
      <c r="K7" s="77">
        <v>0</v>
      </c>
      <c r="L7" s="93">
        <v>0</v>
      </c>
      <c r="M7" s="78" t="str">
        <f>IFERROR(L7/K7,"-")</f>
        <v>-</v>
      </c>
      <c r="N7" s="77">
        <v>0</v>
      </c>
      <c r="O7" s="77">
        <v>0</v>
      </c>
      <c r="P7" s="78" t="str">
        <f>IFERROR(N7/(L7),"-")</f>
        <v>-</v>
      </c>
      <c r="Q7" s="79" t="str">
        <f>IFERROR(H7/SUM(L7:L7),"-")</f>
        <v>-</v>
      </c>
      <c r="R7" s="80">
        <v>0</v>
      </c>
      <c r="S7" s="78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2" t="str">
        <f>SUM(T7:T7)/SUM(H7:H7)</f>
        <v>0</v>
      </c>
      <c r="Y7" s="75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6" t="str">
        <f>X8</f>
        <v>0</v>
      </c>
      <c r="B8" s="189" t="s">
        <v>94</v>
      </c>
      <c r="C8" s="189" t="s">
        <v>77</v>
      </c>
      <c r="D8" s="189"/>
      <c r="E8" s="189" t="s">
        <v>81</v>
      </c>
      <c r="F8" s="89" t="s">
        <v>95</v>
      </c>
      <c r="G8" s="89" t="s">
        <v>79</v>
      </c>
      <c r="H8" s="181">
        <v>0</v>
      </c>
      <c r="I8" s="77">
        <v>0</v>
      </c>
      <c r="J8" s="77">
        <v>0</v>
      </c>
      <c r="K8" s="77">
        <v>3</v>
      </c>
      <c r="L8" s="93">
        <v>0</v>
      </c>
      <c r="M8" s="78">
        <f>IFERROR(L8/K8,"-")</f>
        <v>0</v>
      </c>
      <c r="N8" s="77">
        <v>0</v>
      </c>
      <c r="O8" s="77">
        <v>0</v>
      </c>
      <c r="P8" s="78" t="str">
        <f>IFERROR(N8/(L8),"-")</f>
        <v>-</v>
      </c>
      <c r="Q8" s="79" t="str">
        <f>IFERROR(H8/SUM(L8:L9),"-")</f>
        <v>-</v>
      </c>
      <c r="R8" s="80">
        <v>0</v>
      </c>
      <c r="S8" s="78" t="str">
        <f>IF(L8=0,"-",R8/L8)</f>
        <v>-</v>
      </c>
      <c r="T8" s="186"/>
      <c r="U8" s="187" t="str">
        <f>IFERROR(T8/L8,"-")</f>
        <v>-</v>
      </c>
      <c r="V8" s="187" t="str">
        <f>IFERROR(T8/R8,"-")</f>
        <v>-</v>
      </c>
      <c r="W8" s="181">
        <f>SUM(T8:T9)-SUM(H8:H9)</f>
        <v>0</v>
      </c>
      <c r="X8" s="82" t="str">
        <f>SUM(T8:T9)/SUM(H8:H9)</f>
        <v>0</v>
      </c>
      <c r="Y8" s="75"/>
      <c r="Z8" s="94"/>
      <c r="AA8" s="95" t="str">
        <f>IF(L8=0,"",IF(Z8=0,"",(Z8/L8)))</f>
        <v/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 t="str">
        <f>IF(L8=0,"",IF(AI8=0,"",(AI8/L8)))</f>
        <v/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 t="str">
        <f>IF(L8=0,"",IF(AR8=0,"",(AR8/L8)))</f>
        <v/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 t="str">
        <f>IF(L8=0,"",IF(BA8=0,"",(BA8/L8)))</f>
        <v/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/>
      <c r="BK8" s="120" t="str">
        <f>IF(L8=0,"",IF(BJ8=0,"",(BJ8/L8)))</f>
        <v/>
      </c>
      <c r="BL8" s="121"/>
      <c r="BM8" s="122" t="str">
        <f>IFERROR(BL8/BJ8,"-")</f>
        <v>-</v>
      </c>
      <c r="BN8" s="123"/>
      <c r="BO8" s="124" t="str">
        <f>IFERROR(BN8/BJ8,"-")</f>
        <v>-</v>
      </c>
      <c r="BP8" s="125"/>
      <c r="BQ8" s="125"/>
      <c r="BR8" s="125"/>
      <c r="BS8" s="126"/>
      <c r="BT8" s="127" t="str">
        <f>IF(L8=0,"",IF(BS8=0,"",(BS8/L8)))</f>
        <v/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 t="str">
        <f>IF(L8=0,"",IF(CB8=0,"",(CB8/L8)))</f>
        <v/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6"/>
      <c r="B9" s="189" t="s">
        <v>96</v>
      </c>
      <c r="C9" s="189" t="s">
        <v>77</v>
      </c>
      <c r="D9" s="189"/>
      <c r="E9" s="189" t="s">
        <v>97</v>
      </c>
      <c r="F9" s="89"/>
      <c r="G9" s="89"/>
      <c r="H9" s="181"/>
      <c r="I9" s="77">
        <v>0</v>
      </c>
      <c r="J9" s="77">
        <v>0</v>
      </c>
      <c r="K9" s="77">
        <v>0</v>
      </c>
      <c r="L9" s="93">
        <v>0</v>
      </c>
      <c r="M9" s="78" t="str">
        <f>IFERROR(L9/K9,"-")</f>
        <v>-</v>
      </c>
      <c r="N9" s="77">
        <v>0</v>
      </c>
      <c r="O9" s="77">
        <v>0</v>
      </c>
      <c r="P9" s="78" t="str">
        <f>IFERROR(N9/(L9),"-")</f>
        <v>-</v>
      </c>
      <c r="Q9" s="79"/>
      <c r="R9" s="80">
        <v>0</v>
      </c>
      <c r="S9" s="78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/>
      <c r="X9" s="82"/>
      <c r="Y9" s="75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28"/>
      <c r="B10" s="86"/>
      <c r="C10" s="86"/>
      <c r="D10" s="87"/>
      <c r="E10" s="88"/>
      <c r="F10" s="89"/>
      <c r="G10" s="89"/>
      <c r="H10" s="182"/>
      <c r="I10" s="32"/>
      <c r="J10" s="32"/>
      <c r="K10" s="29"/>
      <c r="L10" s="29"/>
      <c r="M10" s="31"/>
      <c r="N10" s="31"/>
      <c r="O10" s="29"/>
      <c r="P10" s="31"/>
      <c r="Q10" s="23"/>
      <c r="R10" s="23"/>
      <c r="S10" s="23"/>
      <c r="T10" s="188"/>
      <c r="U10" s="188"/>
      <c r="V10" s="188"/>
      <c r="W10" s="188"/>
      <c r="X10" s="31"/>
      <c r="Y10" s="55"/>
      <c r="Z10" s="59"/>
      <c r="AA10" s="60"/>
      <c r="AB10" s="59"/>
      <c r="AC10" s="63"/>
      <c r="AD10" s="64"/>
      <c r="AE10" s="65"/>
      <c r="AF10" s="66"/>
      <c r="AG10" s="66"/>
      <c r="AH10" s="66"/>
      <c r="AI10" s="59"/>
      <c r="AJ10" s="60"/>
      <c r="AK10" s="59"/>
      <c r="AL10" s="63"/>
      <c r="AM10" s="64"/>
      <c r="AN10" s="65"/>
      <c r="AO10" s="66"/>
      <c r="AP10" s="66"/>
      <c r="AQ10" s="66"/>
      <c r="AR10" s="59"/>
      <c r="AS10" s="60"/>
      <c r="AT10" s="59"/>
      <c r="AU10" s="63"/>
      <c r="AV10" s="64"/>
      <c r="AW10" s="65"/>
      <c r="AX10" s="66"/>
      <c r="AY10" s="66"/>
      <c r="AZ10" s="66"/>
      <c r="BA10" s="59"/>
      <c r="BB10" s="60"/>
      <c r="BC10" s="59"/>
      <c r="BD10" s="63"/>
      <c r="BE10" s="64"/>
      <c r="BF10" s="65"/>
      <c r="BG10" s="66"/>
      <c r="BH10" s="66"/>
      <c r="BI10" s="66"/>
      <c r="BJ10" s="61"/>
      <c r="BK10" s="62"/>
      <c r="BL10" s="59"/>
      <c r="BM10" s="63"/>
      <c r="BN10" s="64"/>
      <c r="BO10" s="65"/>
      <c r="BP10" s="66"/>
      <c r="BQ10" s="66"/>
      <c r="BR10" s="66"/>
      <c r="BS10" s="61"/>
      <c r="BT10" s="62"/>
      <c r="BU10" s="59"/>
      <c r="BV10" s="63"/>
      <c r="BW10" s="64"/>
      <c r="BX10" s="65"/>
      <c r="BY10" s="66"/>
      <c r="BZ10" s="66"/>
      <c r="CA10" s="66"/>
      <c r="CB10" s="61"/>
      <c r="CC10" s="62"/>
      <c r="CD10" s="59"/>
      <c r="CE10" s="63"/>
      <c r="CF10" s="64"/>
      <c r="CG10" s="65"/>
      <c r="CH10" s="66"/>
      <c r="CI10" s="66"/>
      <c r="CJ10" s="66"/>
      <c r="CK10" s="67"/>
      <c r="CL10" s="64"/>
      <c r="CM10" s="64"/>
      <c r="CN10" s="64"/>
      <c r="CO10" s="68"/>
    </row>
    <row r="11" spans="1:95">
      <c r="A11" s="28"/>
      <c r="B11" s="35"/>
      <c r="C11" s="35"/>
      <c r="D11" s="29"/>
      <c r="E11" s="29"/>
      <c r="F11" s="34"/>
      <c r="G11" s="71"/>
      <c r="H11" s="183"/>
      <c r="I11" s="32"/>
      <c r="J11" s="32"/>
      <c r="K11" s="29"/>
      <c r="L11" s="29"/>
      <c r="M11" s="31"/>
      <c r="N11" s="31"/>
      <c r="O11" s="29"/>
      <c r="P11" s="31"/>
      <c r="Q11" s="23"/>
      <c r="R11" s="23"/>
      <c r="S11" s="23"/>
      <c r="T11" s="188"/>
      <c r="U11" s="188"/>
      <c r="V11" s="188"/>
      <c r="W11" s="188"/>
      <c r="X11" s="31"/>
      <c r="Y11" s="57"/>
      <c r="Z11" s="59"/>
      <c r="AA11" s="60"/>
      <c r="AB11" s="59"/>
      <c r="AC11" s="63"/>
      <c r="AD11" s="64"/>
      <c r="AE11" s="65"/>
      <c r="AF11" s="66"/>
      <c r="AG11" s="66"/>
      <c r="AH11" s="66"/>
      <c r="AI11" s="59"/>
      <c r="AJ11" s="60"/>
      <c r="AK11" s="59"/>
      <c r="AL11" s="63"/>
      <c r="AM11" s="64"/>
      <c r="AN11" s="65"/>
      <c r="AO11" s="66"/>
      <c r="AP11" s="66"/>
      <c r="AQ11" s="66"/>
      <c r="AR11" s="59"/>
      <c r="AS11" s="60"/>
      <c r="AT11" s="59"/>
      <c r="AU11" s="63"/>
      <c r="AV11" s="64"/>
      <c r="AW11" s="65"/>
      <c r="AX11" s="66"/>
      <c r="AY11" s="66"/>
      <c r="AZ11" s="66"/>
      <c r="BA11" s="59"/>
      <c r="BB11" s="60"/>
      <c r="BC11" s="59"/>
      <c r="BD11" s="63"/>
      <c r="BE11" s="64"/>
      <c r="BF11" s="65"/>
      <c r="BG11" s="66"/>
      <c r="BH11" s="66"/>
      <c r="BI11" s="66"/>
      <c r="BJ11" s="61"/>
      <c r="BK11" s="62"/>
      <c r="BL11" s="59"/>
      <c r="BM11" s="63"/>
      <c r="BN11" s="64"/>
      <c r="BO11" s="65"/>
      <c r="BP11" s="66"/>
      <c r="BQ11" s="66"/>
      <c r="BR11" s="66"/>
      <c r="BS11" s="61"/>
      <c r="BT11" s="62"/>
      <c r="BU11" s="59"/>
      <c r="BV11" s="63"/>
      <c r="BW11" s="64"/>
      <c r="BX11" s="65"/>
      <c r="BY11" s="66"/>
      <c r="BZ11" s="66"/>
      <c r="CA11" s="66"/>
      <c r="CB11" s="61"/>
      <c r="CC11" s="62"/>
      <c r="CD11" s="59"/>
      <c r="CE11" s="63"/>
      <c r="CF11" s="64"/>
      <c r="CG11" s="65"/>
      <c r="CH11" s="66"/>
      <c r="CI11" s="66"/>
      <c r="CJ11" s="66"/>
      <c r="CK11" s="67"/>
      <c r="CL11" s="64"/>
      <c r="CM11" s="64"/>
      <c r="CN11" s="64"/>
      <c r="CO11" s="68"/>
    </row>
    <row r="12" spans="1:95">
      <c r="A12" s="19">
        <f>Z12</f>
        <v/>
      </c>
      <c r="B12" s="38"/>
      <c r="C12" s="38"/>
      <c r="D12" s="38"/>
      <c r="E12" s="38"/>
      <c r="F12" s="37" t="s">
        <v>98</v>
      </c>
      <c r="G12" s="37"/>
      <c r="H12" s="184"/>
      <c r="I12" s="38">
        <f>SUM(I6:I11)</f>
        <v>484</v>
      </c>
      <c r="J12" s="38">
        <f>SUM(J6:J11)</f>
        <v>0</v>
      </c>
      <c r="K12" s="38">
        <f>SUM(K6:K11)</f>
        <v>16691</v>
      </c>
      <c r="L12" s="38">
        <f>SUM(L6:L11)</f>
        <v>130</v>
      </c>
      <c r="M12" s="39">
        <f>IFERROR(L12/K12,"-")</f>
        <v>0.0077886286022407</v>
      </c>
      <c r="N12" s="74">
        <f>SUM(N6:N11)</f>
        <v>97</v>
      </c>
      <c r="O12" s="74">
        <f>SUM(O6:O11)</f>
        <v>33</v>
      </c>
      <c r="P12" s="39">
        <f>IFERROR(N12/L12,"-")</f>
        <v>0.74615384615385</v>
      </c>
      <c r="Q12" s="40">
        <f>IFERROR(H12/L12,"-")</f>
        <v>0</v>
      </c>
      <c r="R12" s="41">
        <f>SUM(R6:R11)</f>
        <v>14</v>
      </c>
      <c r="S12" s="39">
        <f>IFERROR(R12/L12,"-")</f>
        <v>0.10769230769231</v>
      </c>
      <c r="T12" s="184">
        <f>SUM(T6:T11)</f>
        <v>175000</v>
      </c>
      <c r="U12" s="184">
        <f>IFERROR(T12/L12,"-")</f>
        <v>1346.1538461538</v>
      </c>
      <c r="V12" s="184">
        <f>IFERROR(T12/R12,"-")</f>
        <v>12500</v>
      </c>
      <c r="W12" s="184">
        <f>T12-H12</f>
        <v>175000</v>
      </c>
      <c r="X12" s="43" t="str">
        <f>T12/H12</f>
        <v>0</v>
      </c>
      <c r="Y12" s="56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9"/>
    <mergeCell ref="H8:H9"/>
    <mergeCell ref="Q8:Q9"/>
    <mergeCell ref="W8:W9"/>
    <mergeCell ref="X8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