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<sst xmlns="http://schemas.openxmlformats.org/spreadsheetml/2006/main" uniqueCount="99">
  <si>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</si>
  <si>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</si>
  <si>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</si>
  <si>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</si>
  <si>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</si>
  <si>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</si>
  <si>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</si>
  <si>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</si>
  <si>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</si>
  <si>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</si>
  <si>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</si>
  <si>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</si>
  <si>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</si>
  <si>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</si>
  <si>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</si>
  <si>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</si>
  <si>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</si>
  <si>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</si>
  <si>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</si>
  <si>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</si>
  <si>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</si>
  <si>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</si>
  <si>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</si>
  <si>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</si>
  <si>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</si>
  <si>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</si>
  <si>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</si>
  <si>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</si>
  <si>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</si>
  <si>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</si>
  <si>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</si>
  <si>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</si>
  <si>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</si>
  <si>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</si>
  <si>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</si>
  <si>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</si>
  <si>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</si>
  <si>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</si>
  <si>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</si>
  <si>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</si>
  <si>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</si>
  <si>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</si>
  <si>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</si>
  <si>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</si>
  <si>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</si>
  <si>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</si>
  <si>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</si>
  <si>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</si>
  <si>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</si>
  <si>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</si>
  <si>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</si>
  <si>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</si>
  <si>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</si>
  <si>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</si>
  <si>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</si>
  <si>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</si>
  <si>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</si>
  <si>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ht472</t>
  </si>
  <si>
    <t>lp02</t>
  </si>
  <si>
    <t>おまとめパック</t>
  </si>
  <si>
    <t>2月01日(土)</t>
  </si>
  <si>
    <t>ln_tk025</t>
  </si>
  <si>
    <t>line</t>
  </si>
  <si>
    <t>ht473</t>
  </si>
  <si>
    <t>空電</t>
  </si>
  <si>
    <t>ht474</t>
  </si>
  <si>
    <t>ht475</t>
  </si>
  <si>
    <t>lp03</t>
  </si>
  <si>
    <t>ln_tk026</t>
  </si>
  <si>
    <t>ht476</t>
  </si>
  <si>
    <t>ht477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</si>
  <si>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</si>
  <si>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</si>
  <si>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</si>
  <si>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</si>
  <si>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</si>
  <si>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</si>
  <si>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</si>
  <si>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</si>
  <si>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2/1～2/28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</si>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</sst>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190" t="s">
        <v>60</v>
      </c>
      <c r="K10" s="181">
        <v>0</v>
      </c>
      <c r="L10" s="77">
        <v>0</v>
      </c>
      <c r="M10" s="77">
        <v>0</v>
      </c>
      <c r="N10" s="77">
        <v>0</v>
      </c>
      <c r="O10" s="91">
        <v>0</v>
      </c>
      <c r="P10" s="92">
        <v>0</v>
      </c>
      <c r="Q10" s="93">
        <f>O10+P10</f>
        <v>0</v>
      </c>
      <c r="R10" s="78" t="str">
        <f>IFERROR(Q10/N10,"-")</f>
        <v>-</v>
      </c>
      <c r="S10" s="77">
        <v>0</v>
      </c>
      <c r="T10" s="77">
        <v>0</v>
      </c>
      <c r="U10" s="78" t="str">
        <f>IFERROR(T10/(Q10),"-")</f>
        <v>-</v>
      </c>
      <c r="V10" s="79">
        <f>IFERROR(K10/SUM(Q10:Q17),"-")</f>
        <v>0</v>
      </c>
      <c r="W10" s="80">
        <v>0</v>
      </c>
      <c r="X10" s="78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SUM(Y10:Y17)-SUM(K10:K17)</f>
        <v>3000</v>
      </c>
      <c r="AC10" s="82" t="str">
        <f>SUM(Y10:Y17)/SUM(K10:K17)</f>
        <v>0</v>
      </c>
      <c r="AD10" s="75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18</v>
      </c>
      <c r="M12" s="77">
        <v>12</v>
      </c>
      <c r="N12" s="77">
        <v>3</v>
      </c>
      <c r="O12" s="91">
        <v>2</v>
      </c>
      <c r="P12" s="92">
        <v>0</v>
      </c>
      <c r="Q12" s="93">
        <f>O12+P12</f>
        <v>2</v>
      </c>
      <c r="R12" s="78">
        <f>IFERROR(Q12/N12,"-")</f>
        <v>0.66666666666667</v>
      </c>
      <c r="S12" s="77">
        <v>2</v>
      </c>
      <c r="T12" s="77">
        <v>0</v>
      </c>
      <c r="U12" s="78">
        <f>IFERROR(T12/(Q12),"-")</f>
        <v>0</v>
      </c>
      <c r="V12" s="79"/>
      <c r="W12" s="80">
        <v>0</v>
      </c>
      <c r="X12" s="78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2"/>
      <c r="AD12" s="75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51</v>
      </c>
      <c r="M13" s="77">
        <v>18</v>
      </c>
      <c r="N13" s="77">
        <v>87</v>
      </c>
      <c r="O13" s="91">
        <v>3</v>
      </c>
      <c r="P13" s="92">
        <v>0</v>
      </c>
      <c r="Q13" s="93">
        <f>O13+P13</f>
        <v>3</v>
      </c>
      <c r="R13" s="78">
        <f>IFERROR(Q13/N13,"-")</f>
        <v>0.03448275862069</v>
      </c>
      <c r="S13" s="77">
        <v>2</v>
      </c>
      <c r="T13" s="77">
        <v>0</v>
      </c>
      <c r="U13" s="78">
        <f>IFERROR(T13/(Q13),"-")</f>
        <v>0</v>
      </c>
      <c r="V13" s="79"/>
      <c r="W13" s="80">
        <v>1</v>
      </c>
      <c r="X13" s="78">
        <f>IF(Q13=0,"-",W13/Q13)</f>
        <v>0.33333333333333</v>
      </c>
      <c r="Y13" s="186">
        <v>3000</v>
      </c>
      <c r="Z13" s="187">
        <f>IFERROR(Y13/Q13,"-")</f>
        <v>1000</v>
      </c>
      <c r="AA13" s="187">
        <f>IFERROR(Y13/W13,"-")</f>
        <v>3000</v>
      </c>
      <c r="AB13" s="181"/>
      <c r="AC13" s="82"/>
      <c r="AD13" s="75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0.33333333333333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2</v>
      </c>
      <c r="BY13" s="127">
        <f>IF(Q13=0,"",IF(BX13=0,"",(BX13/Q13)))</f>
        <v>0.66666666666667</v>
      </c>
      <c r="BZ13" s="128">
        <v>1</v>
      </c>
      <c r="CA13" s="129">
        <f>IFERROR(BZ13/BX13,"-")</f>
        <v>0.5</v>
      </c>
      <c r="CB13" s="130">
        <v>3000</v>
      </c>
      <c r="CC13" s="131">
        <f>IFERROR(CB13/BX13,"-")</f>
        <v>1500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8">
        <v>0</v>
      </c>
      <c r="Z14" s="188" t="str">
        <f>IFERROR(Y14/Q14,"-")</f>
        <v>-</v>
      </c>
      <c r="AA14" s="188" t="str">
        <f>IFERROR(Y14/W14,"-")</f>
        <v>-</v>
      </c>
      <c r="AB14" s="188"/>
      <c r="AC14" s="31"/>
      <c r="AD14" s="55"/>
      <c r="AE14" s="59"/>
      <c r="AF14" s="60" t="str">
        <f>IF(Q14=0,"",IF(AE14=0,"",(AE14/Q14)))</f>
        <v/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 t="str">
        <f>IF(Q14=0,"",IF(AN14=0,"",(AN14/Q14)))</f>
        <v/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/>
      <c r="AX14" s="60" t="str">
        <f>IF(Q14=0,"",IF(AW14=0,"",(AW14/Q14)))</f>
        <v/>
      </c>
      <c r="AY14" s="59"/>
      <c r="AZ14" s="63" t="str">
        <f>IFERROR(AY14/AW14,"-")</f>
        <v>-</v>
      </c>
      <c r="BA14" s="64"/>
      <c r="BB14" s="65" t="str">
        <f>IFERROR(BA14/AW14,"-")</f>
        <v>-</v>
      </c>
      <c r="BC14" s="66"/>
      <c r="BD14" s="66"/>
      <c r="BE14" s="66"/>
      <c r="BF14" s="59"/>
      <c r="BG14" s="60" t="str">
        <f>IF(Q14=0,"",IF(BF14=0,"",(BF14/Q14)))</f>
        <v/>
      </c>
      <c r="BH14" s="59"/>
      <c r="BI14" s="63" t="str">
        <f>IFERROR(BH14/BF14,"-")</f>
        <v>-</v>
      </c>
      <c r="BJ14" s="64"/>
      <c r="BK14" s="65" t="str">
        <f>IFERROR(BJ14/BF14,"-")</f>
        <v>-</v>
      </c>
      <c r="BL14" s="66"/>
      <c r="BM14" s="66"/>
      <c r="BN14" s="66"/>
      <c r="BO14" s="61"/>
      <c r="BP14" s="62" t="str">
        <f>IF(Q14=0,"",IF(BO14=0,"",(BO14/Q14)))</f>
        <v/>
      </c>
      <c r="BQ14" s="59"/>
      <c r="BR14" s="63" t="str">
        <f>IFERROR(BQ14/BO14,"-")</f>
        <v>-</v>
      </c>
      <c r="BS14" s="64"/>
      <c r="BT14" s="65" t="str">
        <f>IFERROR(BS14/BO14,"-")</f>
        <v>-</v>
      </c>
      <c r="BU14" s="66"/>
      <c r="BV14" s="66"/>
      <c r="BW14" s="66"/>
      <c r="BX14" s="61"/>
      <c r="BY14" s="62" t="str">
        <f>IF(Q14=0,"",IF(BX14=0,"",(BX14/Q14)))</f>
        <v/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 t="str">
        <f>IF(Q14=0,"",IF(CG14=0,"",(CG14/Q14)))</f>
        <v/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0</v>
      </c>
      <c r="CQ14" s="64">
        <v>0</v>
      </c>
      <c r="CR14" s="64"/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f>O16+P16</f>
        <v>0</v>
      </c>
      <c r="R16" s="39" t="str">
        <f>IFERROR(Q16/N16,"-")</f>
        <v>-</v>
      </c>
      <c r="S16" s="74">
        <v>0</v>
      </c>
      <c r="T16" s="74">
        <v>0</v>
      </c>
      <c r="U16" s="39" t="str">
        <f>IFERROR(T16/(Q16),"-")</f>
        <v>-</v>
      </c>
      <c r="V16" s="40"/>
      <c r="W16" s="41">
        <v>0</v>
      </c>
      <c r="X16" s="39" t="str">
        <f>IF(Q16=0,"-",W16/Q16)</f>
        <v>-</v>
      </c>
      <c r="Y16" s="184">
        <v>0</v>
      </c>
      <c r="Z16" s="184" t="str">
        <f>IFERROR(Y16/Q16,"-")</f>
        <v>-</v>
      </c>
      <c r="AA16" s="184" t="str">
        <f>IFERROR(Y16/W16,"-")</f>
        <v>-</v>
      </c>
      <c r="AB16" s="184"/>
      <c r="AC16" s="43"/>
      <c r="AD16" s="56"/>
      <c r="AE16" s="58"/>
      <c r="AF16" s="58" t="str">
        <f>IF(Q16=0,"",IF(AE16=0,"",(AE16/Q16)))</f>
        <v/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 t="str">
        <f>IF(Q16=0,"",IF(AN16=0,"",(AN16/Q16)))</f>
        <v/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/>
      <c r="AX16" s="58" t="str">
        <f>IF(Q16=0,"",IF(AW16=0,"",(AW16/Q16)))</f>
        <v/>
      </c>
      <c r="AY16" s="58"/>
      <c r="AZ16" s="58" t="str">
        <f>IFERROR(AY16/AW16,"-")</f>
        <v>-</v>
      </c>
      <c r="BA16" s="58"/>
      <c r="BB16" s="58" t="str">
        <f>IFERROR(BA16/AW16,"-")</f>
        <v>-</v>
      </c>
      <c r="BC16" s="58"/>
      <c r="BD16" s="58"/>
      <c r="BE16" s="58"/>
      <c r="BF16" s="58"/>
      <c r="BG16" s="58" t="str">
        <f>IF(Q16=0,"",IF(BF16=0,"",(BF16/Q16)))</f>
        <v/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/>
      <c r="BP16" s="58" t="str">
        <f>IF(Q16=0,"",IF(BO16=0,"",(BO16/Q16)))</f>
        <v/>
      </c>
      <c r="BQ16" s="58"/>
      <c r="BR16" s="58" t="str">
        <f>IFERROR(BQ16/BO16,"-")</f>
        <v>-</v>
      </c>
      <c r="BS16" s="58"/>
      <c r="BT16" s="58" t="str">
        <f>IFERROR(BS16/BO16,"-")</f>
        <v>-</v>
      </c>
      <c r="BU16" s="58"/>
      <c r="BV16" s="58"/>
      <c r="BW16" s="58"/>
      <c r="BX16" s="58"/>
      <c r="BY16" s="58" t="str">
        <f>IF(Q16=0,"",IF(BX16=0,"",(BX16/Q16)))</f>
        <v/>
      </c>
      <c r="BZ16" s="58"/>
      <c r="CA16" s="58" t="str">
        <f>IFERROR(BZ16/BX16,"-")</f>
        <v>-</v>
      </c>
      <c r="CB16" s="58"/>
      <c r="CC16" s="58" t="str">
        <f>IFERROR(CB16/BX16,"-")</f>
        <v>-</v>
      </c>
      <c r="CD16" s="58"/>
      <c r="CE16" s="58"/>
      <c r="CF16" s="58"/>
      <c r="CG16" s="58"/>
      <c r="CH16" s="58" t="str">
        <f>IF(Q16=0,"",IF(CG16=0,"",(CG16/Q16)))</f>
        <v/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54</v>
      </c>
      <c r="M17" s="70">
        <v>32</v>
      </c>
      <c r="N17" s="70">
        <v>29</v>
      </c>
      <c r="O17" s="70">
        <v>6</v>
      </c>
      <c r="P17" s="70">
        <v>0</v>
      </c>
      <c r="Q17" s="70">
        <f>O17+P17</f>
        <v>6</v>
      </c>
      <c r="R17" s="70">
        <f>IFERROR(Q17/N17,"-")</f>
        <v>0.20689655172414</v>
      </c>
      <c r="S17" s="70">
        <v>4</v>
      </c>
      <c r="T17" s="70">
        <v>1</v>
      </c>
      <c r="U17" s="70">
        <f>IFERROR(T17/(Q17),"-")</f>
        <v>0.16666666666667</v>
      </c>
      <c r="W17" s="70">
        <v>0</v>
      </c>
      <c r="X17" s="70">
        <f>IF(Q17=0,"-",W17/Q17)</f>
        <v>0</v>
      </c>
      <c r="Y17" s="70">
        <v>0</v>
      </c>
      <c r="Z17" s="70">
        <f>IFERROR(Y17/Q17,"-")</f>
        <v>0</v>
      </c>
      <c r="AA17" s="70" t="str">
        <f>IFERROR(Y17/W17,"-")</f>
        <v>-</v>
      </c>
      <c r="AE17" s="70"/>
      <c r="AF17" s="70">
        <f>IF(Q17=0,"",IF(AE17=0,"",(AE17/Q17)))</f>
        <v>0</v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>
        <v>1</v>
      </c>
      <c r="AO17" s="70">
        <f>IF(Q17=0,"",IF(AN17=0,"",(AN17/Q17)))</f>
        <v>0.16666666666667</v>
      </c>
      <c r="AP17" s="70"/>
      <c r="AQ17" s="70">
        <f>IFERROR(AP17/AN17,"-")</f>
        <v>0</v>
      </c>
      <c r="AR17" s="70"/>
      <c r="AS17" s="70">
        <f>IFERROR(AR17/AN17,"-")</f>
        <v>0</v>
      </c>
      <c r="AT17" s="70"/>
      <c r="AU17" s="70"/>
      <c r="AV17" s="70"/>
      <c r="AW17" s="70"/>
      <c r="AX17" s="70">
        <f>IF(Q17=0,"",IF(AW17=0,"",(AW17/Q17)))</f>
        <v>0</v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>
        <v>1</v>
      </c>
      <c r="BG17" s="70">
        <f>IF(Q17=0,"",IF(BF17=0,"",(BF17/Q17)))</f>
        <v>0.16666666666667</v>
      </c>
      <c r="BH17" s="70"/>
      <c r="BI17" s="70">
        <f>IFERROR(BH17/BF17,"-")</f>
        <v>0</v>
      </c>
      <c r="BJ17" s="70"/>
      <c r="BK17" s="70">
        <f>IFERROR(BJ17/BF17,"-")</f>
        <v>0</v>
      </c>
      <c r="BL17" s="70"/>
      <c r="BM17" s="70"/>
      <c r="BN17" s="70"/>
      <c r="BO17" s="70">
        <v>1</v>
      </c>
      <c r="BP17" s="70">
        <f>IF(Q17=0,"",IF(BO17=0,"",(BO17/Q17)))</f>
        <v>0.16666666666667</v>
      </c>
      <c r="BQ17" s="70"/>
      <c r="BR17" s="70">
        <f>IFERROR(BQ17/BO17,"-")</f>
        <v>0</v>
      </c>
      <c r="BS17" s="70"/>
      <c r="BT17" s="70">
        <f>IFERROR(BS17/BO17,"-")</f>
        <v>0</v>
      </c>
      <c r="BU17" s="70"/>
      <c r="BV17" s="70"/>
      <c r="BW17" s="70"/>
      <c r="BX17" s="70">
        <v>3</v>
      </c>
      <c r="BY17" s="70">
        <f>IF(Q17=0,"",IF(BX17=0,"",(BX17/Q17)))</f>
        <v>0.5</v>
      </c>
      <c r="BZ17" s="70"/>
      <c r="CA17" s="70">
        <f>IFERROR(BZ17/BX17,"-")</f>
        <v>0</v>
      </c>
      <c r="CB17" s="70"/>
      <c r="CC17" s="70">
        <f>IFERROR(CB17/BX17,"-")</f>
        <v>0</v>
      </c>
      <c r="CD17" s="70"/>
      <c r="CE17" s="70"/>
      <c r="CF17" s="70"/>
      <c r="CG17" s="70"/>
      <c r="CH17" s="70">
        <f>IF(Q17=0,"",IF(CG17=0,"",(CG17/Q17)))</f>
        <v>0</v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123</v>
      </c>
      <c r="M20" s="70">
        <f>SUM(M6:M19)</f>
        <v>62</v>
      </c>
      <c r="N20" s="70">
        <f>SUM(N6:N19)</f>
        <v>119</v>
      </c>
      <c r="O20" s="70">
        <f>SUM(O6:O19)</f>
        <v>11</v>
      </c>
      <c r="P20" s="70">
        <f>SUM(P6:P19)</f>
        <v>0</v>
      </c>
      <c r="Q20" s="70">
        <f>SUM(Q6:Q19)</f>
        <v>11</v>
      </c>
      <c r="R20" s="70">
        <f>IFERROR(Q20/N20,"-")</f>
        <v>0.092436974789916</v>
      </c>
      <c r="S20" s="70">
        <f>SUM(S6:S19)</f>
        <v>8</v>
      </c>
      <c r="T20" s="70">
        <f>SUM(T6:T19)</f>
        <v>1</v>
      </c>
      <c r="U20" s="70">
        <f>IFERROR(S20/Q20,"-")</f>
        <v>0.72727272727273</v>
      </c>
      <c r="V20" s="70">
        <f>IFERROR(K20/Q20,"-")</f>
        <v>0</v>
      </c>
      <c r="W20" s="70">
        <f>SUM(W6:W19)</f>
        <v>1</v>
      </c>
      <c r="X20" s="70">
        <f>IFERROR(W20/Q20,"-")</f>
        <v>0.090909090909091</v>
      </c>
      <c r="Y20" s="70">
        <f>SUM(Y6:Y19)</f>
        <v>3000</v>
      </c>
      <c r="Z20" s="70">
        <f>IFERROR(Y20/Q20,"-")</f>
        <v>272.72727272727</v>
      </c>
      <c r="AA20" s="70">
        <f>IFERROR(Y20/W20,"-")</f>
        <v>3000</v>
      </c>
      <c r="AB20" s="70">
        <f>Y20-K20</f>
        <v>3000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10800</v>
      </c>
      <c r="I6" s="81">
        <v>1900</v>
      </c>
      <c r="J6" s="77">
        <v>20</v>
      </c>
      <c r="K6" s="77">
        <v>0</v>
      </c>
      <c r="L6" s="77">
        <v>2737</v>
      </c>
      <c r="M6" s="93">
        <v>6</v>
      </c>
      <c r="N6" s="144">
        <v>5</v>
      </c>
      <c r="O6" s="78">
        <f>IFERROR(M6/L6,"-")</f>
        <v>0.0021921812203142</v>
      </c>
      <c r="P6" s="77">
        <v>3</v>
      </c>
      <c r="Q6" s="77">
        <v>0</v>
      </c>
      <c r="R6" s="78">
        <f>IFERROR(P6/M6,"-")</f>
        <v>0.5</v>
      </c>
      <c r="S6" s="79">
        <f>IFERROR(H6/SUM(M6:M6),"-")</f>
        <v>1800</v>
      </c>
      <c r="T6" s="80">
        <v>0</v>
      </c>
      <c r="U6" s="78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-10800</v>
      </c>
      <c r="Z6" s="82">
        <f>SUM(V6:V6)/SUM(H6:H6)</f>
        <v>0</v>
      </c>
      <c r="AA6" s="75"/>
      <c r="AB6" s="94">
        <v>1</v>
      </c>
      <c r="AC6" s="95">
        <f>IF(M6=0,"",IF(AB6=0,"",(AB6/M6)))</f>
        <v>0.16666666666667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/>
      <c r="AL6" s="101">
        <f>IF(M6=0,"",IF(AK6=0,"",(AK6/M6)))</f>
        <v>0</v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</v>
      </c>
      <c r="BD6" s="113">
        <f>IF(M6=0,"",IF(BC6=0,"",(BC6/M6)))</f>
        <v>0.16666666666667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1</v>
      </c>
      <c r="BL6" s="119"/>
      <c r="BM6" s="120">
        <f>IF(M6=0,"",IF(BK6=0,"",(BK6/M6)))</f>
        <v>0.16666666666667</v>
      </c>
      <c r="BN6" s="121"/>
      <c r="BO6" s="122">
        <f>IFERROR(BN6/BK6,"-")</f>
        <v>0</v>
      </c>
      <c r="BP6" s="123"/>
      <c r="BQ6" s="124">
        <f>IFERROR(BP6/BK6,"-")</f>
        <v>0</v>
      </c>
      <c r="BR6" s="125"/>
      <c r="BS6" s="125"/>
      <c r="BT6" s="125"/>
      <c r="BU6" s="126">
        <v>1</v>
      </c>
      <c r="BV6" s="127">
        <f>IF(M6=0,"",IF(BU6=0,"",(BU6/M6)))</f>
        <v>0.16666666666667</v>
      </c>
      <c r="BW6" s="128"/>
      <c r="BX6" s="129">
        <f>IFERROR(BW6/BU6,"-")</f>
        <v>0</v>
      </c>
      <c r="BY6" s="130"/>
      <c r="BZ6" s="131">
        <f>IFERROR(BY6/BU6,"-")</f>
        <v>0</v>
      </c>
      <c r="CA6" s="132"/>
      <c r="CB6" s="132"/>
      <c r="CC6" s="132"/>
      <c r="CD6" s="133">
        <v>2</v>
      </c>
      <c r="CE6" s="134">
        <f>IF(M6=0,"",IF(CD6=0,"",(CD6/M6)))</f>
        <v>0.33333333333333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20</v>
      </c>
      <c r="K13" s="38">
        <f>SUM(K6:K12)</f>
        <v>0</v>
      </c>
      <c r="L13" s="38">
        <f>SUM(L6:L12)</f>
        <v>2737</v>
      </c>
      <c r="M13" s="38">
        <f>SUM(M6:M12)</f>
        <v>6</v>
      </c>
      <c r="N13" s="38">
        <f>SUM(N6:N12)</f>
        <v>5</v>
      </c>
      <c r="O13" s="39">
        <f>IFERROR(M13/L13,"-")</f>
        <v>0.0021921812203142</v>
      </c>
      <c r="P13" s="74">
        <f>SUM(P6:P12)</f>
        <v>3</v>
      </c>
      <c r="Q13" s="74">
        <f>SUM(Q6:Q12)</f>
        <v>0</v>
      </c>
      <c r="R13" s="39">
        <f>IFERROR(P13/M13,"-")</f>
        <v>0.5</v>
      </c>
      <c r="S13" s="40">
        <f>IFERROR(H13/M13,"-")</f>
        <v>0</v>
      </c>
      <c r="T13" s="41">
        <f>SUM(T6:T12)</f>
        <v>0</v>
      </c>
      <c r="U13" s="39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0.67561065381452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1007977</v>
      </c>
      <c r="I6" s="77">
        <v>872</v>
      </c>
      <c r="J6" s="77">
        <v>0</v>
      </c>
      <c r="K6" s="77">
        <v>35136</v>
      </c>
      <c r="L6" s="93">
        <v>206</v>
      </c>
      <c r="M6" s="78">
        <f>IFERROR(L6/K6,"-")</f>
        <v>0.0058629326047359</v>
      </c>
      <c r="N6" s="77">
        <v>81</v>
      </c>
      <c r="O6" s="77">
        <v>67</v>
      </c>
      <c r="P6" s="78">
        <f>IFERROR(N6/(L6),"-")</f>
        <v>0.39320388349515</v>
      </c>
      <c r="Q6" s="79">
        <f>IFERROR(H6/SUM(L6:L6),"-")</f>
        <v>4893.0922330097</v>
      </c>
      <c r="R6" s="80">
        <v>28</v>
      </c>
      <c r="S6" s="78">
        <f>IF(L6=0,"-",R6/L6)</f>
        <v>0.13592233009709</v>
      </c>
      <c r="T6" s="186">
        <v>681000</v>
      </c>
      <c r="U6" s="187">
        <f>IFERROR(T6/L6,"-")</f>
        <v>3305.8252427184</v>
      </c>
      <c r="V6" s="187">
        <f>IFERROR(T6/R6,"-")</f>
        <v>24321.428571429</v>
      </c>
      <c r="W6" s="181">
        <f>SUM(T6:T6)-SUM(H6:H6)</f>
        <v>-326977</v>
      </c>
      <c r="X6" s="82">
        <f>SUM(T6:T6)/SUM(H6:H6)</f>
        <v>0.67561065381452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0.0048543689320388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10</v>
      </c>
      <c r="BB6" s="113">
        <f>IF(L6=0,"",IF(BA6=0,"",(BA6/L6)))</f>
        <v>0.048543689320388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80</v>
      </c>
      <c r="BK6" s="120">
        <f>IF(L6=0,"",IF(BJ6=0,"",(BJ6/L6)))</f>
        <v>0.38834951456311</v>
      </c>
      <c r="BL6" s="121">
        <v>9</v>
      </c>
      <c r="BM6" s="122">
        <f>IFERROR(BL6/BJ6,"-")</f>
        <v>0.1125</v>
      </c>
      <c r="BN6" s="123">
        <v>169000</v>
      </c>
      <c r="BO6" s="124">
        <f>IFERROR(BN6/BJ6,"-")</f>
        <v>2112.5</v>
      </c>
      <c r="BP6" s="125">
        <v>3</v>
      </c>
      <c r="BQ6" s="125">
        <v>3</v>
      </c>
      <c r="BR6" s="125">
        <v>3</v>
      </c>
      <c r="BS6" s="126">
        <v>83</v>
      </c>
      <c r="BT6" s="127">
        <f>IF(L6=0,"",IF(BS6=0,"",(BS6/L6)))</f>
        <v>0.40291262135922</v>
      </c>
      <c r="BU6" s="128">
        <v>15</v>
      </c>
      <c r="BV6" s="129">
        <f>IFERROR(BU6/BS6,"-")</f>
        <v>0.18072289156627</v>
      </c>
      <c r="BW6" s="130">
        <v>430000</v>
      </c>
      <c r="BX6" s="131">
        <f>IFERROR(BW6/BS6,"-")</f>
        <v>5180.7228915663</v>
      </c>
      <c r="BY6" s="132">
        <v>6</v>
      </c>
      <c r="BZ6" s="132">
        <v>2</v>
      </c>
      <c r="CA6" s="132">
        <v>7</v>
      </c>
      <c r="CB6" s="133">
        <v>32</v>
      </c>
      <c r="CC6" s="134">
        <f>IF(L6=0,"",IF(CB6=0,"",(CB6/L6)))</f>
        <v>0.15533980582524</v>
      </c>
      <c r="CD6" s="135">
        <v>4</v>
      </c>
      <c r="CE6" s="136">
        <f>IFERROR(CD6/CB6,"-")</f>
        <v>0.125</v>
      </c>
      <c r="CF6" s="137">
        <v>82000</v>
      </c>
      <c r="CG6" s="138">
        <f>IFERROR(CF6/CB6,"-")</f>
        <v>2562.5</v>
      </c>
      <c r="CH6" s="139">
        <v>1</v>
      </c>
      <c r="CI6" s="139"/>
      <c r="CJ6" s="139">
        <v>3</v>
      </c>
      <c r="CK6" s="140">
        <v>28</v>
      </c>
      <c r="CL6" s="141">
        <v>681000</v>
      </c>
      <c r="CM6" s="141">
        <v>133000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0</v>
      </c>
      <c r="J7" s="77">
        <v>0</v>
      </c>
      <c r="K7" s="77">
        <v>0</v>
      </c>
      <c r="L7" s="93">
        <v>0</v>
      </c>
      <c r="M7" s="78" t="str">
        <f>IFERROR(L7/K7,"-")</f>
        <v>-</v>
      </c>
      <c r="N7" s="77">
        <v>0</v>
      </c>
      <c r="O7" s="77">
        <v>0</v>
      </c>
      <c r="P7" s="78" t="str">
        <f>IFERROR(N7/(L7),"-")</f>
        <v>-</v>
      </c>
      <c r="Q7" s="79" t="str">
        <f>IFERROR(H7/SUM(L7:L7),"-")</f>
        <v>-</v>
      </c>
      <c r="R7" s="80">
        <v>0</v>
      </c>
      <c r="S7" s="78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8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0</v>
      </c>
      <c r="L9" s="93">
        <v>0</v>
      </c>
      <c r="M9" s="78" t="str">
        <f>IFERROR(L9/K9,"-")</f>
        <v>-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872</v>
      </c>
      <c r="J12" s="38">
        <f>SUM(J6:J11)</f>
        <v>0</v>
      </c>
      <c r="K12" s="38">
        <f>SUM(K6:K11)</f>
        <v>35144</v>
      </c>
      <c r="L12" s="38">
        <f>SUM(L6:L11)</f>
        <v>206</v>
      </c>
      <c r="M12" s="39">
        <f>IFERROR(L12/K12,"-")</f>
        <v>0.0058615979968131</v>
      </c>
      <c r="N12" s="74">
        <f>SUM(N6:N11)</f>
        <v>81</v>
      </c>
      <c r="O12" s="74">
        <f>SUM(O6:O11)</f>
        <v>67</v>
      </c>
      <c r="P12" s="39">
        <f>IFERROR(N12/L12,"-")</f>
        <v>0.39320388349515</v>
      </c>
      <c r="Q12" s="40">
        <f>IFERROR(H12/L12,"-")</f>
        <v>0</v>
      </c>
      <c r="R12" s="41">
        <f>SUM(R6:R11)</f>
        <v>28</v>
      </c>
      <c r="S12" s="39">
        <f>IFERROR(R12/L12,"-")</f>
        <v>0.13592233009709</v>
      </c>
      <c r="T12" s="184">
        <f>SUM(T6:T11)</f>
        <v>681000</v>
      </c>
      <c r="U12" s="184">
        <f>IFERROR(T12/L12,"-")</f>
        <v>3305.8252427184</v>
      </c>
      <c r="V12" s="184">
        <f>IFERROR(T12/R12,"-")</f>
        <v>24321.428571429</v>
      </c>
      <c r="W12" s="184">
        <f>T12-H12</f>
        <v>681000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