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<sst xmlns="http://schemas.openxmlformats.org/spreadsheetml/2006/main" uniqueCount="99">
  <si>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</si>
  <si>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</si>
  <si>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</si>
  <si>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</si>
  <si>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</si>
  <si>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</si>
  <si>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</si>
  <si>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</si>
  <si>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</si>
  <si>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</si>
  <si>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</si>
  <si>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</si>
  <si>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</si>
  <si>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</si>
  <si>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</si>
  <si>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</si>
  <si>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</si>
  <si>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</si>
  <si>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</si>
  <si>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</si>
  <si>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</si>
  <si>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</si>
  <si>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</si>
  <si>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</si>
  <si>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</si>
  <si>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</si>
  <si>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</si>
  <si>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</si>
  <si>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</si>
  <si>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</si>
  <si>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</si>
  <si>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</si>
  <si>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</si>
  <si>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</si>
  <si>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</si>
  <si>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</si>
  <si>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</si>
  <si>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</si>
  <si>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</si>
  <si>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</si>
  <si>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</si>
  <si>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</si>
  <si>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</si>
  <si>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</si>
  <si>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</si>
  <si>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</si>
  <si>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</si>
  <si>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</si>
  <si>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</si>
  <si>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</si>
  <si>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</si>
  <si>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</si>
  <si>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</si>
  <si>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</si>
  <si>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</si>
  <si>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</si>
  <si>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</si>
  <si>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ht448</t>
  </si>
  <si>
    <t>lp02</t>
  </si>
  <si>
    <t>おまとめパック</t>
  </si>
  <si>
    <t>10月01日(火)</t>
  </si>
  <si>
    <t>ln_tk017</t>
  </si>
  <si>
    <t>line</t>
  </si>
  <si>
    <t>ht449</t>
  </si>
  <si>
    <t>空電</t>
  </si>
  <si>
    <t>ht450</t>
  </si>
  <si>
    <t>ht451</t>
  </si>
  <si>
    <t>lp03</t>
  </si>
  <si>
    <t>おまとめパック2</t>
  </si>
  <si>
    <t>ln_tk018</t>
  </si>
  <si>
    <t>ht452</t>
  </si>
  <si>
    <t>ht453</t>
  </si>
  <si>
    <t>雑誌 TOTAL</t>
  </si>
  <si>
    <t>●アフィリエイト 広告</t>
  </si>
  <si>
    <t>UA</t>
  </si>
  <si>
    <t>AF単価</t>
  </si>
  <si>
    <t>20歳以上</t>
  </si>
  <si>
    <t>aa001</t>
  </si>
  <si>
    <t>MDメルマガ</t>
  </si>
  <si>
    <t>10/1～10/31</t>
  </si>
  <si>
    <t>aa002</t>
  </si>
  <si>
    <t>FB-action</t>
  </si>
  <si>
    <t>aa003</t>
  </si>
  <si>
    <t>リンクSNS</t>
  </si>
  <si>
    <t>aa004</t>
  </si>
  <si>
    <t>X-SWEETS</t>
  </si>
  <si>
    <t>アフィリエイト TOTAL</t>
  </si>
  <si>
    <t>●リスティング 広告</t>
  </si>
  <si>
    <t>adyd</t>
  </si>
  <si>
    <t>ADIT</t>
  </si>
  <si>
    <t>YDN（ディスプレイ広告）</t>
  </si>
  <si>
    <t>adys</t>
  </si>
  <si>
    <t>YDN（検索広告）</t>
  </si>
  <si>
    <t>bance001</t>
  </si>
  <si>
    <t>b01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</si>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</sst>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9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8" numFmtId="0" fillId="17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9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1"/>
    <col min="2" max="2" width="7.25" customWidth="true" style="71"/>
    <col min="3" max="3" width="11.875" customWidth="true" style="71"/>
    <col min="4" max="4" width="7" customWidth="true" style="71"/>
    <col min="5" max="5" width="30.625" customWidth="true" style="71"/>
    <col min="6" max="6" width="30.625" customWidth="true" style="71"/>
    <col min="7" max="7" width="8.25" customWidth="true" style="71"/>
    <col min="8" max="8" width="33.5" customWidth="true" style="71"/>
    <col min="9" max="9" width="14.375" customWidth="true" style="71"/>
    <col min="10" max="10" width="12.25" customWidth="true" style="71"/>
    <col min="11" max="11" width="10.875" customWidth="true" style="71"/>
    <col min="12" max="12" width="10.875" customWidth="true" style="71"/>
    <col min="13" max="13" width="10.875" customWidth="true" style="71"/>
    <col min="14" max="14" width="10.375" customWidth="true" style="71"/>
    <col min="15" max="15" width="9" customWidth="true" style="71"/>
    <col min="16" max="16" width="9" customWidth="true" style="71"/>
    <col min="17" max="17" width="10.375" customWidth="true" style="71"/>
    <col min="18" max="18" width="10.375" customWidth="true" style="71"/>
    <col min="19" max="19" width="10.375" customWidth="true" style="71"/>
    <col min="20" max="20" width="7.375" customWidth="true" style="71"/>
    <col min="21" max="21" width="9" customWidth="true" style="71"/>
    <col min="22" max="22" width="9" customWidth="true" style="71"/>
    <col min="23" max="23" width="6.75" customWidth="true" style="71"/>
    <col min="24" max="24" width="7.875" customWidth="true" style="71"/>
    <col min="25" max="25" width="10" customWidth="true" style="71"/>
    <col min="26" max="26" width="9" customWidth="true" style="71"/>
    <col min="27" max="27" width="9" customWidth="true" style="71"/>
    <col min="28" max="28" width="12.375" customWidth="true" style="71"/>
    <col min="29" max="29" width="9" customWidth="true" style="71"/>
    <col min="30" max="30" width="9" customWidth="true" style="53"/>
    <col min="31" max="31" width="9" customWidth="true" style="71"/>
    <col min="32" max="32" width="9" customWidth="true" style="71"/>
    <col min="33" max="33" width="9" customWidth="true" style="71"/>
    <col min="34" max="34" width="9" customWidth="true" style="71"/>
    <col min="35" max="35" width="9" customWidth="true" style="71"/>
    <col min="36" max="36" width="9" customWidth="true" style="71"/>
    <col min="37" max="37" width="9" customWidth="true" style="71"/>
    <col min="38" max="38" width="9" customWidth="true" style="71"/>
    <col min="39" max="39" width="9" customWidth="true" style="71"/>
    <col min="40" max="40" width="9" customWidth="true" style="71"/>
    <col min="41" max="41" width="9" customWidth="true" style="71"/>
    <col min="42" max="42" width="9" customWidth="true" style="71"/>
    <col min="43" max="43" width="9" customWidth="true" style="71"/>
    <col min="44" max="44" width="9" customWidth="true" style="71"/>
    <col min="45" max="45" width="9" customWidth="true" style="71"/>
    <col min="46" max="46" width="9" customWidth="true" style="71"/>
    <col min="47" max="47" width="9" customWidth="true" style="71"/>
    <col min="48" max="48" width="9" customWidth="true" style="71"/>
    <col min="49" max="49" width="9" customWidth="true" style="71"/>
    <col min="50" max="50" width="9" customWidth="true" style="71"/>
    <col min="51" max="51" width="9" customWidth="true" style="71"/>
    <col min="52" max="52" width="9" customWidth="true" style="71"/>
    <col min="53" max="53" width="9" customWidth="true" style="71"/>
    <col min="54" max="54" width="9" customWidth="true" style="71"/>
    <col min="55" max="55" width="9" customWidth="true" style="71"/>
    <col min="56" max="56" width="9" customWidth="true" style="71"/>
    <col min="57" max="57" width="9" customWidth="true" style="71"/>
    <col min="58" max="58" width="9" customWidth="true" style="71"/>
    <col min="59" max="59" width="9" customWidth="true" style="71"/>
    <col min="60" max="60" width="9" customWidth="true" style="71"/>
    <col min="61" max="61" width="9" customWidth="true" style="71"/>
    <col min="62" max="62" width="9" customWidth="true" style="71"/>
    <col min="63" max="63" width="9" customWidth="true" style="71"/>
    <col min="64" max="64" width="9" customWidth="true" style="71"/>
    <col min="65" max="65" width="9" customWidth="true" style="71"/>
    <col min="66" max="66" width="9" customWidth="true" style="71"/>
    <col min="67" max="67" width="9" customWidth="true" style="71"/>
    <col min="68" max="68" width="9" customWidth="true" style="71"/>
    <col min="69" max="69" width="9" customWidth="true" style="71"/>
    <col min="70" max="70" width="9" customWidth="true" style="71"/>
    <col min="71" max="71" width="9" customWidth="true" style="71"/>
    <col min="72" max="72" width="9" customWidth="true" style="71"/>
    <col min="73" max="73" width="9" customWidth="true" style="71"/>
    <col min="74" max="74" width="9" customWidth="true" style="71"/>
    <col min="75" max="75" width="9" customWidth="true" style="71"/>
    <col min="76" max="76" width="9" customWidth="true" style="71"/>
    <col min="77" max="77" width="9" customWidth="true" style="71"/>
    <col min="78" max="78" width="9" customWidth="true" style="71"/>
    <col min="79" max="79" width="9" customWidth="true" style="71"/>
    <col min="80" max="80" width="9" customWidth="true" style="71"/>
    <col min="81" max="81" width="9" customWidth="true" style="71"/>
    <col min="82" max="82" width="9" customWidth="true" style="71"/>
    <col min="83" max="83" width="9" customWidth="true" style="71"/>
    <col min="84" max="84" width="9" customWidth="true" style="71"/>
    <col min="85" max="85" width="9" customWidth="true" style="71"/>
    <col min="86" max="86" width="9" customWidth="true" style="71"/>
    <col min="87" max="87" width="9" customWidth="true" style="71"/>
    <col min="88" max="88" width="9" customWidth="true" style="71"/>
    <col min="89" max="89" width="9" customWidth="true" style="71"/>
    <col min="90" max="90" width="9" customWidth="true" style="71"/>
    <col min="91" max="91" width="9" customWidth="true" style="71"/>
    <col min="92" max="92" width="9" customWidth="true" style="71"/>
    <col min="93" max="93" width="9" customWidth="true" style="71"/>
    <col min="94" max="94" width="9" customWidth="true" style="71"/>
    <col min="95" max="95" width="9" customWidth="true" style="71"/>
    <col min="96" max="96" width="9" customWidth="true" style="71"/>
    <col min="97" max="97" width="9" customWidth="true" style="71"/>
    <col min="98" max="98" width="9" customWidth="true" style="71"/>
    <col min="99" max="99" width="9" customWidth="true" style="71"/>
  </cols>
  <sheetData>
    <row r="2" spans="1:99" customHeight="1" ht="13.5">
      <c r="A2" s="22" t="s">
        <v>0</v>
      </c>
      <c r="B2" s="25" t="s">
        <v>1</v>
      </c>
      <c r="C2" s="25"/>
      <c r="D2" s="1"/>
      <c r="H2" s="73"/>
      <c r="I2" s="73"/>
      <c r="J2" s="73"/>
      <c r="K2" s="74"/>
      <c r="L2" s="74" t="s">
        <v>2</v>
      </c>
      <c r="M2" s="74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4"/>
      <c r="AE2" s="157" t="s">
        <v>4</v>
      </c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8" t="s">
        <v>5</v>
      </c>
      <c r="CQ2" s="160" t="s">
        <v>6</v>
      </c>
      <c r="CR2" s="148" t="s">
        <v>7</v>
      </c>
      <c r="CS2" s="149"/>
      <c r="CT2" s="150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70"/>
      <c r="I3" s="70"/>
      <c r="J3" s="1"/>
      <c r="K3" s="1"/>
      <c r="L3" s="146" t="s">
        <v>9</v>
      </c>
      <c r="M3" s="147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4"/>
      <c r="AE3" s="151" t="s">
        <v>10</v>
      </c>
      <c r="AF3" s="152"/>
      <c r="AG3" s="152"/>
      <c r="AH3" s="152"/>
      <c r="AI3" s="152"/>
      <c r="AJ3" s="152"/>
      <c r="AK3" s="152"/>
      <c r="AL3" s="152"/>
      <c r="AM3" s="152"/>
      <c r="AN3" s="163" t="s">
        <v>11</v>
      </c>
      <c r="AO3" s="164"/>
      <c r="AP3" s="164"/>
      <c r="AQ3" s="164"/>
      <c r="AR3" s="164"/>
      <c r="AS3" s="164"/>
      <c r="AT3" s="164"/>
      <c r="AU3" s="164"/>
      <c r="AV3" s="165"/>
      <c r="AW3" s="166" t="s">
        <v>12</v>
      </c>
      <c r="AX3" s="167"/>
      <c r="AY3" s="167"/>
      <c r="AZ3" s="167"/>
      <c r="BA3" s="167"/>
      <c r="BB3" s="167"/>
      <c r="BC3" s="167"/>
      <c r="BD3" s="167"/>
      <c r="BE3" s="168"/>
      <c r="BF3" s="169" t="s">
        <v>13</v>
      </c>
      <c r="BG3" s="170"/>
      <c r="BH3" s="170"/>
      <c r="BI3" s="170"/>
      <c r="BJ3" s="170"/>
      <c r="BK3" s="170"/>
      <c r="BL3" s="170"/>
      <c r="BM3" s="170"/>
      <c r="BN3" s="171"/>
      <c r="BO3" s="172" t="s">
        <v>14</v>
      </c>
      <c r="BP3" s="173"/>
      <c r="BQ3" s="173"/>
      <c r="BR3" s="173"/>
      <c r="BS3" s="173"/>
      <c r="BT3" s="173"/>
      <c r="BU3" s="173"/>
      <c r="BV3" s="173"/>
      <c r="BW3" s="174"/>
      <c r="BX3" s="175" t="s">
        <v>15</v>
      </c>
      <c r="BY3" s="176"/>
      <c r="BZ3" s="176"/>
      <c r="CA3" s="176"/>
      <c r="CB3" s="176"/>
      <c r="CC3" s="176"/>
      <c r="CD3" s="176"/>
      <c r="CE3" s="176"/>
      <c r="CF3" s="177"/>
      <c r="CG3" s="178" t="s">
        <v>16</v>
      </c>
      <c r="CH3" s="179"/>
      <c r="CI3" s="179"/>
      <c r="CJ3" s="179"/>
      <c r="CK3" s="179"/>
      <c r="CL3" s="179"/>
      <c r="CM3" s="179"/>
      <c r="CN3" s="179"/>
      <c r="CO3" s="180"/>
      <c r="CP3" s="158"/>
      <c r="CQ3" s="161"/>
      <c r="CR3" s="153" t="s">
        <v>17</v>
      </c>
      <c r="CS3" s="154"/>
      <c r="CT3" s="155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5"/>
      <c r="AE4" s="45" t="s">
        <v>47</v>
      </c>
      <c r="AF4" s="45" t="s">
        <v>48</v>
      </c>
      <c r="AG4" s="45" t="s">
        <v>49</v>
      </c>
      <c r="AH4" s="45" t="s">
        <v>41</v>
      </c>
      <c r="AI4" s="45" t="s">
        <v>50</v>
      </c>
      <c r="AJ4" s="45" t="s">
        <v>51</v>
      </c>
      <c r="AK4" s="45" t="s">
        <v>52</v>
      </c>
      <c r="AL4" s="45" t="s">
        <v>53</v>
      </c>
      <c r="AM4" s="45" t="s">
        <v>54</v>
      </c>
      <c r="AN4" s="46" t="s">
        <v>47</v>
      </c>
      <c r="AO4" s="46" t="s">
        <v>48</v>
      </c>
      <c r="AP4" s="46" t="s">
        <v>49</v>
      </c>
      <c r="AQ4" s="46" t="s">
        <v>41</v>
      </c>
      <c r="AR4" s="46" t="s">
        <v>50</v>
      </c>
      <c r="AS4" s="46" t="s">
        <v>51</v>
      </c>
      <c r="AT4" s="46" t="s">
        <v>52</v>
      </c>
      <c r="AU4" s="46" t="s">
        <v>53</v>
      </c>
      <c r="AV4" s="46" t="s">
        <v>54</v>
      </c>
      <c r="AW4" s="47" t="s">
        <v>47</v>
      </c>
      <c r="AX4" s="47" t="s">
        <v>48</v>
      </c>
      <c r="AY4" s="47" t="s">
        <v>49</v>
      </c>
      <c r="AZ4" s="47" t="s">
        <v>41</v>
      </c>
      <c r="BA4" s="47" t="s">
        <v>50</v>
      </c>
      <c r="BB4" s="47" t="s">
        <v>51</v>
      </c>
      <c r="BC4" s="47" t="s">
        <v>52</v>
      </c>
      <c r="BD4" s="47" t="s">
        <v>53</v>
      </c>
      <c r="BE4" s="47" t="s">
        <v>54</v>
      </c>
      <c r="BF4" s="48" t="s">
        <v>47</v>
      </c>
      <c r="BG4" s="48" t="s">
        <v>48</v>
      </c>
      <c r="BH4" s="48" t="s">
        <v>49</v>
      </c>
      <c r="BI4" s="48" t="s">
        <v>41</v>
      </c>
      <c r="BJ4" s="48" t="s">
        <v>50</v>
      </c>
      <c r="BK4" s="48" t="s">
        <v>51</v>
      </c>
      <c r="BL4" s="48" t="s">
        <v>52</v>
      </c>
      <c r="BM4" s="48" t="s">
        <v>53</v>
      </c>
      <c r="BN4" s="48" t="s">
        <v>54</v>
      </c>
      <c r="BO4" s="119" t="s">
        <v>47</v>
      </c>
      <c r="BP4" s="119" t="s">
        <v>48</v>
      </c>
      <c r="BQ4" s="119" t="s">
        <v>49</v>
      </c>
      <c r="BR4" s="119" t="s">
        <v>41</v>
      </c>
      <c r="BS4" s="119" t="s">
        <v>50</v>
      </c>
      <c r="BT4" s="119" t="s">
        <v>51</v>
      </c>
      <c r="BU4" s="119" t="s">
        <v>52</v>
      </c>
      <c r="BV4" s="119" t="s">
        <v>53</v>
      </c>
      <c r="BW4" s="119" t="s">
        <v>54</v>
      </c>
      <c r="BX4" s="49" t="s">
        <v>47</v>
      </c>
      <c r="BY4" s="49" t="s">
        <v>48</v>
      </c>
      <c r="BZ4" s="49" t="s">
        <v>49</v>
      </c>
      <c r="CA4" s="49" t="s">
        <v>41</v>
      </c>
      <c r="CB4" s="49" t="s">
        <v>50</v>
      </c>
      <c r="CC4" s="49" t="s">
        <v>51</v>
      </c>
      <c r="CD4" s="49" t="s">
        <v>52</v>
      </c>
      <c r="CE4" s="49" t="s">
        <v>53</v>
      </c>
      <c r="CF4" s="49" t="s">
        <v>54</v>
      </c>
      <c r="CG4" s="50" t="s">
        <v>47</v>
      </c>
      <c r="CH4" s="50" t="s">
        <v>48</v>
      </c>
      <c r="CI4" s="50" t="s">
        <v>49</v>
      </c>
      <c r="CJ4" s="50" t="s">
        <v>41</v>
      </c>
      <c r="CK4" s="50" t="s">
        <v>50</v>
      </c>
      <c r="CL4" s="50" t="s">
        <v>51</v>
      </c>
      <c r="CM4" s="50" t="s">
        <v>52</v>
      </c>
      <c r="CN4" s="50" t="s">
        <v>53</v>
      </c>
      <c r="CO4" s="50" t="s">
        <v>54</v>
      </c>
      <c r="CP4" s="159"/>
      <c r="CQ4" s="162"/>
      <c r="CR4" s="51" t="s">
        <v>55</v>
      </c>
      <c r="CS4" s="51" t="s">
        <v>56</v>
      </c>
      <c r="CT4" s="156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81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6"/>
      <c r="Z5" s="186"/>
      <c r="AA5" s="186"/>
      <c r="AB5" s="186"/>
      <c r="AC5" s="10"/>
      <c r="AD5" s="56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pans="1:99">
      <c r="A6" s="77"/>
      <c r="B6" s="84"/>
      <c r="C6" s="84"/>
      <c r="D6" s="85"/>
      <c r="E6" s="85"/>
      <c r="F6" s="85"/>
      <c r="G6" s="86"/>
      <c r="H6" s="90"/>
      <c r="I6" s="90"/>
      <c r="J6" s="90"/>
      <c r="K6" s="182"/>
      <c r="L6" s="78"/>
      <c r="M6" s="78"/>
      <c r="N6" s="78"/>
      <c r="O6" s="92"/>
      <c r="P6" s="93"/>
      <c r="Q6" s="94"/>
      <c r="R6" s="79"/>
      <c r="S6" s="78"/>
      <c r="T6" s="78"/>
      <c r="U6" s="79"/>
      <c r="V6" s="80"/>
      <c r="W6" s="81"/>
      <c r="X6" s="79"/>
      <c r="Y6" s="187"/>
      <c r="Z6" s="188"/>
      <c r="AA6" s="188"/>
      <c r="AB6" s="182"/>
      <c r="AC6" s="83"/>
      <c r="AD6" s="76"/>
      <c r="AE6" s="95"/>
      <c r="AF6" s="96"/>
      <c r="AG6" s="95"/>
      <c r="AH6" s="97"/>
      <c r="AI6" s="98"/>
      <c r="AJ6" s="99"/>
      <c r="AK6" s="100"/>
      <c r="AL6" s="100"/>
      <c r="AM6" s="100"/>
      <c r="AN6" s="101"/>
      <c r="AO6" s="102"/>
      <c r="AP6" s="101"/>
      <c r="AQ6" s="103"/>
      <c r="AR6" s="104"/>
      <c r="AS6" s="105"/>
      <c r="AT6" s="106"/>
      <c r="AU6" s="106"/>
      <c r="AV6" s="106"/>
      <c r="AW6" s="107"/>
      <c r="AX6" s="108"/>
      <c r="AY6" s="107"/>
      <c r="AZ6" s="109"/>
      <c r="BA6" s="110"/>
      <c r="BB6" s="111"/>
      <c r="BC6" s="112"/>
      <c r="BD6" s="112"/>
      <c r="BE6" s="112"/>
      <c r="BF6" s="113"/>
      <c r="BG6" s="114"/>
      <c r="BH6" s="113"/>
      <c r="BI6" s="115"/>
      <c r="BJ6" s="116"/>
      <c r="BK6" s="117"/>
      <c r="BL6" s="118"/>
      <c r="BM6" s="118"/>
      <c r="BN6" s="118"/>
      <c r="BO6" s="120"/>
      <c r="BP6" s="121"/>
      <c r="BQ6" s="122"/>
      <c r="BR6" s="123"/>
      <c r="BS6" s="124"/>
      <c r="BT6" s="125"/>
      <c r="BU6" s="126"/>
      <c r="BV6" s="126"/>
      <c r="BW6" s="126"/>
      <c r="BX6" s="127"/>
      <c r="BY6" s="128"/>
      <c r="BZ6" s="129"/>
      <c r="CA6" s="130"/>
      <c r="CB6" s="131"/>
      <c r="CC6" s="132"/>
      <c r="CD6" s="133"/>
      <c r="CE6" s="133"/>
      <c r="CF6" s="133"/>
      <c r="CG6" s="134"/>
      <c r="CH6" s="135"/>
      <c r="CI6" s="136"/>
      <c r="CJ6" s="137"/>
      <c r="CK6" s="138"/>
      <c r="CL6" s="139"/>
      <c r="CM6" s="140"/>
      <c r="CN6" s="140"/>
      <c r="CO6" s="140"/>
      <c r="CP6" s="141"/>
      <c r="CQ6" s="142"/>
      <c r="CR6" s="142"/>
      <c r="CS6" s="142"/>
      <c r="CT6" s="143"/>
    </row>
    <row r="7" spans="1:99">
      <c r="A7" s="77"/>
      <c r="B7" s="84"/>
      <c r="C7" s="84"/>
      <c r="D7" s="85"/>
      <c r="E7" s="85"/>
      <c r="F7" s="85"/>
      <c r="G7" s="86"/>
      <c r="H7" s="90"/>
      <c r="I7" s="90"/>
      <c r="J7" s="90"/>
      <c r="K7" s="182"/>
      <c r="L7" s="78"/>
      <c r="M7" s="78"/>
      <c r="N7" s="78"/>
      <c r="O7" s="92"/>
      <c r="P7" s="93"/>
      <c r="Q7" s="94"/>
      <c r="R7" s="79"/>
      <c r="S7" s="78"/>
      <c r="T7" s="78"/>
      <c r="U7" s="79"/>
      <c r="V7" s="80"/>
      <c r="W7" s="81"/>
      <c r="X7" s="79"/>
      <c r="Y7" s="187"/>
      <c r="Z7" s="188"/>
      <c r="AA7" s="188"/>
      <c r="AB7" s="182"/>
      <c r="AC7" s="83"/>
      <c r="AD7" s="76"/>
      <c r="AE7" s="95"/>
      <c r="AF7" s="96"/>
      <c r="AG7" s="95"/>
      <c r="AH7" s="97"/>
      <c r="AI7" s="98"/>
      <c r="AJ7" s="99"/>
      <c r="AK7" s="100"/>
      <c r="AL7" s="100"/>
      <c r="AM7" s="100"/>
      <c r="AN7" s="101"/>
      <c r="AO7" s="102"/>
      <c r="AP7" s="101"/>
      <c r="AQ7" s="103"/>
      <c r="AR7" s="104"/>
      <c r="AS7" s="105"/>
      <c r="AT7" s="106"/>
      <c r="AU7" s="106"/>
      <c r="AV7" s="106"/>
      <c r="AW7" s="107"/>
      <c r="AX7" s="108"/>
      <c r="AY7" s="107"/>
      <c r="AZ7" s="109"/>
      <c r="BA7" s="110"/>
      <c r="BB7" s="111"/>
      <c r="BC7" s="112"/>
      <c r="BD7" s="112"/>
      <c r="BE7" s="112"/>
      <c r="BF7" s="113"/>
      <c r="BG7" s="114"/>
      <c r="BH7" s="113"/>
      <c r="BI7" s="115"/>
      <c r="BJ7" s="116"/>
      <c r="BK7" s="117"/>
      <c r="BL7" s="118"/>
      <c r="BM7" s="118"/>
      <c r="BN7" s="118"/>
      <c r="BO7" s="120"/>
      <c r="BP7" s="121"/>
      <c r="BQ7" s="122"/>
      <c r="BR7" s="123"/>
      <c r="BS7" s="124"/>
      <c r="BT7" s="125"/>
      <c r="BU7" s="126"/>
      <c r="BV7" s="126"/>
      <c r="BW7" s="126"/>
      <c r="BX7" s="127"/>
      <c r="BY7" s="128"/>
      <c r="BZ7" s="129"/>
      <c r="CA7" s="130"/>
      <c r="CB7" s="131"/>
      <c r="CC7" s="132"/>
      <c r="CD7" s="133"/>
      <c r="CE7" s="133"/>
      <c r="CF7" s="133"/>
      <c r="CG7" s="134"/>
      <c r="CH7" s="135"/>
      <c r="CI7" s="136"/>
      <c r="CJ7" s="137"/>
      <c r="CK7" s="138"/>
      <c r="CL7" s="139"/>
      <c r="CM7" s="140"/>
      <c r="CN7" s="140"/>
      <c r="CO7" s="140"/>
      <c r="CP7" s="141"/>
      <c r="CQ7" s="142"/>
      <c r="CR7" s="142"/>
      <c r="CS7" s="142"/>
      <c r="CT7" s="143"/>
    </row>
    <row r="8" spans="1:99">
      <c r="A8" s="77">
        <f>AC8</f>
        <v>0.31481481481481</v>
      </c>
      <c r="B8" s="190" t="s">
        <v>57</v>
      </c>
      <c r="C8" s="190"/>
      <c r="D8" s="190"/>
      <c r="E8" s="190"/>
      <c r="F8" s="190"/>
      <c r="G8" s="190" t="s">
        <v>58</v>
      </c>
      <c r="H8" s="90" t="s">
        <v>59</v>
      </c>
      <c r="I8" s="90"/>
      <c r="J8" s="90" t="s">
        <v>60</v>
      </c>
      <c r="K8" s="182">
        <v>1080000</v>
      </c>
      <c r="L8" s="78">
        <v>18</v>
      </c>
      <c r="M8" s="78">
        <v>0</v>
      </c>
      <c r="N8" s="78">
        <v>90</v>
      </c>
      <c r="O8" s="92">
        <v>8</v>
      </c>
      <c r="P8" s="93">
        <v>0</v>
      </c>
      <c r="Q8" s="94">
        <f>O8+P8</f>
        <v>8</v>
      </c>
      <c r="R8" s="79">
        <f>IFERROR(Q8/N8,"-")</f>
        <v>0.088888888888889</v>
      </c>
      <c r="S8" s="78">
        <v>1</v>
      </c>
      <c r="T8" s="78">
        <v>1</v>
      </c>
      <c r="U8" s="79">
        <f>IFERROR(T8/(Q8),"-")</f>
        <v>0.125</v>
      </c>
      <c r="V8" s="80">
        <f>IFERROR(K8/SUM(Q8:Q11),"-")</f>
        <v>6923.0769230769</v>
      </c>
      <c r="W8" s="81">
        <v>2</v>
      </c>
      <c r="X8" s="79">
        <f>IF(Q8=0,"-",W8/Q8)</f>
        <v>0.25</v>
      </c>
      <c r="Y8" s="187">
        <v>46000</v>
      </c>
      <c r="Z8" s="188">
        <f>IFERROR(Y8/Q8,"-")</f>
        <v>5750</v>
      </c>
      <c r="AA8" s="188">
        <f>IFERROR(Y8/W8,"-")</f>
        <v>23000</v>
      </c>
      <c r="AB8" s="182">
        <f>SUM(Y8:Y11)-SUM(K8:K11)</f>
        <v>-740000</v>
      </c>
      <c r="AC8" s="83">
        <f>SUM(Y8:Y11)/SUM(K8:K11)</f>
        <v>0.31481481481481</v>
      </c>
      <c r="AD8" s="76"/>
      <c r="AE8" s="95">
        <v>1</v>
      </c>
      <c r="AF8" s="96">
        <f>IF(Q8=0,"",IF(AE8=0,"",(AE8/Q8)))</f>
        <v>0.125</v>
      </c>
      <c r="AG8" s="95"/>
      <c r="AH8" s="97">
        <f>IFERROR(AG8/AE8,"-")</f>
        <v>0</v>
      </c>
      <c r="AI8" s="98"/>
      <c r="AJ8" s="99">
        <f>IFERROR(AI8/AE8,"-")</f>
        <v>0</v>
      </c>
      <c r="AK8" s="100"/>
      <c r="AL8" s="100"/>
      <c r="AM8" s="100"/>
      <c r="AN8" s="101">
        <v>2</v>
      </c>
      <c r="AO8" s="102">
        <f>IF(Q8=0,"",IF(AN8=0,"",(AN8/Q8)))</f>
        <v>0.25</v>
      </c>
      <c r="AP8" s="101"/>
      <c r="AQ8" s="103">
        <f>IFERROR(AP8/AN8,"-")</f>
        <v>0</v>
      </c>
      <c r="AR8" s="104"/>
      <c r="AS8" s="105">
        <f>IFERROR(AR8/AN8,"-")</f>
        <v>0</v>
      </c>
      <c r="AT8" s="106"/>
      <c r="AU8" s="106"/>
      <c r="AV8" s="106"/>
      <c r="AW8" s="107">
        <v>1</v>
      </c>
      <c r="AX8" s="108">
        <f>IF(Q8=0,"",IF(AW8=0,"",(AW8/Q8)))</f>
        <v>0.125</v>
      </c>
      <c r="AY8" s="107"/>
      <c r="AZ8" s="109">
        <f>IFERROR(AY8/AW8,"-")</f>
        <v>0</v>
      </c>
      <c r="BA8" s="110"/>
      <c r="BB8" s="111">
        <f>IFERROR(BA8/AW8,"-")</f>
        <v>0</v>
      </c>
      <c r="BC8" s="112"/>
      <c r="BD8" s="112"/>
      <c r="BE8" s="112"/>
      <c r="BF8" s="113">
        <v>1</v>
      </c>
      <c r="BG8" s="114">
        <f>IF(Q8=0,"",IF(BF8=0,"",(BF8/Q8)))</f>
        <v>0.125</v>
      </c>
      <c r="BH8" s="113">
        <v>1</v>
      </c>
      <c r="BI8" s="115">
        <f>IFERROR(BH8/BF8,"-")</f>
        <v>1</v>
      </c>
      <c r="BJ8" s="116">
        <v>3000</v>
      </c>
      <c r="BK8" s="117">
        <f>IFERROR(BJ8/BF8,"-")</f>
        <v>3000</v>
      </c>
      <c r="BL8" s="118">
        <v>1</v>
      </c>
      <c r="BM8" s="118"/>
      <c r="BN8" s="118"/>
      <c r="BO8" s="120">
        <v>2</v>
      </c>
      <c r="BP8" s="121">
        <f>IF(Q8=0,"",IF(BO8=0,"",(BO8/Q8)))</f>
        <v>0.25</v>
      </c>
      <c r="BQ8" s="122"/>
      <c r="BR8" s="123">
        <f>IFERROR(BQ8/BO8,"-")</f>
        <v>0</v>
      </c>
      <c r="BS8" s="124"/>
      <c r="BT8" s="125">
        <f>IFERROR(BS8/BO8,"-")</f>
        <v>0</v>
      </c>
      <c r="BU8" s="126"/>
      <c r="BV8" s="126"/>
      <c r="BW8" s="126"/>
      <c r="BX8" s="127"/>
      <c r="BY8" s="128">
        <f>IF(Q8=0,"",IF(BX8=0,"",(BX8/Q8)))</f>
        <v>0</v>
      </c>
      <c r="BZ8" s="129"/>
      <c r="CA8" s="130" t="str">
        <f>IFERROR(BZ8/BX8,"-")</f>
        <v>-</v>
      </c>
      <c r="CB8" s="131"/>
      <c r="CC8" s="132" t="str">
        <f>IFERROR(CB8/BX8,"-")</f>
        <v>-</v>
      </c>
      <c r="CD8" s="133"/>
      <c r="CE8" s="133"/>
      <c r="CF8" s="133"/>
      <c r="CG8" s="134">
        <v>1</v>
      </c>
      <c r="CH8" s="135">
        <f>IF(Q8=0,"",IF(CG8=0,"",(CG8/Q8)))</f>
        <v>0.125</v>
      </c>
      <c r="CI8" s="136">
        <v>1</v>
      </c>
      <c r="CJ8" s="137">
        <f>IFERROR(CI8/CG8,"-")</f>
        <v>1</v>
      </c>
      <c r="CK8" s="138">
        <v>63000</v>
      </c>
      <c r="CL8" s="139">
        <f>IFERROR(CK8/CG8,"-")</f>
        <v>63000</v>
      </c>
      <c r="CM8" s="140"/>
      <c r="CN8" s="140"/>
      <c r="CO8" s="140">
        <v>1</v>
      </c>
      <c r="CP8" s="141">
        <v>2</v>
      </c>
      <c r="CQ8" s="142">
        <v>46000</v>
      </c>
      <c r="CR8" s="142">
        <v>63000</v>
      </c>
      <c r="CS8" s="142"/>
      <c r="CT8" s="143" t="str">
        <f>IF(AND(CR8=0,CS8=0),"",IF(AND(CR8&lt;=100000,CS8&lt;=100000),"",IF(CR8/CQ8&gt;0.7,"男高",IF(CS8/CQ8&gt;0.7,"女高",""))))</f>
        <v/>
      </c>
    </row>
    <row r="9" spans="1:99">
      <c r="A9" s="77"/>
      <c r="B9" s="190" t="s">
        <v>61</v>
      </c>
      <c r="C9" s="190"/>
      <c r="D9" s="190"/>
      <c r="E9" s="190"/>
      <c r="F9" s="190"/>
      <c r="G9" s="190" t="s">
        <v>62</v>
      </c>
      <c r="H9" s="90"/>
      <c r="I9" s="90"/>
      <c r="J9" s="90"/>
      <c r="K9" s="182"/>
      <c r="L9" s="78">
        <v>0</v>
      </c>
      <c r="M9" s="78">
        <v>0</v>
      </c>
      <c r="N9" s="78">
        <v>0</v>
      </c>
      <c r="O9" s="92">
        <v>88</v>
      </c>
      <c r="P9" s="93">
        <v>0</v>
      </c>
      <c r="Q9" s="94">
        <f>O9+P9</f>
        <v>88</v>
      </c>
      <c r="R9" s="79" t="str">
        <f>IFERROR(Q9/N9,"-")</f>
        <v>-</v>
      </c>
      <c r="S9" s="78">
        <v>7</v>
      </c>
      <c r="T9" s="78">
        <v>8</v>
      </c>
      <c r="U9" s="79">
        <f>IFERROR(T9/(Q9),"-")</f>
        <v>0.090909090909091</v>
      </c>
      <c r="V9" s="80"/>
      <c r="W9" s="81">
        <v>5</v>
      </c>
      <c r="X9" s="79">
        <f>IF(Q9=0,"-",W9/Q9)</f>
        <v>0.056818181818182</v>
      </c>
      <c r="Y9" s="187">
        <v>154000</v>
      </c>
      <c r="Z9" s="188">
        <f>IFERROR(Y9/Q9,"-")</f>
        <v>1750</v>
      </c>
      <c r="AA9" s="188">
        <f>IFERROR(Y9/W9,"-")</f>
        <v>30800</v>
      </c>
      <c r="AB9" s="182"/>
      <c r="AC9" s="83"/>
      <c r="AD9" s="76"/>
      <c r="AE9" s="95">
        <v>4</v>
      </c>
      <c r="AF9" s="96">
        <f>IF(Q9=0,"",IF(AE9=0,"",(AE9/Q9)))</f>
        <v>0.045454545454545</v>
      </c>
      <c r="AG9" s="95"/>
      <c r="AH9" s="97">
        <f>IFERROR(AG9/AE9,"-")</f>
        <v>0</v>
      </c>
      <c r="AI9" s="98"/>
      <c r="AJ9" s="99">
        <f>IFERROR(AI9/AE9,"-")</f>
        <v>0</v>
      </c>
      <c r="AK9" s="100"/>
      <c r="AL9" s="100"/>
      <c r="AM9" s="100"/>
      <c r="AN9" s="101">
        <v>26</v>
      </c>
      <c r="AO9" s="102">
        <f>IF(Q9=0,"",IF(AN9=0,"",(AN9/Q9)))</f>
        <v>0.29545454545455</v>
      </c>
      <c r="AP9" s="101">
        <v>2</v>
      </c>
      <c r="AQ9" s="103">
        <f>IFERROR(AP9/AN9,"-")</f>
        <v>0.076923076923077</v>
      </c>
      <c r="AR9" s="104">
        <v>6000</v>
      </c>
      <c r="AS9" s="105">
        <f>IFERROR(AR9/AN9,"-")</f>
        <v>230.76923076923</v>
      </c>
      <c r="AT9" s="106">
        <v>2</v>
      </c>
      <c r="AU9" s="106"/>
      <c r="AV9" s="106"/>
      <c r="AW9" s="107">
        <v>13</v>
      </c>
      <c r="AX9" s="108">
        <f>IF(Q9=0,"",IF(AW9=0,"",(AW9/Q9)))</f>
        <v>0.14772727272727</v>
      </c>
      <c r="AY9" s="107">
        <v>1</v>
      </c>
      <c r="AZ9" s="109">
        <f>IFERROR(AY9/AW9,"-")</f>
        <v>0.076923076923077</v>
      </c>
      <c r="BA9" s="110">
        <v>3000</v>
      </c>
      <c r="BB9" s="111">
        <f>IFERROR(BA9/AW9,"-")</f>
        <v>230.76923076923</v>
      </c>
      <c r="BC9" s="112">
        <v>1</v>
      </c>
      <c r="BD9" s="112"/>
      <c r="BE9" s="112"/>
      <c r="BF9" s="113">
        <v>11</v>
      </c>
      <c r="BG9" s="114">
        <f>IF(Q9=0,"",IF(BF9=0,"",(BF9/Q9)))</f>
        <v>0.125</v>
      </c>
      <c r="BH9" s="113"/>
      <c r="BI9" s="115">
        <f>IFERROR(BH9/BF9,"-")</f>
        <v>0</v>
      </c>
      <c r="BJ9" s="116"/>
      <c r="BK9" s="117">
        <f>IFERROR(BJ9/BF9,"-")</f>
        <v>0</v>
      </c>
      <c r="BL9" s="118"/>
      <c r="BM9" s="118"/>
      <c r="BN9" s="118"/>
      <c r="BO9" s="120">
        <v>19</v>
      </c>
      <c r="BP9" s="121">
        <f>IF(Q9=0,"",IF(BO9=0,"",(BO9/Q9)))</f>
        <v>0.21590909090909</v>
      </c>
      <c r="BQ9" s="122">
        <v>3</v>
      </c>
      <c r="BR9" s="123">
        <f>IFERROR(BQ9/BO9,"-")</f>
        <v>0.15789473684211</v>
      </c>
      <c r="BS9" s="124">
        <v>151000</v>
      </c>
      <c r="BT9" s="125">
        <f>IFERROR(BS9/BO9,"-")</f>
        <v>7947.3684210526</v>
      </c>
      <c r="BU9" s="126">
        <v>2</v>
      </c>
      <c r="BV9" s="126"/>
      <c r="BW9" s="126">
        <v>1</v>
      </c>
      <c r="BX9" s="127">
        <v>12</v>
      </c>
      <c r="BY9" s="128">
        <f>IF(Q9=0,"",IF(BX9=0,"",(BX9/Q9)))</f>
        <v>0.13636363636364</v>
      </c>
      <c r="BZ9" s="129"/>
      <c r="CA9" s="130">
        <f>IFERROR(BZ9/BX9,"-")</f>
        <v>0</v>
      </c>
      <c r="CB9" s="131"/>
      <c r="CC9" s="132">
        <f>IFERROR(CB9/BX9,"-")</f>
        <v>0</v>
      </c>
      <c r="CD9" s="133"/>
      <c r="CE9" s="133"/>
      <c r="CF9" s="133"/>
      <c r="CG9" s="134">
        <v>3</v>
      </c>
      <c r="CH9" s="135">
        <f>IF(Q9=0,"",IF(CG9=0,"",(CG9/Q9)))</f>
        <v>0.034090909090909</v>
      </c>
      <c r="CI9" s="136"/>
      <c r="CJ9" s="137">
        <f>IFERROR(CI9/CG9,"-")</f>
        <v>0</v>
      </c>
      <c r="CK9" s="138"/>
      <c r="CL9" s="139">
        <f>IFERROR(CK9/CG9,"-")</f>
        <v>0</v>
      </c>
      <c r="CM9" s="140"/>
      <c r="CN9" s="140"/>
      <c r="CO9" s="140"/>
      <c r="CP9" s="141">
        <v>5</v>
      </c>
      <c r="CQ9" s="142">
        <v>154000</v>
      </c>
      <c r="CR9" s="142">
        <v>143000</v>
      </c>
      <c r="CS9" s="142"/>
      <c r="CT9" s="143" t="str">
        <f>IF(AND(CR9=0,CS9=0),"",IF(AND(CR9&lt;=100000,CS9&lt;=100000),"",IF(CR9/CQ9&gt;0.7,"男高",IF(CS9/CQ9&gt;0.7,"女高",""))))</f>
        <v>男高</v>
      </c>
    </row>
    <row r="10" spans="1:99">
      <c r="A10" s="77"/>
      <c r="B10" s="190" t="s">
        <v>63</v>
      </c>
      <c r="C10" s="190"/>
      <c r="D10" s="190"/>
      <c r="E10" s="190"/>
      <c r="F10" s="190"/>
      <c r="G10" s="190" t="s">
        <v>64</v>
      </c>
      <c r="H10" s="90"/>
      <c r="I10" s="90"/>
      <c r="J10" s="90"/>
      <c r="K10" s="182"/>
      <c r="L10" s="78">
        <v>110</v>
      </c>
      <c r="M10" s="78">
        <v>69</v>
      </c>
      <c r="N10" s="78">
        <v>90</v>
      </c>
      <c r="O10" s="92">
        <v>13</v>
      </c>
      <c r="P10" s="93">
        <v>0</v>
      </c>
      <c r="Q10" s="94">
        <f>O10+P10</f>
        <v>13</v>
      </c>
      <c r="R10" s="79">
        <f>IFERROR(Q10/N10,"-")</f>
        <v>0.14444444444444</v>
      </c>
      <c r="S10" s="78">
        <v>1</v>
      </c>
      <c r="T10" s="78">
        <v>1</v>
      </c>
      <c r="U10" s="79">
        <f>IFERROR(T10/(Q10),"-")</f>
        <v>0.076923076923077</v>
      </c>
      <c r="V10" s="80"/>
      <c r="W10" s="81">
        <v>0</v>
      </c>
      <c r="X10" s="79">
        <f>IF(Q10=0,"-",W10/Q10)</f>
        <v>0</v>
      </c>
      <c r="Y10" s="187">
        <v>0</v>
      </c>
      <c r="Z10" s="188">
        <f>IFERROR(Y10/Q10,"-")</f>
        <v>0</v>
      </c>
      <c r="AA10" s="188" t="str">
        <f>IFERROR(Y10/W10,"-")</f>
        <v>-</v>
      </c>
      <c r="AB10" s="182"/>
      <c r="AC10" s="83"/>
      <c r="AD10" s="76"/>
      <c r="AE10" s="95"/>
      <c r="AF10" s="96">
        <f>IF(Q10=0,"",IF(AE10=0,"",(AE10/Q10)))</f>
        <v>0</v>
      </c>
      <c r="AG10" s="95"/>
      <c r="AH10" s="97" t="str">
        <f>IFERROR(AG10/AE10,"-")</f>
        <v>-</v>
      </c>
      <c r="AI10" s="98"/>
      <c r="AJ10" s="99" t="str">
        <f>IFERROR(AI10/AE10,"-")</f>
        <v>-</v>
      </c>
      <c r="AK10" s="100"/>
      <c r="AL10" s="100"/>
      <c r="AM10" s="100"/>
      <c r="AN10" s="101">
        <v>2</v>
      </c>
      <c r="AO10" s="102">
        <f>IF(Q10=0,"",IF(AN10=0,"",(AN10/Q10)))</f>
        <v>0.15384615384615</v>
      </c>
      <c r="AP10" s="101"/>
      <c r="AQ10" s="103">
        <f>IFERROR(AP10/AN10,"-")</f>
        <v>0</v>
      </c>
      <c r="AR10" s="104"/>
      <c r="AS10" s="105">
        <f>IFERROR(AR10/AN10,"-")</f>
        <v>0</v>
      </c>
      <c r="AT10" s="106"/>
      <c r="AU10" s="106"/>
      <c r="AV10" s="106"/>
      <c r="AW10" s="107">
        <v>1</v>
      </c>
      <c r="AX10" s="108">
        <f>IF(Q10=0,"",IF(AW10=0,"",(AW10/Q10)))</f>
        <v>0.076923076923077</v>
      </c>
      <c r="AY10" s="107"/>
      <c r="AZ10" s="109">
        <f>IFERROR(AY10/AW10,"-")</f>
        <v>0</v>
      </c>
      <c r="BA10" s="110"/>
      <c r="BB10" s="111">
        <f>IFERROR(BA10/AW10,"-")</f>
        <v>0</v>
      </c>
      <c r="BC10" s="112"/>
      <c r="BD10" s="112"/>
      <c r="BE10" s="112"/>
      <c r="BF10" s="113">
        <v>1</v>
      </c>
      <c r="BG10" s="114">
        <f>IF(Q10=0,"",IF(BF10=0,"",(BF10/Q10)))</f>
        <v>0.076923076923077</v>
      </c>
      <c r="BH10" s="113"/>
      <c r="BI10" s="115">
        <f>IFERROR(BH10/BF10,"-")</f>
        <v>0</v>
      </c>
      <c r="BJ10" s="116"/>
      <c r="BK10" s="117">
        <f>IFERROR(BJ10/BF10,"-")</f>
        <v>0</v>
      </c>
      <c r="BL10" s="118"/>
      <c r="BM10" s="118"/>
      <c r="BN10" s="118"/>
      <c r="BO10" s="120">
        <v>4</v>
      </c>
      <c r="BP10" s="121">
        <f>IF(Q10=0,"",IF(BO10=0,"",(BO10/Q10)))</f>
        <v>0.30769230769231</v>
      </c>
      <c r="BQ10" s="122"/>
      <c r="BR10" s="123">
        <f>IFERROR(BQ10/BO10,"-")</f>
        <v>0</v>
      </c>
      <c r="BS10" s="124"/>
      <c r="BT10" s="125">
        <f>IFERROR(BS10/BO10,"-")</f>
        <v>0</v>
      </c>
      <c r="BU10" s="126"/>
      <c r="BV10" s="126"/>
      <c r="BW10" s="126"/>
      <c r="BX10" s="127">
        <v>5</v>
      </c>
      <c r="BY10" s="128">
        <f>IF(Q10=0,"",IF(BX10=0,"",(BX10/Q10)))</f>
        <v>0.38461538461538</v>
      </c>
      <c r="BZ10" s="129"/>
      <c r="CA10" s="130">
        <f>IFERROR(BZ10/BX10,"-")</f>
        <v>0</v>
      </c>
      <c r="CB10" s="131"/>
      <c r="CC10" s="132">
        <f>IFERROR(CB10/BX10,"-")</f>
        <v>0</v>
      </c>
      <c r="CD10" s="133"/>
      <c r="CE10" s="133"/>
      <c r="CF10" s="133"/>
      <c r="CG10" s="134"/>
      <c r="CH10" s="135">
        <f>IF(Q10=0,"",IF(CG10=0,"",(CG10/Q10)))</f>
        <v>0</v>
      </c>
      <c r="CI10" s="136"/>
      <c r="CJ10" s="137" t="str">
        <f>IFERROR(CI10/CG10,"-")</f>
        <v>-</v>
      </c>
      <c r="CK10" s="138"/>
      <c r="CL10" s="139" t="str">
        <f>IFERROR(CK10/CG10,"-")</f>
        <v>-</v>
      </c>
      <c r="CM10" s="140"/>
      <c r="CN10" s="140"/>
      <c r="CO10" s="140"/>
      <c r="CP10" s="141">
        <v>0</v>
      </c>
      <c r="CQ10" s="142">
        <v>0</v>
      </c>
      <c r="CR10" s="142"/>
      <c r="CS10" s="142"/>
      <c r="CT10" s="143" t="str">
        <f>IF(AND(CR10=0,CS10=0),"",IF(AND(CR10&lt;=100000,CS10&lt;=100000),"",IF(CR10/CQ10&gt;0.7,"男高",IF(CS10/CQ10&gt;0.7,"女高",""))))</f>
        <v/>
      </c>
    </row>
    <row r="11" spans="1:99">
      <c r="A11" s="77"/>
      <c r="B11" s="190" t="s">
        <v>65</v>
      </c>
      <c r="C11" s="190"/>
      <c r="D11" s="190"/>
      <c r="E11" s="190"/>
      <c r="F11" s="190"/>
      <c r="G11" s="190" t="s">
        <v>64</v>
      </c>
      <c r="H11" s="90"/>
      <c r="I11" s="90"/>
      <c r="J11" s="90"/>
      <c r="K11" s="182"/>
      <c r="L11" s="78">
        <v>295</v>
      </c>
      <c r="M11" s="78">
        <v>161</v>
      </c>
      <c r="N11" s="78">
        <v>248</v>
      </c>
      <c r="O11" s="92">
        <v>47</v>
      </c>
      <c r="P11" s="93">
        <v>0</v>
      </c>
      <c r="Q11" s="94">
        <f>O11+P11</f>
        <v>47</v>
      </c>
      <c r="R11" s="79">
        <f>IFERROR(Q11/N11,"-")</f>
        <v>0.18951612903226</v>
      </c>
      <c r="S11" s="78">
        <v>3</v>
      </c>
      <c r="T11" s="78">
        <v>10</v>
      </c>
      <c r="U11" s="79">
        <f>IFERROR(T11/(Q11),"-")</f>
        <v>0.21276595744681</v>
      </c>
      <c r="V11" s="80"/>
      <c r="W11" s="81">
        <v>8</v>
      </c>
      <c r="X11" s="79">
        <f>IF(Q11=0,"-",W11/Q11)</f>
        <v>0.17021276595745</v>
      </c>
      <c r="Y11" s="187">
        <v>140000</v>
      </c>
      <c r="Z11" s="188">
        <f>IFERROR(Y11/Q11,"-")</f>
        <v>2978.7234042553</v>
      </c>
      <c r="AA11" s="188">
        <f>IFERROR(Y11/W11,"-")</f>
        <v>17500</v>
      </c>
      <c r="AB11" s="182"/>
      <c r="AC11" s="83"/>
      <c r="AD11" s="76"/>
      <c r="AE11" s="95">
        <v>1</v>
      </c>
      <c r="AF11" s="96">
        <f>IF(Q11=0,"",IF(AE11=0,"",(AE11/Q11)))</f>
        <v>0.021276595744681</v>
      </c>
      <c r="AG11" s="95"/>
      <c r="AH11" s="97">
        <f>IFERROR(AG11/AE11,"-")</f>
        <v>0</v>
      </c>
      <c r="AI11" s="98"/>
      <c r="AJ11" s="99">
        <f>IFERROR(AI11/AE11,"-")</f>
        <v>0</v>
      </c>
      <c r="AK11" s="100"/>
      <c r="AL11" s="100"/>
      <c r="AM11" s="100"/>
      <c r="AN11" s="101">
        <v>9</v>
      </c>
      <c r="AO11" s="102">
        <f>IF(Q11=0,"",IF(AN11=0,"",(AN11/Q11)))</f>
        <v>0.19148936170213</v>
      </c>
      <c r="AP11" s="101">
        <v>1</v>
      </c>
      <c r="AQ11" s="103">
        <f>IFERROR(AP11/AN11,"-")</f>
        <v>0.11111111111111</v>
      </c>
      <c r="AR11" s="104">
        <v>10000</v>
      </c>
      <c r="AS11" s="105">
        <f>IFERROR(AR11/AN11,"-")</f>
        <v>1111.1111111111</v>
      </c>
      <c r="AT11" s="106">
        <v>1</v>
      </c>
      <c r="AU11" s="106"/>
      <c r="AV11" s="106"/>
      <c r="AW11" s="107">
        <v>5</v>
      </c>
      <c r="AX11" s="108">
        <f>IF(Q11=0,"",IF(AW11=0,"",(AW11/Q11)))</f>
        <v>0.1063829787234</v>
      </c>
      <c r="AY11" s="107"/>
      <c r="AZ11" s="109">
        <f>IFERROR(AY11/AW11,"-")</f>
        <v>0</v>
      </c>
      <c r="BA11" s="110"/>
      <c r="BB11" s="111">
        <f>IFERROR(BA11/AW11,"-")</f>
        <v>0</v>
      </c>
      <c r="BC11" s="112"/>
      <c r="BD11" s="112"/>
      <c r="BE11" s="112"/>
      <c r="BF11" s="113">
        <v>11</v>
      </c>
      <c r="BG11" s="114">
        <f>IF(Q11=0,"",IF(BF11=0,"",(BF11/Q11)))</f>
        <v>0.23404255319149</v>
      </c>
      <c r="BH11" s="113">
        <v>2</v>
      </c>
      <c r="BI11" s="115">
        <f>IFERROR(BH11/BF11,"-")</f>
        <v>0.18181818181818</v>
      </c>
      <c r="BJ11" s="116">
        <v>23000</v>
      </c>
      <c r="BK11" s="117">
        <f>IFERROR(BJ11/BF11,"-")</f>
        <v>2090.9090909091</v>
      </c>
      <c r="BL11" s="118"/>
      <c r="BM11" s="118">
        <v>2</v>
      </c>
      <c r="BN11" s="118"/>
      <c r="BO11" s="120">
        <v>8</v>
      </c>
      <c r="BP11" s="121">
        <f>IF(Q11=0,"",IF(BO11=0,"",(BO11/Q11)))</f>
        <v>0.17021276595745</v>
      </c>
      <c r="BQ11" s="122"/>
      <c r="BR11" s="123">
        <f>IFERROR(BQ11/BO11,"-")</f>
        <v>0</v>
      </c>
      <c r="BS11" s="124"/>
      <c r="BT11" s="125">
        <f>IFERROR(BS11/BO11,"-")</f>
        <v>0</v>
      </c>
      <c r="BU11" s="126"/>
      <c r="BV11" s="126"/>
      <c r="BW11" s="126"/>
      <c r="BX11" s="127">
        <v>11</v>
      </c>
      <c r="BY11" s="128">
        <f>IF(Q11=0,"",IF(BX11=0,"",(BX11/Q11)))</f>
        <v>0.23404255319149</v>
      </c>
      <c r="BZ11" s="129">
        <v>5</v>
      </c>
      <c r="CA11" s="130">
        <f>IFERROR(BZ11/BX11,"-")</f>
        <v>0.45454545454545</v>
      </c>
      <c r="CB11" s="131">
        <v>112000</v>
      </c>
      <c r="CC11" s="132">
        <f>IFERROR(CB11/BX11,"-")</f>
        <v>10181.818181818</v>
      </c>
      <c r="CD11" s="133"/>
      <c r="CE11" s="133">
        <v>1</v>
      </c>
      <c r="CF11" s="133">
        <v>4</v>
      </c>
      <c r="CG11" s="134">
        <v>2</v>
      </c>
      <c r="CH11" s="135">
        <f>IF(Q11=0,"",IF(CG11=0,"",(CG11/Q11)))</f>
        <v>0.042553191489362</v>
      </c>
      <c r="CI11" s="136"/>
      <c r="CJ11" s="137">
        <f>IFERROR(CI11/CG11,"-")</f>
        <v>0</v>
      </c>
      <c r="CK11" s="138"/>
      <c r="CL11" s="139">
        <f>IFERROR(CK11/CG11,"-")</f>
        <v>0</v>
      </c>
      <c r="CM11" s="140"/>
      <c r="CN11" s="140"/>
      <c r="CO11" s="140"/>
      <c r="CP11" s="141">
        <v>8</v>
      </c>
      <c r="CQ11" s="142">
        <v>140000</v>
      </c>
      <c r="CR11" s="142">
        <v>43000</v>
      </c>
      <c r="CS11" s="142"/>
      <c r="CT11" s="143" t="str">
        <f>IF(AND(CR11=0,CS11=0),"",IF(AND(CR11&lt;=100000,CS11&lt;=100000),"",IF(CR11/CQ11&gt;0.7,"男高",IF(CS11/CQ11&gt;0.7,"女高",""))))</f>
        <v/>
      </c>
    </row>
    <row r="12" spans="1:99">
      <c r="A12" s="77">
        <f>AC12</f>
        <v>1.6022222222222</v>
      </c>
      <c r="B12" s="190" t="s">
        <v>66</v>
      </c>
      <c r="C12" s="190"/>
      <c r="D12" s="190"/>
      <c r="E12" s="190"/>
      <c r="F12" s="190"/>
      <c r="G12" s="190" t="s">
        <v>67</v>
      </c>
      <c r="H12" s="90" t="s">
        <v>68</v>
      </c>
      <c r="I12" s="90"/>
      <c r="J12" s="90" t="s">
        <v>60</v>
      </c>
      <c r="K12" s="182">
        <v>450000</v>
      </c>
      <c r="L12" s="78">
        <v>0</v>
      </c>
      <c r="M12" s="78">
        <v>0</v>
      </c>
      <c r="N12" s="78">
        <v>8</v>
      </c>
      <c r="O12" s="92">
        <v>0</v>
      </c>
      <c r="P12" s="93">
        <v>0</v>
      </c>
      <c r="Q12" s="94">
        <f>O12+P12</f>
        <v>0</v>
      </c>
      <c r="R12" s="79">
        <f>IFERROR(Q12/N12,"-")</f>
        <v>0</v>
      </c>
      <c r="S12" s="78">
        <v>0</v>
      </c>
      <c r="T12" s="78">
        <v>0</v>
      </c>
      <c r="U12" s="79" t="str">
        <f>IFERROR(T12/(Q12),"-")</f>
        <v>-</v>
      </c>
      <c r="V12" s="80">
        <f>IFERROR(K12/SUM(Q12:Q15),"-")</f>
        <v>5769.2307692308</v>
      </c>
      <c r="W12" s="81">
        <v>0</v>
      </c>
      <c r="X12" s="79" t="str">
        <f>IF(Q12=0,"-",W12/Q12)</f>
        <v>-</v>
      </c>
      <c r="Y12" s="187">
        <v>0</v>
      </c>
      <c r="Z12" s="188" t="str">
        <f>IFERROR(Y12/Q12,"-")</f>
        <v>-</v>
      </c>
      <c r="AA12" s="188" t="str">
        <f>IFERROR(Y12/W12,"-")</f>
        <v>-</v>
      </c>
      <c r="AB12" s="182">
        <f>SUM(Y12:Y15)-SUM(K12:K15)</f>
        <v>271000</v>
      </c>
      <c r="AC12" s="83">
        <f>SUM(Y12:Y15)/SUM(K12:K15)</f>
        <v>1.6022222222222</v>
      </c>
      <c r="AD12" s="76"/>
      <c r="AE12" s="95"/>
      <c r="AF12" s="96" t="str">
        <f>IF(Q12=0,"",IF(AE12=0,"",(AE12/Q12)))</f>
        <v/>
      </c>
      <c r="AG12" s="95"/>
      <c r="AH12" s="97" t="str">
        <f>IFERROR(AG12/AE12,"-")</f>
        <v>-</v>
      </c>
      <c r="AI12" s="98"/>
      <c r="AJ12" s="99" t="str">
        <f>IFERROR(AI12/AE12,"-")</f>
        <v>-</v>
      </c>
      <c r="AK12" s="100"/>
      <c r="AL12" s="100"/>
      <c r="AM12" s="100"/>
      <c r="AN12" s="101"/>
      <c r="AO12" s="102" t="str">
        <f>IF(Q12=0,"",IF(AN12=0,"",(AN12/Q12)))</f>
        <v/>
      </c>
      <c r="AP12" s="101"/>
      <c r="AQ12" s="103" t="str">
        <f>IFERROR(AP12/AN12,"-")</f>
        <v>-</v>
      </c>
      <c r="AR12" s="104"/>
      <c r="AS12" s="105" t="str">
        <f>IFERROR(AR12/AN12,"-")</f>
        <v>-</v>
      </c>
      <c r="AT12" s="106"/>
      <c r="AU12" s="106"/>
      <c r="AV12" s="106"/>
      <c r="AW12" s="107"/>
      <c r="AX12" s="108" t="str">
        <f>IF(Q12=0,"",IF(AW12=0,"",(AW12/Q12)))</f>
        <v/>
      </c>
      <c r="AY12" s="107"/>
      <c r="AZ12" s="109" t="str">
        <f>IFERROR(AY12/AW12,"-")</f>
        <v>-</v>
      </c>
      <c r="BA12" s="110"/>
      <c r="BB12" s="111" t="str">
        <f>IFERROR(BA12/AW12,"-")</f>
        <v>-</v>
      </c>
      <c r="BC12" s="112"/>
      <c r="BD12" s="112"/>
      <c r="BE12" s="112"/>
      <c r="BF12" s="113"/>
      <c r="BG12" s="114" t="str">
        <f>IF(Q12=0,"",IF(BF12=0,"",(BF12/Q12)))</f>
        <v/>
      </c>
      <c r="BH12" s="113"/>
      <c r="BI12" s="115" t="str">
        <f>IFERROR(BH12/BF12,"-")</f>
        <v>-</v>
      </c>
      <c r="BJ12" s="116"/>
      <c r="BK12" s="117" t="str">
        <f>IFERROR(BJ12/BF12,"-")</f>
        <v>-</v>
      </c>
      <c r="BL12" s="118"/>
      <c r="BM12" s="118"/>
      <c r="BN12" s="118"/>
      <c r="BO12" s="120"/>
      <c r="BP12" s="121" t="str">
        <f>IF(Q12=0,"",IF(BO12=0,"",(BO12/Q12)))</f>
        <v/>
      </c>
      <c r="BQ12" s="122"/>
      <c r="BR12" s="123" t="str">
        <f>IFERROR(BQ12/BO12,"-")</f>
        <v>-</v>
      </c>
      <c r="BS12" s="124"/>
      <c r="BT12" s="125" t="str">
        <f>IFERROR(BS12/BO12,"-")</f>
        <v>-</v>
      </c>
      <c r="BU12" s="126"/>
      <c r="BV12" s="126"/>
      <c r="BW12" s="126"/>
      <c r="BX12" s="127"/>
      <c r="BY12" s="128" t="str">
        <f>IF(Q12=0,"",IF(BX12=0,"",(BX12/Q12)))</f>
        <v/>
      </c>
      <c r="BZ12" s="129"/>
      <c r="CA12" s="130" t="str">
        <f>IFERROR(BZ12/BX12,"-")</f>
        <v>-</v>
      </c>
      <c r="CB12" s="131"/>
      <c r="CC12" s="132" t="str">
        <f>IFERROR(CB12/BX12,"-")</f>
        <v>-</v>
      </c>
      <c r="CD12" s="133"/>
      <c r="CE12" s="133"/>
      <c r="CF12" s="133"/>
      <c r="CG12" s="134"/>
      <c r="CH12" s="135" t="str">
        <f>IF(Q12=0,"",IF(CG12=0,"",(CG12/Q12)))</f>
        <v/>
      </c>
      <c r="CI12" s="136"/>
      <c r="CJ12" s="137" t="str">
        <f>IFERROR(CI12/CG12,"-")</f>
        <v>-</v>
      </c>
      <c r="CK12" s="138"/>
      <c r="CL12" s="139" t="str">
        <f>IFERROR(CK12/CG12,"-")</f>
        <v>-</v>
      </c>
      <c r="CM12" s="140"/>
      <c r="CN12" s="140"/>
      <c r="CO12" s="140"/>
      <c r="CP12" s="141">
        <v>0</v>
      </c>
      <c r="CQ12" s="142">
        <v>0</v>
      </c>
      <c r="CR12" s="142"/>
      <c r="CS12" s="142"/>
      <c r="CT12" s="143" t="str">
        <f>IF(AND(CR12=0,CS12=0),"",IF(AND(CR12&lt;=100000,CS12&lt;=100000),"",IF(CR12/CQ12&gt;0.7,"男高",IF(CS12/CQ12&gt;0.7,"女高",""))))</f>
        <v/>
      </c>
    </row>
    <row r="13" spans="1:99">
      <c r="A13" s="77"/>
      <c r="B13" s="190" t="s">
        <v>69</v>
      </c>
      <c r="C13" s="190"/>
      <c r="D13" s="190"/>
      <c r="E13" s="190"/>
      <c r="F13" s="190"/>
      <c r="G13" s="190" t="s">
        <v>62</v>
      </c>
      <c r="H13" s="90"/>
      <c r="I13" s="90"/>
      <c r="J13" s="90"/>
      <c r="K13" s="182"/>
      <c r="L13" s="78">
        <v>0</v>
      </c>
      <c r="M13" s="78">
        <v>0</v>
      </c>
      <c r="N13" s="78">
        <v>0</v>
      </c>
      <c r="O13" s="92">
        <v>54</v>
      </c>
      <c r="P13" s="93">
        <v>0</v>
      </c>
      <c r="Q13" s="94">
        <f>O13+P13</f>
        <v>54</v>
      </c>
      <c r="R13" s="79" t="str">
        <f>IFERROR(Q13/N13,"-")</f>
        <v>-</v>
      </c>
      <c r="S13" s="78">
        <v>4</v>
      </c>
      <c r="T13" s="78">
        <v>4</v>
      </c>
      <c r="U13" s="79">
        <f>IFERROR(T13/(Q13),"-")</f>
        <v>0.074074074074074</v>
      </c>
      <c r="V13" s="80"/>
      <c r="W13" s="81">
        <v>6</v>
      </c>
      <c r="X13" s="79">
        <f>IF(Q13=0,"-",W13/Q13)</f>
        <v>0.11111111111111</v>
      </c>
      <c r="Y13" s="187">
        <v>199000</v>
      </c>
      <c r="Z13" s="188">
        <f>IFERROR(Y13/Q13,"-")</f>
        <v>3685.1851851852</v>
      </c>
      <c r="AA13" s="188">
        <f>IFERROR(Y13/W13,"-")</f>
        <v>33166.666666667</v>
      </c>
      <c r="AB13" s="182"/>
      <c r="AC13" s="83"/>
      <c r="AD13" s="76"/>
      <c r="AE13" s="95">
        <v>1</v>
      </c>
      <c r="AF13" s="96">
        <f>IF(Q13=0,"",IF(AE13=0,"",(AE13/Q13)))</f>
        <v>0.018518518518519</v>
      </c>
      <c r="AG13" s="95"/>
      <c r="AH13" s="97">
        <f>IFERROR(AG13/AE13,"-")</f>
        <v>0</v>
      </c>
      <c r="AI13" s="98"/>
      <c r="AJ13" s="99">
        <f>IFERROR(AI13/AE13,"-")</f>
        <v>0</v>
      </c>
      <c r="AK13" s="100"/>
      <c r="AL13" s="100"/>
      <c r="AM13" s="100"/>
      <c r="AN13" s="101">
        <v>1</v>
      </c>
      <c r="AO13" s="102">
        <f>IF(Q13=0,"",IF(AN13=0,"",(AN13/Q13)))</f>
        <v>0.018518518518519</v>
      </c>
      <c r="AP13" s="101"/>
      <c r="AQ13" s="103">
        <f>IFERROR(AP13/AN13,"-")</f>
        <v>0</v>
      </c>
      <c r="AR13" s="104"/>
      <c r="AS13" s="105">
        <f>IFERROR(AR13/AN13,"-")</f>
        <v>0</v>
      </c>
      <c r="AT13" s="106"/>
      <c r="AU13" s="106"/>
      <c r="AV13" s="106"/>
      <c r="AW13" s="107">
        <v>3</v>
      </c>
      <c r="AX13" s="108">
        <f>IF(Q13=0,"",IF(AW13=0,"",(AW13/Q13)))</f>
        <v>0.055555555555556</v>
      </c>
      <c r="AY13" s="107">
        <v>1</v>
      </c>
      <c r="AZ13" s="109">
        <f>IFERROR(AY13/AW13,"-")</f>
        <v>0.33333333333333</v>
      </c>
      <c r="BA13" s="110">
        <v>3000</v>
      </c>
      <c r="BB13" s="111">
        <f>IFERROR(BA13/AW13,"-")</f>
        <v>1000</v>
      </c>
      <c r="BC13" s="112">
        <v>1</v>
      </c>
      <c r="BD13" s="112"/>
      <c r="BE13" s="112"/>
      <c r="BF13" s="113">
        <v>6</v>
      </c>
      <c r="BG13" s="114">
        <f>IF(Q13=0,"",IF(BF13=0,"",(BF13/Q13)))</f>
        <v>0.11111111111111</v>
      </c>
      <c r="BH13" s="113"/>
      <c r="BI13" s="115">
        <f>IFERROR(BH13/BF13,"-")</f>
        <v>0</v>
      </c>
      <c r="BJ13" s="116"/>
      <c r="BK13" s="117">
        <f>IFERROR(BJ13/BF13,"-")</f>
        <v>0</v>
      </c>
      <c r="BL13" s="118"/>
      <c r="BM13" s="118"/>
      <c r="BN13" s="118"/>
      <c r="BO13" s="120">
        <v>19</v>
      </c>
      <c r="BP13" s="121">
        <f>IF(Q13=0,"",IF(BO13=0,"",(BO13/Q13)))</f>
        <v>0.35185185185185</v>
      </c>
      <c r="BQ13" s="122">
        <v>1</v>
      </c>
      <c r="BR13" s="123">
        <f>IFERROR(BQ13/BO13,"-")</f>
        <v>0.052631578947368</v>
      </c>
      <c r="BS13" s="124">
        <v>13000</v>
      </c>
      <c r="BT13" s="125">
        <f>IFERROR(BS13/BO13,"-")</f>
        <v>684.21052631579</v>
      </c>
      <c r="BU13" s="126"/>
      <c r="BV13" s="126"/>
      <c r="BW13" s="126">
        <v>1</v>
      </c>
      <c r="BX13" s="127">
        <v>17</v>
      </c>
      <c r="BY13" s="128">
        <f>IF(Q13=0,"",IF(BX13=0,"",(BX13/Q13)))</f>
        <v>0.31481481481481</v>
      </c>
      <c r="BZ13" s="129">
        <v>4</v>
      </c>
      <c r="CA13" s="130">
        <f>IFERROR(BZ13/BX13,"-")</f>
        <v>0.23529411764706</v>
      </c>
      <c r="CB13" s="131">
        <v>188000</v>
      </c>
      <c r="CC13" s="132">
        <f>IFERROR(CB13/BX13,"-")</f>
        <v>11058.823529412</v>
      </c>
      <c r="CD13" s="133">
        <v>1</v>
      </c>
      <c r="CE13" s="133">
        <v>1</v>
      </c>
      <c r="CF13" s="133">
        <v>2</v>
      </c>
      <c r="CG13" s="134">
        <v>7</v>
      </c>
      <c r="CH13" s="135">
        <f>IF(Q13=0,"",IF(CG13=0,"",(CG13/Q13)))</f>
        <v>0.12962962962963</v>
      </c>
      <c r="CI13" s="136"/>
      <c r="CJ13" s="137">
        <f>IFERROR(CI13/CG13,"-")</f>
        <v>0</v>
      </c>
      <c r="CK13" s="138"/>
      <c r="CL13" s="139">
        <f>IFERROR(CK13/CG13,"-")</f>
        <v>0</v>
      </c>
      <c r="CM13" s="140"/>
      <c r="CN13" s="140"/>
      <c r="CO13" s="140"/>
      <c r="CP13" s="141">
        <v>6</v>
      </c>
      <c r="CQ13" s="142">
        <v>199000</v>
      </c>
      <c r="CR13" s="142">
        <v>135000</v>
      </c>
      <c r="CS13" s="142"/>
      <c r="CT13" s="143" t="str">
        <f>IF(AND(CR13=0,CS13=0),"",IF(AND(CR13&lt;=100000,CS13&lt;=100000),"",IF(CR13/CQ13&gt;0.7,"男高",IF(CS13/CQ13&gt;0.7,"女高",""))))</f>
        <v/>
      </c>
    </row>
    <row r="14" spans="1:99">
      <c r="A14" s="28"/>
      <c r="B14" s="190" t="s">
        <v>70</v>
      </c>
      <c r="C14" s="190"/>
      <c r="D14" s="190"/>
      <c r="E14" s="190"/>
      <c r="F14" s="190"/>
      <c r="G14" s="190" t="s">
        <v>64</v>
      </c>
      <c r="H14" s="90"/>
      <c r="I14" s="90"/>
      <c r="J14" s="90"/>
      <c r="K14" s="183"/>
      <c r="L14" s="32">
        <v>3</v>
      </c>
      <c r="M14" s="32">
        <v>2</v>
      </c>
      <c r="N14" s="29">
        <v>7</v>
      </c>
      <c r="O14" s="21">
        <v>0</v>
      </c>
      <c r="P14" s="21">
        <v>0</v>
      </c>
      <c r="Q14" s="21">
        <f>O14+P14</f>
        <v>0</v>
      </c>
      <c r="R14" s="30">
        <f>IFERROR(Q14/N14,"-")</f>
        <v>0</v>
      </c>
      <c r="S14" s="30">
        <v>0</v>
      </c>
      <c r="T14" s="21">
        <v>0</v>
      </c>
      <c r="U14" s="30" t="str">
        <f>IFERROR(T14/(Q14),"-")</f>
        <v>-</v>
      </c>
      <c r="V14" s="23"/>
      <c r="W14" s="23">
        <v>0</v>
      </c>
      <c r="X14" s="23" t="str">
        <f>IF(Q14=0,"-",W14/Q14)</f>
        <v>-</v>
      </c>
      <c r="Y14" s="189">
        <v>0</v>
      </c>
      <c r="Z14" s="189" t="str">
        <f>IFERROR(Y14/Q14,"-")</f>
        <v>-</v>
      </c>
      <c r="AA14" s="189" t="str">
        <f>IFERROR(Y14/W14,"-")</f>
        <v>-</v>
      </c>
      <c r="AB14" s="189"/>
      <c r="AC14" s="31"/>
      <c r="AD14" s="56"/>
      <c r="AE14" s="60"/>
      <c r="AF14" s="61" t="str">
        <f>IF(Q14=0,"",IF(AE14=0,"",(AE14/Q14)))</f>
        <v/>
      </c>
      <c r="AG14" s="60"/>
      <c r="AH14" s="64" t="str">
        <f>IFERROR(AG14/AE14,"-")</f>
        <v>-</v>
      </c>
      <c r="AI14" s="65"/>
      <c r="AJ14" s="66" t="str">
        <f>IFERROR(AI14/AE14,"-")</f>
        <v>-</v>
      </c>
      <c r="AK14" s="67"/>
      <c r="AL14" s="67"/>
      <c r="AM14" s="67"/>
      <c r="AN14" s="60"/>
      <c r="AO14" s="61" t="str">
        <f>IF(Q14=0,"",IF(AN14=0,"",(AN14/Q14)))</f>
        <v/>
      </c>
      <c r="AP14" s="60"/>
      <c r="AQ14" s="64" t="str">
        <f>IFERROR(AP14/AN14,"-")</f>
        <v>-</v>
      </c>
      <c r="AR14" s="65"/>
      <c r="AS14" s="66" t="str">
        <f>IFERROR(AR14/AN14,"-")</f>
        <v>-</v>
      </c>
      <c r="AT14" s="67"/>
      <c r="AU14" s="67"/>
      <c r="AV14" s="67"/>
      <c r="AW14" s="60"/>
      <c r="AX14" s="61" t="str">
        <f>IF(Q14=0,"",IF(AW14=0,"",(AW14/Q14)))</f>
        <v/>
      </c>
      <c r="AY14" s="60"/>
      <c r="AZ14" s="64" t="str">
        <f>IFERROR(AY14/AW14,"-")</f>
        <v>-</v>
      </c>
      <c r="BA14" s="65"/>
      <c r="BB14" s="66" t="str">
        <f>IFERROR(BA14/AW14,"-")</f>
        <v>-</v>
      </c>
      <c r="BC14" s="67"/>
      <c r="BD14" s="67"/>
      <c r="BE14" s="67"/>
      <c r="BF14" s="60"/>
      <c r="BG14" s="61" t="str">
        <f>IF(Q14=0,"",IF(BF14=0,"",(BF14/Q14)))</f>
        <v/>
      </c>
      <c r="BH14" s="60"/>
      <c r="BI14" s="64" t="str">
        <f>IFERROR(BH14/BF14,"-")</f>
        <v>-</v>
      </c>
      <c r="BJ14" s="65"/>
      <c r="BK14" s="66" t="str">
        <f>IFERROR(BJ14/BF14,"-")</f>
        <v>-</v>
      </c>
      <c r="BL14" s="67"/>
      <c r="BM14" s="67"/>
      <c r="BN14" s="67"/>
      <c r="BO14" s="62"/>
      <c r="BP14" s="63" t="str">
        <f>IF(Q14=0,"",IF(BO14=0,"",(BO14/Q14)))</f>
        <v/>
      </c>
      <c r="BQ14" s="60"/>
      <c r="BR14" s="64" t="str">
        <f>IFERROR(BQ14/BO14,"-")</f>
        <v>-</v>
      </c>
      <c r="BS14" s="65"/>
      <c r="BT14" s="66" t="str">
        <f>IFERROR(BS14/BO14,"-")</f>
        <v>-</v>
      </c>
      <c r="BU14" s="67"/>
      <c r="BV14" s="67"/>
      <c r="BW14" s="67"/>
      <c r="BX14" s="62"/>
      <c r="BY14" s="63" t="str">
        <f>IF(Q14=0,"",IF(BX14=0,"",(BX14/Q14)))</f>
        <v/>
      </c>
      <c r="BZ14" s="60"/>
      <c r="CA14" s="64" t="str">
        <f>IFERROR(BZ14/BX14,"-")</f>
        <v>-</v>
      </c>
      <c r="CB14" s="65"/>
      <c r="CC14" s="66" t="str">
        <f>IFERROR(CB14/BX14,"-")</f>
        <v>-</v>
      </c>
      <c r="CD14" s="67"/>
      <c r="CE14" s="67"/>
      <c r="CF14" s="67"/>
      <c r="CG14" s="62"/>
      <c r="CH14" s="63" t="str">
        <f>IF(Q14=0,"",IF(CG14=0,"",(CG14/Q14)))</f>
        <v/>
      </c>
      <c r="CI14" s="60"/>
      <c r="CJ14" s="64" t="str">
        <f>IFERROR(CI14/CG14,"-")</f>
        <v>-</v>
      </c>
      <c r="CK14" s="65"/>
      <c r="CL14" s="66" t="str">
        <f>IFERROR(CK14/CG14,"-")</f>
        <v>-</v>
      </c>
      <c r="CM14" s="67"/>
      <c r="CN14" s="67"/>
      <c r="CO14" s="67"/>
      <c r="CP14" s="68">
        <v>0</v>
      </c>
      <c r="CQ14" s="65">
        <v>0</v>
      </c>
      <c r="CR14" s="65"/>
      <c r="CS14" s="65"/>
      <c r="CT14" s="69" t="str">
        <f>IF(AND(CR14=0,CS14=0),"",IF(AND(CR14&lt;=100000,CS14&lt;=100000),"",IF(CR14/CQ14&gt;0.7,"男高",IF(CS14/CQ14&gt;0.7,"女高",""))))</f>
        <v/>
      </c>
    </row>
    <row r="15" spans="1:99">
      <c r="A15" s="28"/>
      <c r="B15" s="190" t="s">
        <v>71</v>
      </c>
      <c r="C15" s="190"/>
      <c r="D15" s="190"/>
      <c r="E15" s="190"/>
      <c r="F15" s="190"/>
      <c r="G15" s="190" t="s">
        <v>64</v>
      </c>
      <c r="H15" s="34"/>
      <c r="I15" s="34"/>
      <c r="J15" s="72"/>
      <c r="K15" s="184"/>
      <c r="L15" s="32">
        <v>360</v>
      </c>
      <c r="M15" s="32">
        <v>140</v>
      </c>
      <c r="N15" s="29">
        <v>346</v>
      </c>
      <c r="O15" s="21">
        <v>24</v>
      </c>
      <c r="P15" s="21">
        <v>0</v>
      </c>
      <c r="Q15" s="21">
        <f>O15+P15</f>
        <v>24</v>
      </c>
      <c r="R15" s="30">
        <f>IFERROR(Q15/N15,"-")</f>
        <v>0.069364161849711</v>
      </c>
      <c r="S15" s="30">
        <v>2</v>
      </c>
      <c r="T15" s="21">
        <v>1</v>
      </c>
      <c r="U15" s="30">
        <f>IFERROR(T15/(Q15),"-")</f>
        <v>0.041666666666667</v>
      </c>
      <c r="V15" s="23"/>
      <c r="W15" s="23">
        <v>3</v>
      </c>
      <c r="X15" s="23">
        <f>IF(Q15=0,"-",W15/Q15)</f>
        <v>0.125</v>
      </c>
      <c r="Y15" s="189">
        <v>522000</v>
      </c>
      <c r="Z15" s="189">
        <f>IFERROR(Y15/Q15,"-")</f>
        <v>21750</v>
      </c>
      <c r="AA15" s="189">
        <f>IFERROR(Y15/W15,"-")</f>
        <v>174000</v>
      </c>
      <c r="AB15" s="189"/>
      <c r="AC15" s="31"/>
      <c r="AD15" s="58"/>
      <c r="AE15" s="60"/>
      <c r="AF15" s="61">
        <f>IF(Q15=0,"",IF(AE15=0,"",(AE15/Q15)))</f>
        <v>0</v>
      </c>
      <c r="AG15" s="60"/>
      <c r="AH15" s="64" t="str">
        <f>IFERROR(AG15/AE15,"-")</f>
        <v>-</v>
      </c>
      <c r="AI15" s="65"/>
      <c r="AJ15" s="66" t="str">
        <f>IFERROR(AI15/AE15,"-")</f>
        <v>-</v>
      </c>
      <c r="AK15" s="67"/>
      <c r="AL15" s="67"/>
      <c r="AM15" s="67"/>
      <c r="AN15" s="60">
        <v>1</v>
      </c>
      <c r="AO15" s="61">
        <f>IF(Q15=0,"",IF(AN15=0,"",(AN15/Q15)))</f>
        <v>0.041666666666667</v>
      </c>
      <c r="AP15" s="60"/>
      <c r="AQ15" s="64">
        <f>IFERROR(AP15/AN15,"-")</f>
        <v>0</v>
      </c>
      <c r="AR15" s="65"/>
      <c r="AS15" s="66">
        <f>IFERROR(AR15/AN15,"-")</f>
        <v>0</v>
      </c>
      <c r="AT15" s="67"/>
      <c r="AU15" s="67"/>
      <c r="AV15" s="67"/>
      <c r="AW15" s="60"/>
      <c r="AX15" s="61">
        <f>IF(Q15=0,"",IF(AW15=0,"",(AW15/Q15)))</f>
        <v>0</v>
      </c>
      <c r="AY15" s="60"/>
      <c r="AZ15" s="64" t="str">
        <f>IFERROR(AY15/AW15,"-")</f>
        <v>-</v>
      </c>
      <c r="BA15" s="65"/>
      <c r="BB15" s="66" t="str">
        <f>IFERROR(BA15/AW15,"-")</f>
        <v>-</v>
      </c>
      <c r="BC15" s="67"/>
      <c r="BD15" s="67"/>
      <c r="BE15" s="67"/>
      <c r="BF15" s="60">
        <v>2</v>
      </c>
      <c r="BG15" s="61">
        <f>IF(Q15=0,"",IF(BF15=0,"",(BF15/Q15)))</f>
        <v>0.083333333333333</v>
      </c>
      <c r="BH15" s="60">
        <v>1</v>
      </c>
      <c r="BI15" s="64">
        <f>IFERROR(BH15/BF15,"-")</f>
        <v>0.5</v>
      </c>
      <c r="BJ15" s="65">
        <v>119000</v>
      </c>
      <c r="BK15" s="66">
        <f>IFERROR(BJ15/BF15,"-")</f>
        <v>59500</v>
      </c>
      <c r="BL15" s="67"/>
      <c r="BM15" s="67"/>
      <c r="BN15" s="67">
        <v>1</v>
      </c>
      <c r="BO15" s="62">
        <v>8</v>
      </c>
      <c r="BP15" s="63">
        <f>IF(Q15=0,"",IF(BO15=0,"",(BO15/Q15)))</f>
        <v>0.33333333333333</v>
      </c>
      <c r="BQ15" s="60"/>
      <c r="BR15" s="64">
        <f>IFERROR(BQ15/BO15,"-")</f>
        <v>0</v>
      </c>
      <c r="BS15" s="65"/>
      <c r="BT15" s="66">
        <f>IFERROR(BS15/BO15,"-")</f>
        <v>0</v>
      </c>
      <c r="BU15" s="67"/>
      <c r="BV15" s="67"/>
      <c r="BW15" s="67"/>
      <c r="BX15" s="62">
        <v>10</v>
      </c>
      <c r="BY15" s="63">
        <f>IF(Q15=0,"",IF(BX15=0,"",(BX15/Q15)))</f>
        <v>0.41666666666667</v>
      </c>
      <c r="BZ15" s="60">
        <v>1</v>
      </c>
      <c r="CA15" s="64">
        <f>IFERROR(BZ15/BX15,"-")</f>
        <v>0.1</v>
      </c>
      <c r="CB15" s="65">
        <v>400000</v>
      </c>
      <c r="CC15" s="66">
        <f>IFERROR(CB15/BX15,"-")</f>
        <v>40000</v>
      </c>
      <c r="CD15" s="67"/>
      <c r="CE15" s="67"/>
      <c r="CF15" s="67">
        <v>1</v>
      </c>
      <c r="CG15" s="62">
        <v>3</v>
      </c>
      <c r="CH15" s="63">
        <f>IF(Q15=0,"",IF(CG15=0,"",(CG15/Q15)))</f>
        <v>0.125</v>
      </c>
      <c r="CI15" s="60">
        <v>1</v>
      </c>
      <c r="CJ15" s="64">
        <f>IFERROR(CI15/CG15,"-")</f>
        <v>0.33333333333333</v>
      </c>
      <c r="CK15" s="65">
        <v>3000</v>
      </c>
      <c r="CL15" s="66">
        <f>IFERROR(CK15/CG15,"-")</f>
        <v>1000</v>
      </c>
      <c r="CM15" s="67">
        <v>1</v>
      </c>
      <c r="CN15" s="67"/>
      <c r="CO15" s="67"/>
      <c r="CP15" s="68">
        <v>3</v>
      </c>
      <c r="CQ15" s="65">
        <v>522000</v>
      </c>
      <c r="CR15" s="65">
        <v>400000</v>
      </c>
      <c r="CS15" s="65"/>
      <c r="CT15" s="69" t="str">
        <f>IF(AND(CR15=0,CS15=0),"",IF(AND(CR15&lt;=100000,CS15&lt;=100000),"",IF(CR15/CQ15&gt;0.7,"男高",IF(CS15/CQ15&gt;0.7,"女高",""))))</f>
        <v>男高</v>
      </c>
    </row>
    <row r="16" spans="1:99">
      <c r="A16" s="19"/>
      <c r="B16" s="37"/>
      <c r="C16" s="37"/>
      <c r="D16" s="37"/>
      <c r="E16" s="37"/>
      <c r="F16" s="37"/>
      <c r="G16" s="37"/>
      <c r="H16" s="38"/>
      <c r="I16" s="38"/>
      <c r="J16" s="38"/>
      <c r="K16" s="185"/>
      <c r="L16" s="39"/>
      <c r="M16" s="39"/>
      <c r="N16" s="39"/>
      <c r="O16" s="39"/>
      <c r="P16" s="39"/>
      <c r="Q16" s="39"/>
      <c r="R16" s="40"/>
      <c r="S16" s="75"/>
      <c r="T16" s="75"/>
      <c r="U16" s="40"/>
      <c r="V16" s="41"/>
      <c r="W16" s="42"/>
      <c r="X16" s="40"/>
      <c r="Y16" s="185"/>
      <c r="Z16" s="185"/>
      <c r="AA16" s="185"/>
      <c r="AB16" s="185"/>
      <c r="AC16" s="44"/>
      <c r="AD16" s="57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</row>
    <row r="18" spans="1:99">
      <c r="A18" s="71">
        <f>AC18</f>
        <v>0.69346405228758</v>
      </c>
      <c r="H18" s="71" t="s">
        <v>72</v>
      </c>
      <c r="K18" s="71">
        <f>SUM(K6:K17)</f>
        <v>1530000</v>
      </c>
      <c r="L18" s="71">
        <f>SUM(L6:L17)</f>
        <v>786</v>
      </c>
      <c r="M18" s="71">
        <f>SUM(M6:M17)</f>
        <v>372</v>
      </c>
      <c r="N18" s="71">
        <f>SUM(N6:N17)</f>
        <v>789</v>
      </c>
      <c r="O18" s="71">
        <f>SUM(O6:O17)</f>
        <v>234</v>
      </c>
      <c r="P18" s="71">
        <f>SUM(P6:P17)</f>
        <v>0</v>
      </c>
      <c r="Q18" s="71">
        <f>SUM(Q6:Q17)</f>
        <v>234</v>
      </c>
      <c r="R18" s="71">
        <f>IFERROR(Q18/N18,"-")</f>
        <v>0.29657794676806</v>
      </c>
      <c r="S18" s="71">
        <f>SUM(S6:S17)</f>
        <v>18</v>
      </c>
      <c r="T18" s="71">
        <f>SUM(T6:T17)</f>
        <v>25</v>
      </c>
      <c r="U18" s="71">
        <f>IFERROR(S18/Q18,"-")</f>
        <v>0.076923076923077</v>
      </c>
      <c r="V18" s="71">
        <f>IFERROR(K18/Q18,"-")</f>
        <v>6538.4615384615</v>
      </c>
      <c r="W18" s="71">
        <f>SUM(W6:W17)</f>
        <v>24</v>
      </c>
      <c r="X18" s="71">
        <f>IFERROR(W18/Q18,"-")</f>
        <v>0.1025641025641</v>
      </c>
      <c r="Y18" s="71">
        <f>SUM(Y6:Y17)</f>
        <v>1061000</v>
      </c>
      <c r="Z18" s="71">
        <f>IFERROR(Y18/Q18,"-")</f>
        <v>4534.188034188</v>
      </c>
      <c r="AA18" s="71">
        <f>IFERROR(Y18/W18,"-")</f>
        <v>44208.333333333</v>
      </c>
      <c r="AB18" s="71">
        <f>Y18-K18</f>
        <v>-469000</v>
      </c>
      <c r="AC18" s="71">
        <f>Y18/K18</f>
        <v>0.69346405228758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8:A11"/>
    <mergeCell ref="K8:K11"/>
    <mergeCell ref="V8:V11"/>
    <mergeCell ref="AB8:AB11"/>
    <mergeCell ref="AC8:AC11"/>
    <mergeCell ref="A12:A15"/>
    <mergeCell ref="K12:K15"/>
    <mergeCell ref="V12:V15"/>
    <mergeCell ref="AB12:AB15"/>
    <mergeCell ref="AC12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1"/>
    <col min="2" max="2" width="7.25" customWidth="true" style="71"/>
    <col min="3" max="3" width="11.875" customWidth="true" style="71"/>
    <col min="4" max="4" width="30.625" customWidth="true" style="71"/>
    <col min="5" max="5" width="8.25" customWidth="true" style="71"/>
    <col min="6" max="6" width="33.5" customWidth="true" style="71"/>
    <col min="7" max="7" width="12.25" customWidth="true" style="71"/>
    <col min="8" max="8" width="10.875" customWidth="true" style="71"/>
    <col min="9" max="9" width="10.875" customWidth="true" style="71"/>
    <col min="10" max="10" width="10.875" customWidth="true" style="71"/>
    <col min="11" max="11" width="10.875" customWidth="true" style="71"/>
    <col min="12" max="12" width="10.375" customWidth="true" style="71"/>
    <col min="13" max="13" width="10.375" customWidth="true" style="71"/>
    <col min="14" max="14" width="10.375" customWidth="true" style="71"/>
    <col min="15" max="15" width="10.375" customWidth="true" style="71"/>
    <col min="16" max="16" width="10.375" customWidth="true" style="71"/>
    <col min="17" max="17" width="7.375" customWidth="true" style="71"/>
    <col min="18" max="18" width="9" customWidth="true" style="71"/>
    <col min="19" max="19" width="9" customWidth="true" style="71"/>
    <col min="20" max="20" width="6.75" customWidth="true" style="71"/>
    <col min="21" max="21" width="7.875" customWidth="true" style="71"/>
    <col min="22" max="22" width="10" customWidth="true" style="71"/>
    <col min="23" max="23" width="9" customWidth="true" style="71"/>
    <col min="24" max="24" width="9" customWidth="true" style="71"/>
    <col min="25" max="25" width="12.375" customWidth="true" style="71"/>
    <col min="26" max="26" width="9" customWidth="true" style="71"/>
    <col min="27" max="27" width="9" customWidth="true" style="71"/>
    <col min="28" max="28" width="9" customWidth="true" style="71"/>
    <col min="29" max="29" width="9" customWidth="true" style="71"/>
    <col min="30" max="30" width="9" customWidth="true" style="71"/>
    <col min="31" max="31" width="9" customWidth="true" style="71"/>
    <col min="32" max="32" width="9" customWidth="true" style="71"/>
    <col min="33" max="33" width="9" customWidth="true" style="71"/>
    <col min="34" max="34" width="9" customWidth="true" style="71"/>
    <col min="35" max="35" width="9" customWidth="true" style="71"/>
    <col min="36" max="36" width="9" customWidth="true" style="71"/>
    <col min="37" max="37" width="9" customWidth="true" style="71"/>
    <col min="38" max="38" width="9" customWidth="true" style="71"/>
    <col min="39" max="39" width="9" customWidth="true" style="71"/>
    <col min="40" max="40" width="9" customWidth="true" style="71"/>
    <col min="41" max="41" width="9" customWidth="true" style="71"/>
    <col min="42" max="42" width="9" customWidth="true" style="71"/>
    <col min="43" max="43" width="9" customWidth="true" style="71"/>
    <col min="44" max="44" width="9" customWidth="true" style="71"/>
    <col min="45" max="45" width="9" customWidth="true" style="71"/>
    <col min="46" max="46" width="9" customWidth="true" style="71"/>
    <col min="47" max="47" width="9" customWidth="true" style="71"/>
    <col min="48" max="48" width="9" customWidth="true" style="71"/>
    <col min="49" max="49" width="9" customWidth="true" style="71"/>
    <col min="50" max="50" width="9" customWidth="true" style="71"/>
    <col min="51" max="51" width="9" customWidth="true" style="71"/>
    <col min="52" max="52" width="9" customWidth="true" style="71"/>
    <col min="53" max="53" width="9" customWidth="true" style="71"/>
    <col min="54" max="54" width="9" customWidth="true" style="71"/>
    <col min="55" max="55" width="9" customWidth="true" style="71"/>
    <col min="56" max="56" width="9" customWidth="true" style="71"/>
    <col min="57" max="57" width="9" customWidth="true" style="71"/>
    <col min="58" max="58" width="9" customWidth="true" style="71"/>
    <col min="59" max="59" width="9" customWidth="true" style="71"/>
    <col min="60" max="60" width="9" customWidth="true" style="71"/>
    <col min="61" max="61" width="9" customWidth="true" style="71"/>
    <col min="62" max="62" width="9" customWidth="true" style="71"/>
    <col min="63" max="63" width="9" customWidth="true" style="71"/>
    <col min="64" max="64" width="9" customWidth="true" style="71"/>
    <col min="65" max="65" width="9" customWidth="true" style="71"/>
    <col min="66" max="66" width="9" customWidth="true" style="71"/>
    <col min="67" max="67" width="9" customWidth="true" style="71"/>
    <col min="68" max="68" width="9" customWidth="true" style="71"/>
    <col min="69" max="69" width="9" customWidth="true" style="71"/>
    <col min="70" max="70" width="9" customWidth="true" style="71"/>
    <col min="71" max="71" width="9" customWidth="true" style="71"/>
    <col min="72" max="72" width="9" customWidth="true" style="71"/>
    <col min="73" max="73" width="9" customWidth="true" style="71"/>
    <col min="74" max="74" width="9" customWidth="true" style="71"/>
    <col min="75" max="75" width="9" customWidth="true" style="71"/>
    <col min="76" max="76" width="9" customWidth="true" style="71"/>
    <col min="77" max="77" width="9" customWidth="true" style="71"/>
    <col min="78" max="78" width="9" customWidth="true" style="71"/>
    <col min="79" max="79" width="9" customWidth="true" style="71"/>
    <col min="80" max="80" width="9" customWidth="true" style="71"/>
    <col min="81" max="81" width="9" customWidth="true" style="71"/>
    <col min="82" max="82" width="9" customWidth="true" style="71"/>
    <col min="83" max="83" width="9" customWidth="true" style="71"/>
    <col min="84" max="84" width="9" customWidth="true" style="71"/>
    <col min="85" max="85" width="9" customWidth="true" style="71"/>
    <col min="86" max="86" width="9" customWidth="true" style="71"/>
    <col min="87" max="87" width="9" customWidth="true" style="71"/>
    <col min="88" max="88" width="9" customWidth="true" style="71"/>
    <col min="89" max="89" width="9" customWidth="true" style="71"/>
    <col min="90" max="90" width="9" customWidth="true" style="71"/>
    <col min="91" max="91" width="9" customWidth="true" style="71"/>
    <col min="92" max="92" width="9" customWidth="true" style="71"/>
    <col min="93" max="93" width="9" customWidth="true" style="71"/>
    <col min="94" max="94" width="9" customWidth="true" style="71"/>
    <col min="95" max="95" width="9" customWidth="true" style="71"/>
    <col min="96" max="96" width="9" customWidth="true" style="71"/>
    <col min="97" max="97" width="9" customWidth="true" style="71"/>
  </cols>
  <sheetData>
    <row r="2" spans="1:97" customHeight="1" ht="13.5">
      <c r="A2" s="22" t="s">
        <v>0</v>
      </c>
      <c r="B2" s="25" t="s">
        <v>1</v>
      </c>
      <c r="C2" s="25"/>
      <c r="F2" s="74"/>
      <c r="G2" s="74"/>
      <c r="H2" s="74"/>
      <c r="I2" s="74"/>
      <c r="J2" s="74"/>
      <c r="K2" s="74"/>
      <c r="L2" s="54" t="s">
        <v>2</v>
      </c>
      <c r="M2" s="54"/>
      <c r="N2" s="54"/>
      <c r="O2" s="54" t="s">
        <v>3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157" t="s">
        <v>4</v>
      </c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8" t="s">
        <v>5</v>
      </c>
      <c r="CN2" s="160" t="s">
        <v>6</v>
      </c>
      <c r="CO2" s="148" t="s">
        <v>7</v>
      </c>
      <c r="CP2" s="149"/>
      <c r="CQ2" s="150"/>
    </row>
    <row r="3" spans="1:97" customHeight="1" ht="14.25">
      <c r="A3" s="25" t="s">
        <v>73</v>
      </c>
      <c r="B3" s="36"/>
      <c r="C3" s="36"/>
      <c r="D3" s="36"/>
      <c r="E3" s="36"/>
      <c r="F3" s="70"/>
      <c r="G3" s="54"/>
      <c r="H3" s="54"/>
      <c r="I3" s="54"/>
      <c r="J3" s="146" t="s">
        <v>9</v>
      </c>
      <c r="K3" s="147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54"/>
      <c r="X3" s="54"/>
      <c r="Y3" s="54"/>
      <c r="Z3" s="54"/>
      <c r="AA3" s="54"/>
      <c r="AB3" s="151" t="s">
        <v>10</v>
      </c>
      <c r="AC3" s="152"/>
      <c r="AD3" s="152"/>
      <c r="AE3" s="152"/>
      <c r="AF3" s="152"/>
      <c r="AG3" s="152"/>
      <c r="AH3" s="152"/>
      <c r="AI3" s="152"/>
      <c r="AJ3" s="152"/>
      <c r="AK3" s="163" t="s">
        <v>11</v>
      </c>
      <c r="AL3" s="164"/>
      <c r="AM3" s="164"/>
      <c r="AN3" s="164"/>
      <c r="AO3" s="164"/>
      <c r="AP3" s="164"/>
      <c r="AQ3" s="164"/>
      <c r="AR3" s="164"/>
      <c r="AS3" s="165"/>
      <c r="AT3" s="166" t="s">
        <v>12</v>
      </c>
      <c r="AU3" s="167"/>
      <c r="AV3" s="167"/>
      <c r="AW3" s="167"/>
      <c r="AX3" s="167"/>
      <c r="AY3" s="167"/>
      <c r="AZ3" s="167"/>
      <c r="BA3" s="167"/>
      <c r="BB3" s="168"/>
      <c r="BC3" s="169" t="s">
        <v>13</v>
      </c>
      <c r="BD3" s="170"/>
      <c r="BE3" s="170"/>
      <c r="BF3" s="170"/>
      <c r="BG3" s="170"/>
      <c r="BH3" s="170"/>
      <c r="BI3" s="170"/>
      <c r="BJ3" s="170"/>
      <c r="BK3" s="171"/>
      <c r="BL3" s="172" t="s">
        <v>14</v>
      </c>
      <c r="BM3" s="173"/>
      <c r="BN3" s="173"/>
      <c r="BO3" s="173"/>
      <c r="BP3" s="173"/>
      <c r="BQ3" s="173"/>
      <c r="BR3" s="173"/>
      <c r="BS3" s="173"/>
      <c r="BT3" s="174"/>
      <c r="BU3" s="175" t="s">
        <v>15</v>
      </c>
      <c r="BV3" s="176"/>
      <c r="BW3" s="176"/>
      <c r="BX3" s="176"/>
      <c r="BY3" s="176"/>
      <c r="BZ3" s="176"/>
      <c r="CA3" s="176"/>
      <c r="CB3" s="176"/>
      <c r="CC3" s="177"/>
      <c r="CD3" s="178" t="s">
        <v>16</v>
      </c>
      <c r="CE3" s="179"/>
      <c r="CF3" s="179"/>
      <c r="CG3" s="179"/>
      <c r="CH3" s="179"/>
      <c r="CI3" s="179"/>
      <c r="CJ3" s="179"/>
      <c r="CK3" s="179"/>
      <c r="CL3" s="180"/>
      <c r="CM3" s="158"/>
      <c r="CN3" s="161"/>
      <c r="CO3" s="153" t="s">
        <v>17</v>
      </c>
      <c r="CP3" s="154"/>
      <c r="CQ3" s="155" t="s">
        <v>18</v>
      </c>
    </row>
    <row r="4" spans="1:97">
      <c r="A4" s="24"/>
      <c r="B4" s="7" t="s">
        <v>19</v>
      </c>
      <c r="C4" s="7" t="s">
        <v>20</v>
      </c>
      <c r="D4" s="7" t="s">
        <v>74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75</v>
      </c>
      <c r="J4" s="15" t="s">
        <v>29</v>
      </c>
      <c r="K4" s="15" t="s">
        <v>30</v>
      </c>
      <c r="L4" s="15" t="s">
        <v>31</v>
      </c>
      <c r="M4" s="6" t="s">
        <v>34</v>
      </c>
      <c r="N4" s="144" t="s">
        <v>76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5"/>
      <c r="AB4" s="45" t="s">
        <v>47</v>
      </c>
      <c r="AC4" s="45" t="s">
        <v>48</v>
      </c>
      <c r="AD4" s="45" t="s">
        <v>49</v>
      </c>
      <c r="AE4" s="45" t="s">
        <v>41</v>
      </c>
      <c r="AF4" s="45" t="s">
        <v>50</v>
      </c>
      <c r="AG4" s="45" t="s">
        <v>51</v>
      </c>
      <c r="AH4" s="45" t="s">
        <v>52</v>
      </c>
      <c r="AI4" s="45" t="s">
        <v>53</v>
      </c>
      <c r="AJ4" s="45" t="s">
        <v>54</v>
      </c>
      <c r="AK4" s="46" t="s">
        <v>47</v>
      </c>
      <c r="AL4" s="46" t="s">
        <v>48</v>
      </c>
      <c r="AM4" s="46" t="s">
        <v>49</v>
      </c>
      <c r="AN4" s="46" t="s">
        <v>41</v>
      </c>
      <c r="AO4" s="46" t="s">
        <v>50</v>
      </c>
      <c r="AP4" s="46" t="s">
        <v>51</v>
      </c>
      <c r="AQ4" s="46" t="s">
        <v>52</v>
      </c>
      <c r="AR4" s="46" t="s">
        <v>53</v>
      </c>
      <c r="AS4" s="46" t="s">
        <v>54</v>
      </c>
      <c r="AT4" s="47" t="s">
        <v>47</v>
      </c>
      <c r="AU4" s="47" t="s">
        <v>48</v>
      </c>
      <c r="AV4" s="47" t="s">
        <v>49</v>
      </c>
      <c r="AW4" s="47" t="s">
        <v>41</v>
      </c>
      <c r="AX4" s="47" t="s">
        <v>50</v>
      </c>
      <c r="AY4" s="47" t="s">
        <v>51</v>
      </c>
      <c r="AZ4" s="47" t="s">
        <v>52</v>
      </c>
      <c r="BA4" s="47" t="s">
        <v>53</v>
      </c>
      <c r="BB4" s="47" t="s">
        <v>54</v>
      </c>
      <c r="BC4" s="48" t="s">
        <v>47</v>
      </c>
      <c r="BD4" s="48" t="s">
        <v>48</v>
      </c>
      <c r="BE4" s="48" t="s">
        <v>49</v>
      </c>
      <c r="BF4" s="48" t="s">
        <v>41</v>
      </c>
      <c r="BG4" s="48" t="s">
        <v>50</v>
      </c>
      <c r="BH4" s="48" t="s">
        <v>51</v>
      </c>
      <c r="BI4" s="48" t="s">
        <v>52</v>
      </c>
      <c r="BJ4" s="48" t="s">
        <v>53</v>
      </c>
      <c r="BK4" s="48" t="s">
        <v>54</v>
      </c>
      <c r="BL4" s="119" t="s">
        <v>47</v>
      </c>
      <c r="BM4" s="119" t="s">
        <v>48</v>
      </c>
      <c r="BN4" s="119" t="s">
        <v>49</v>
      </c>
      <c r="BO4" s="119" t="s">
        <v>41</v>
      </c>
      <c r="BP4" s="119" t="s">
        <v>50</v>
      </c>
      <c r="BQ4" s="119" t="s">
        <v>51</v>
      </c>
      <c r="BR4" s="119" t="s">
        <v>52</v>
      </c>
      <c r="BS4" s="119" t="s">
        <v>53</v>
      </c>
      <c r="BT4" s="119" t="s">
        <v>54</v>
      </c>
      <c r="BU4" s="49" t="s">
        <v>47</v>
      </c>
      <c r="BV4" s="49" t="s">
        <v>48</v>
      </c>
      <c r="BW4" s="49" t="s">
        <v>49</v>
      </c>
      <c r="BX4" s="49" t="s">
        <v>41</v>
      </c>
      <c r="BY4" s="49" t="s">
        <v>50</v>
      </c>
      <c r="BZ4" s="49" t="s">
        <v>51</v>
      </c>
      <c r="CA4" s="49" t="s">
        <v>52</v>
      </c>
      <c r="CB4" s="49" t="s">
        <v>53</v>
      </c>
      <c r="CC4" s="49" t="s">
        <v>54</v>
      </c>
      <c r="CD4" s="50" t="s">
        <v>47</v>
      </c>
      <c r="CE4" s="50" t="s">
        <v>48</v>
      </c>
      <c r="CF4" s="50" t="s">
        <v>49</v>
      </c>
      <c r="CG4" s="50" t="s">
        <v>41</v>
      </c>
      <c r="CH4" s="50" t="s">
        <v>50</v>
      </c>
      <c r="CI4" s="50" t="s">
        <v>51</v>
      </c>
      <c r="CJ4" s="50" t="s">
        <v>52</v>
      </c>
      <c r="CK4" s="50" t="s">
        <v>53</v>
      </c>
      <c r="CL4" s="50" t="s">
        <v>54</v>
      </c>
      <c r="CM4" s="159"/>
      <c r="CN4" s="162"/>
      <c r="CO4" s="51" t="s">
        <v>55</v>
      </c>
      <c r="CP4" s="51" t="s">
        <v>56</v>
      </c>
      <c r="CQ4" s="156"/>
    </row>
    <row r="5" spans="1:97">
      <c r="A5" s="19"/>
      <c r="B5" s="26"/>
      <c r="C5" s="26"/>
      <c r="D5" s="24"/>
      <c r="E5" s="24"/>
      <c r="F5" s="24"/>
      <c r="G5" s="33"/>
      <c r="H5" s="181"/>
      <c r="I5" s="27"/>
      <c r="J5" s="27"/>
      <c r="K5" s="24"/>
      <c r="L5" s="24"/>
      <c r="M5" s="24"/>
      <c r="N5" s="87"/>
      <c r="O5" s="10"/>
      <c r="P5" s="10"/>
      <c r="Q5" s="24"/>
      <c r="R5" s="10"/>
      <c r="S5" s="2"/>
      <c r="T5" s="2"/>
      <c r="U5" s="2"/>
      <c r="V5" s="186"/>
      <c r="W5" s="186"/>
      <c r="X5" s="186"/>
      <c r="Y5" s="186"/>
      <c r="Z5" s="10"/>
      <c r="AA5" s="56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</row>
    <row r="6" spans="1:97">
      <c r="A6" s="77" t="str">
        <f>Z6</f>
        <v>0</v>
      </c>
      <c r="B6" s="190" t="s">
        <v>77</v>
      </c>
      <c r="C6" s="190"/>
      <c r="D6" s="190"/>
      <c r="E6" s="190"/>
      <c r="F6" s="90" t="s">
        <v>78</v>
      </c>
      <c r="G6" s="90" t="s">
        <v>79</v>
      </c>
      <c r="H6" s="182">
        <v>0</v>
      </c>
      <c r="I6" s="82">
        <v>1900</v>
      </c>
      <c r="J6" s="78">
        <v>0</v>
      </c>
      <c r="K6" s="78">
        <v>0</v>
      </c>
      <c r="L6" s="78">
        <v>22</v>
      </c>
      <c r="M6" s="94">
        <v>0</v>
      </c>
      <c r="N6" s="145">
        <v>0</v>
      </c>
      <c r="O6" s="79">
        <f>IFERROR(M6/L6,"-")</f>
        <v>0</v>
      </c>
      <c r="P6" s="78">
        <v>0</v>
      </c>
      <c r="Q6" s="78">
        <v>0</v>
      </c>
      <c r="R6" s="79" t="str">
        <f>IFERROR(P6/M6,"-")</f>
        <v>-</v>
      </c>
      <c r="S6" s="80" t="str">
        <f>IFERROR(H6/SUM(M6:M6),"-")</f>
        <v>-</v>
      </c>
      <c r="T6" s="81">
        <v>0</v>
      </c>
      <c r="U6" s="79" t="str">
        <f>IF(M6=0,"-",T6/M6)</f>
        <v>-</v>
      </c>
      <c r="V6" s="187"/>
      <c r="W6" s="188" t="str">
        <f>IFERROR(V6/M6,"-")</f>
        <v>-</v>
      </c>
      <c r="X6" s="188" t="str">
        <f>IFERROR(V6/T6,"-")</f>
        <v>-</v>
      </c>
      <c r="Y6" s="182">
        <f>SUM(V6:V6)-SUM(H6:H6)</f>
        <v>0</v>
      </c>
      <c r="Z6" s="83" t="str">
        <f>SUM(V6:V6)/SUM(H6:H6)</f>
        <v>0</v>
      </c>
      <c r="AA6" s="76"/>
      <c r="AB6" s="95"/>
      <c r="AC6" s="96" t="str">
        <f>IF(M6=0,"",IF(AB6=0,"",(AB6/M6)))</f>
        <v/>
      </c>
      <c r="AD6" s="95"/>
      <c r="AE6" s="97" t="str">
        <f>IFERROR(AD6/AB6,"-")</f>
        <v>-</v>
      </c>
      <c r="AF6" s="98"/>
      <c r="AG6" s="99" t="str">
        <f>IFERROR(AF6/AB6,"-")</f>
        <v>-</v>
      </c>
      <c r="AH6" s="100"/>
      <c r="AI6" s="100"/>
      <c r="AJ6" s="100"/>
      <c r="AK6" s="101"/>
      <c r="AL6" s="102" t="str">
        <f>IF(M6=0,"",IF(AK6=0,"",(AK6/M6)))</f>
        <v/>
      </c>
      <c r="AM6" s="101"/>
      <c r="AN6" s="103" t="str">
        <f>IFERROR(AM6/AK6,"-")</f>
        <v>-</v>
      </c>
      <c r="AO6" s="104"/>
      <c r="AP6" s="105" t="str">
        <f>IFERROR(AO6/AK6,"-")</f>
        <v>-</v>
      </c>
      <c r="AQ6" s="106"/>
      <c r="AR6" s="106"/>
      <c r="AS6" s="106"/>
      <c r="AT6" s="107"/>
      <c r="AU6" s="108" t="str">
        <f>IF(M6=0,"",IF(AW6=0,"",(AW6/M6)))</f>
        <v/>
      </c>
      <c r="AV6" s="107"/>
      <c r="AW6" s="109" t="str">
        <f>IFERROR(AY6/AW6,"-")</f>
        <v>-</v>
      </c>
      <c r="AX6" s="110"/>
      <c r="AY6" s="111" t="str">
        <f>IFERROR(BA6/AW6,"-")</f>
        <v>-</v>
      </c>
      <c r="AZ6" s="112"/>
      <c r="BA6" s="112"/>
      <c r="BB6" s="112"/>
      <c r="BC6" s="113"/>
      <c r="BD6" s="114" t="str">
        <f>IF(M6=0,"",IF(BC6=0,"",(BC6/M6)))</f>
        <v/>
      </c>
      <c r="BE6" s="113"/>
      <c r="BF6" s="115" t="str">
        <f>IFERROR(BE6/BC6,"-")</f>
        <v>-</v>
      </c>
      <c r="BG6" s="116"/>
      <c r="BH6" s="117" t="str">
        <f>IFERROR(BG6/BC6,"-")</f>
        <v>-</v>
      </c>
      <c r="BI6" s="118"/>
      <c r="BJ6" s="118"/>
      <c r="BK6" s="118"/>
      <c r="BL6" s="120"/>
      <c r="BM6" s="121" t="str">
        <f>IF(M6=0,"",IF(BK6=0,"",(BK6/M6)))</f>
        <v/>
      </c>
      <c r="BN6" s="122"/>
      <c r="BO6" s="123" t="str">
        <f>IFERROR(BN6/BK6,"-")</f>
        <v>-</v>
      </c>
      <c r="BP6" s="124"/>
      <c r="BQ6" s="125" t="str">
        <f>IFERROR(BP6/BK6,"-")</f>
        <v>-</v>
      </c>
      <c r="BR6" s="126"/>
      <c r="BS6" s="126"/>
      <c r="BT6" s="126"/>
      <c r="BU6" s="127"/>
      <c r="BV6" s="128" t="str">
        <f>IF(M6=0,"",IF(BU6=0,"",(BU6/M6)))</f>
        <v/>
      </c>
      <c r="BW6" s="129"/>
      <c r="BX6" s="130" t="str">
        <f>IFERROR(BW6/BU6,"-")</f>
        <v>-</v>
      </c>
      <c r="BY6" s="131"/>
      <c r="BZ6" s="132" t="str">
        <f>IFERROR(BY6/BU6,"-")</f>
        <v>-</v>
      </c>
      <c r="CA6" s="133"/>
      <c r="CB6" s="133"/>
      <c r="CC6" s="133"/>
      <c r="CD6" s="134"/>
      <c r="CE6" s="135" t="str">
        <f>IF(M6=0,"",IF(CD6=0,"",(CD6/M6)))</f>
        <v/>
      </c>
      <c r="CF6" s="136"/>
      <c r="CG6" s="137" t="str">
        <f>IFERROR(CF6/CD6,"-")</f>
        <v>-</v>
      </c>
      <c r="CH6" s="138"/>
      <c r="CI6" s="139" t="str">
        <f>IFERROR(CH6/CD6,"-")</f>
        <v>-</v>
      </c>
      <c r="CJ6" s="140"/>
      <c r="CK6" s="140"/>
      <c r="CL6" s="140"/>
      <c r="CM6" s="141">
        <v>0</v>
      </c>
      <c r="CN6" s="142"/>
      <c r="CO6" s="142"/>
      <c r="CP6" s="142"/>
      <c r="CQ6" s="143" t="str">
        <f>IF(AND(CO6=0,CP6=0),"",IF(AND(CO6&lt;=100000,CP6&lt;=100000),"",IF(CO6/CN6&gt;0.7,"男高",IF(CP6/CN6&gt;0.7,"女高",""))))</f>
        <v/>
      </c>
    </row>
    <row r="7" spans="1:97">
      <c r="A7" s="77">
        <f>Z7</f>
        <v>3</v>
      </c>
      <c r="B7" s="190" t="s">
        <v>80</v>
      </c>
      <c r="C7" s="190"/>
      <c r="D7" s="190"/>
      <c r="E7" s="190"/>
      <c r="F7" s="90" t="s">
        <v>81</v>
      </c>
      <c r="G7" s="90" t="s">
        <v>79</v>
      </c>
      <c r="H7" s="182">
        <v>20000</v>
      </c>
      <c r="I7" s="82">
        <v>2600</v>
      </c>
      <c r="J7" s="78">
        <v>19</v>
      </c>
      <c r="K7" s="78">
        <v>0</v>
      </c>
      <c r="L7" s="78">
        <v>150</v>
      </c>
      <c r="M7" s="94">
        <v>8</v>
      </c>
      <c r="N7" s="145">
        <v>5</v>
      </c>
      <c r="O7" s="79">
        <f>IFERROR(M7/L7,"-")</f>
        <v>0.053333333333333</v>
      </c>
      <c r="P7" s="78">
        <v>0</v>
      </c>
      <c r="Q7" s="78">
        <v>1</v>
      </c>
      <c r="R7" s="79">
        <f>IFERROR(P7/M7,"-")</f>
        <v>0</v>
      </c>
      <c r="S7" s="80">
        <f>IFERROR(H7/SUM(M7:M7),"-")</f>
        <v>2500</v>
      </c>
      <c r="T7" s="81">
        <v>1</v>
      </c>
      <c r="U7" s="79">
        <f>IF(M7=0,"-",T7/M7)</f>
        <v>0.125</v>
      </c>
      <c r="V7" s="187">
        <v>60000</v>
      </c>
      <c r="W7" s="188">
        <f>IFERROR(V7/M7,"-")</f>
        <v>7500</v>
      </c>
      <c r="X7" s="188">
        <f>IFERROR(V7/T7,"-")</f>
        <v>60000</v>
      </c>
      <c r="Y7" s="182">
        <f>SUM(V7:V7)-SUM(H7:H7)</f>
        <v>40000</v>
      </c>
      <c r="Z7" s="83">
        <f>SUM(V7:V7)/SUM(H7:H7)</f>
        <v>3</v>
      </c>
      <c r="AA7" s="76"/>
      <c r="AB7" s="95">
        <v>3</v>
      </c>
      <c r="AC7" s="96">
        <f>IF(M7=0,"",IF(AB7=0,"",(AB7/M7)))</f>
        <v>0.375</v>
      </c>
      <c r="AD7" s="95"/>
      <c r="AE7" s="97">
        <f>IFERROR(AD7/AB7,"-")</f>
        <v>0</v>
      </c>
      <c r="AF7" s="98"/>
      <c r="AG7" s="99">
        <f>IFERROR(AF7/AB7,"-")</f>
        <v>0</v>
      </c>
      <c r="AH7" s="100"/>
      <c r="AI7" s="100"/>
      <c r="AJ7" s="100"/>
      <c r="AK7" s="101">
        <v>2</v>
      </c>
      <c r="AL7" s="102">
        <f>IF(M7=0,"",IF(AK7=0,"",(AK7/M7)))</f>
        <v>0.25</v>
      </c>
      <c r="AM7" s="101"/>
      <c r="AN7" s="103">
        <f>IFERROR(AM7/AK7,"-")</f>
        <v>0</v>
      </c>
      <c r="AO7" s="104"/>
      <c r="AP7" s="105">
        <f>IFERROR(AO7/AK7,"-")</f>
        <v>0</v>
      </c>
      <c r="AQ7" s="106"/>
      <c r="AR7" s="106"/>
      <c r="AS7" s="106"/>
      <c r="AT7" s="107"/>
      <c r="AU7" s="108" t="str">
        <f>IF(M7=0,"",IF(AW7=0,"",(AW7/M7)))</f>
        <v>0</v>
      </c>
      <c r="AV7" s="107"/>
      <c r="AW7" s="109" t="str">
        <f>IFERROR(AY7/AW7,"-")</f>
        <v>-</v>
      </c>
      <c r="AX7" s="110"/>
      <c r="AY7" s="111" t="str">
        <f>IFERROR(BA7/AW7,"-")</f>
        <v>-</v>
      </c>
      <c r="AZ7" s="112"/>
      <c r="BA7" s="112"/>
      <c r="BB7" s="112"/>
      <c r="BC7" s="113">
        <v>1</v>
      </c>
      <c r="BD7" s="114">
        <f>IF(M7=0,"",IF(BC7=0,"",(BC7/M7)))</f>
        <v>0.125</v>
      </c>
      <c r="BE7" s="113"/>
      <c r="BF7" s="115">
        <f>IFERROR(BE7/BC7,"-")</f>
        <v>0</v>
      </c>
      <c r="BG7" s="116"/>
      <c r="BH7" s="117">
        <f>IFERROR(BG7/BC7,"-")</f>
        <v>0</v>
      </c>
      <c r="BI7" s="118"/>
      <c r="BJ7" s="118"/>
      <c r="BK7" s="118"/>
      <c r="BL7" s="120"/>
      <c r="BM7" s="121">
        <f>IF(M7=0,"",IF(BK7=0,"",(BK7/M7)))</f>
        <v>0</v>
      </c>
      <c r="BN7" s="122"/>
      <c r="BO7" s="123" t="str">
        <f>IFERROR(BN7/BK7,"-")</f>
        <v>-</v>
      </c>
      <c r="BP7" s="124"/>
      <c r="BQ7" s="125" t="str">
        <f>IFERROR(BP7/BK7,"-")</f>
        <v>-</v>
      </c>
      <c r="BR7" s="126"/>
      <c r="BS7" s="126"/>
      <c r="BT7" s="126"/>
      <c r="BU7" s="127">
        <v>2</v>
      </c>
      <c r="BV7" s="128">
        <f>IF(M7=0,"",IF(BU7=0,"",(BU7/M7)))</f>
        <v>0.25</v>
      </c>
      <c r="BW7" s="129">
        <v>1</v>
      </c>
      <c r="BX7" s="130">
        <f>IFERROR(BW7/BU7,"-")</f>
        <v>0.5</v>
      </c>
      <c r="BY7" s="131">
        <v>60000</v>
      </c>
      <c r="BZ7" s="132">
        <f>IFERROR(BY7/BU7,"-")</f>
        <v>30000</v>
      </c>
      <c r="CA7" s="133"/>
      <c r="CB7" s="133"/>
      <c r="CC7" s="133">
        <v>1</v>
      </c>
      <c r="CD7" s="134"/>
      <c r="CE7" s="135">
        <f>IF(M7=0,"",IF(CD7=0,"",(CD7/M7)))</f>
        <v>0</v>
      </c>
      <c r="CF7" s="136"/>
      <c r="CG7" s="137" t="str">
        <f>IFERROR(CF7/CD7,"-")</f>
        <v>-</v>
      </c>
      <c r="CH7" s="138"/>
      <c r="CI7" s="139" t="str">
        <f>IFERROR(CH7/CD7,"-")</f>
        <v>-</v>
      </c>
      <c r="CJ7" s="140"/>
      <c r="CK7" s="140"/>
      <c r="CL7" s="140"/>
      <c r="CM7" s="141">
        <v>1</v>
      </c>
      <c r="CN7" s="142">
        <v>60000</v>
      </c>
      <c r="CO7" s="142">
        <v>60000</v>
      </c>
      <c r="CP7" s="142"/>
      <c r="CQ7" s="143" t="str">
        <f>IF(AND(CO7=0,CP7=0),"",IF(AND(CO7&lt;=100000,CP7&lt;=100000),"",IF(CO7/CN7&gt;0.7,"男高",IF(CP7/CN7&gt;0.7,"女高",""))))</f>
        <v/>
      </c>
    </row>
    <row r="8" spans="1:97">
      <c r="A8" s="77">
        <f>Z8</f>
        <v>0.22727272727273</v>
      </c>
      <c r="B8" s="190" t="s">
        <v>82</v>
      </c>
      <c r="C8" s="190"/>
      <c r="D8" s="190"/>
      <c r="E8" s="190"/>
      <c r="F8" s="90" t="s">
        <v>83</v>
      </c>
      <c r="G8" s="90" t="s">
        <v>79</v>
      </c>
      <c r="H8" s="182">
        <v>13200</v>
      </c>
      <c r="I8" s="82">
        <v>2300</v>
      </c>
      <c r="J8" s="78">
        <v>7</v>
      </c>
      <c r="K8" s="78">
        <v>0</v>
      </c>
      <c r="L8" s="78">
        <v>147</v>
      </c>
      <c r="M8" s="94">
        <v>6</v>
      </c>
      <c r="N8" s="145">
        <v>6</v>
      </c>
      <c r="O8" s="79">
        <f>IFERROR(M8/L8,"-")</f>
        <v>0.040816326530612</v>
      </c>
      <c r="P8" s="78">
        <v>1</v>
      </c>
      <c r="Q8" s="78">
        <v>2</v>
      </c>
      <c r="R8" s="79">
        <f>IFERROR(P8/M8,"-")</f>
        <v>0.16666666666667</v>
      </c>
      <c r="S8" s="80">
        <f>IFERROR(H8/SUM(M8:M8),"-")</f>
        <v>2200</v>
      </c>
      <c r="T8" s="81">
        <v>1</v>
      </c>
      <c r="U8" s="79">
        <f>IF(M8=0,"-",T8/M8)</f>
        <v>0.16666666666667</v>
      </c>
      <c r="V8" s="187">
        <v>3000</v>
      </c>
      <c r="W8" s="188">
        <f>IFERROR(V8/M8,"-")</f>
        <v>500</v>
      </c>
      <c r="X8" s="188">
        <f>IFERROR(V8/T8,"-")</f>
        <v>3000</v>
      </c>
      <c r="Y8" s="182">
        <f>SUM(V8:V8)-SUM(H8:H8)</f>
        <v>-10200</v>
      </c>
      <c r="Z8" s="83">
        <f>SUM(V8:V8)/SUM(H8:H8)</f>
        <v>0.22727272727273</v>
      </c>
      <c r="AA8" s="76"/>
      <c r="AB8" s="95"/>
      <c r="AC8" s="96">
        <f>IF(M8=0,"",IF(AB8=0,"",(AB8/M8)))</f>
        <v>0</v>
      </c>
      <c r="AD8" s="95"/>
      <c r="AE8" s="97" t="str">
        <f>IFERROR(AD8/AB8,"-")</f>
        <v>-</v>
      </c>
      <c r="AF8" s="98"/>
      <c r="AG8" s="99" t="str">
        <f>IFERROR(AF8/AB8,"-")</f>
        <v>-</v>
      </c>
      <c r="AH8" s="100"/>
      <c r="AI8" s="100"/>
      <c r="AJ8" s="100"/>
      <c r="AK8" s="101">
        <v>1</v>
      </c>
      <c r="AL8" s="102">
        <f>IF(M8=0,"",IF(AK8=0,"",(AK8/M8)))</f>
        <v>0.16666666666667</v>
      </c>
      <c r="AM8" s="101">
        <v>1</v>
      </c>
      <c r="AN8" s="103">
        <f>IFERROR(AM8/AK8,"-")</f>
        <v>1</v>
      </c>
      <c r="AO8" s="104">
        <v>3000</v>
      </c>
      <c r="AP8" s="105">
        <f>IFERROR(AO8/AK8,"-")</f>
        <v>3000</v>
      </c>
      <c r="AQ8" s="106">
        <v>1</v>
      </c>
      <c r="AR8" s="106"/>
      <c r="AS8" s="106"/>
      <c r="AT8" s="107">
        <v>2</v>
      </c>
      <c r="AU8" s="108" t="str">
        <f>IF(M8=0,"",IF(AW8=0,"",(AW8/M8)))</f>
        <v>0</v>
      </c>
      <c r="AV8" s="107"/>
      <c r="AW8" s="109" t="str">
        <f>IFERROR(AY8/AW8,"-")</f>
        <v>-</v>
      </c>
      <c r="AX8" s="110"/>
      <c r="AY8" s="111" t="str">
        <f>IFERROR(BA8/AW8,"-")</f>
        <v>-</v>
      </c>
      <c r="AZ8" s="112"/>
      <c r="BA8" s="112"/>
      <c r="BB8" s="112"/>
      <c r="BC8" s="113">
        <v>2</v>
      </c>
      <c r="BD8" s="114">
        <f>IF(M8=0,"",IF(BC8=0,"",(BC8/M8)))</f>
        <v>0.33333333333333</v>
      </c>
      <c r="BE8" s="113"/>
      <c r="BF8" s="115">
        <f>IFERROR(BE8/BC8,"-")</f>
        <v>0</v>
      </c>
      <c r="BG8" s="116"/>
      <c r="BH8" s="117">
        <f>IFERROR(BG8/BC8,"-")</f>
        <v>0</v>
      </c>
      <c r="BI8" s="118"/>
      <c r="BJ8" s="118"/>
      <c r="BK8" s="118"/>
      <c r="BL8" s="120"/>
      <c r="BM8" s="121">
        <f>IF(M8=0,"",IF(BK8=0,"",(BK8/M8)))</f>
        <v>0</v>
      </c>
      <c r="BN8" s="122"/>
      <c r="BO8" s="123" t="str">
        <f>IFERROR(BN8/BK8,"-")</f>
        <v>-</v>
      </c>
      <c r="BP8" s="124"/>
      <c r="BQ8" s="125" t="str">
        <f>IFERROR(BP8/BK8,"-")</f>
        <v>-</v>
      </c>
      <c r="BR8" s="126"/>
      <c r="BS8" s="126"/>
      <c r="BT8" s="126"/>
      <c r="BU8" s="127">
        <v>1</v>
      </c>
      <c r="BV8" s="128">
        <f>IF(M8=0,"",IF(BU8=0,"",(BU8/M8)))</f>
        <v>0.16666666666667</v>
      </c>
      <c r="BW8" s="129"/>
      <c r="BX8" s="130">
        <f>IFERROR(BW8/BU8,"-")</f>
        <v>0</v>
      </c>
      <c r="BY8" s="131"/>
      <c r="BZ8" s="132">
        <f>IFERROR(BY8/BU8,"-")</f>
        <v>0</v>
      </c>
      <c r="CA8" s="133"/>
      <c r="CB8" s="133"/>
      <c r="CC8" s="133"/>
      <c r="CD8" s="134"/>
      <c r="CE8" s="135">
        <f>IF(M8=0,"",IF(CD8=0,"",(CD8/M8)))</f>
        <v>0</v>
      </c>
      <c r="CF8" s="136"/>
      <c r="CG8" s="137" t="str">
        <f>IFERROR(CF8/CD8,"-")</f>
        <v>-</v>
      </c>
      <c r="CH8" s="138"/>
      <c r="CI8" s="139" t="str">
        <f>IFERROR(CH8/CD8,"-")</f>
        <v>-</v>
      </c>
      <c r="CJ8" s="140"/>
      <c r="CK8" s="140"/>
      <c r="CL8" s="140"/>
      <c r="CM8" s="141">
        <v>1</v>
      </c>
      <c r="CN8" s="142">
        <v>3000</v>
      </c>
      <c r="CO8" s="142">
        <v>3000</v>
      </c>
      <c r="CP8" s="142"/>
      <c r="CQ8" s="143" t="str">
        <f>IF(AND(CO8=0,CP8=0),"",IF(AND(CO8&lt;=100000,CP8&lt;=100000),"",IF(CO8/CN8&gt;0.7,"男高",IF(CP8/CN8&gt;0.7,"女高",""))))</f>
        <v/>
      </c>
    </row>
    <row r="9" spans="1:97">
      <c r="A9" s="77" t="str">
        <f>Z9</f>
        <v>0</v>
      </c>
      <c r="B9" s="190" t="s">
        <v>84</v>
      </c>
      <c r="C9" s="190"/>
      <c r="D9" s="190"/>
      <c r="E9" s="190"/>
      <c r="F9" s="90" t="s">
        <v>85</v>
      </c>
      <c r="G9" s="90" t="s">
        <v>79</v>
      </c>
      <c r="H9" s="182">
        <v>0</v>
      </c>
      <c r="I9" s="82">
        <v>2300</v>
      </c>
      <c r="J9" s="78">
        <v>0</v>
      </c>
      <c r="K9" s="78">
        <v>0</v>
      </c>
      <c r="L9" s="78">
        <v>26</v>
      </c>
      <c r="M9" s="94">
        <v>0</v>
      </c>
      <c r="N9" s="145">
        <v>0</v>
      </c>
      <c r="O9" s="79">
        <f>IFERROR(M9/L9,"-")</f>
        <v>0</v>
      </c>
      <c r="P9" s="78">
        <v>0</v>
      </c>
      <c r="Q9" s="78">
        <v>0</v>
      </c>
      <c r="R9" s="79" t="str">
        <f>IFERROR(P9/M9,"-")</f>
        <v>-</v>
      </c>
      <c r="S9" s="80" t="str">
        <f>IFERROR(H9/SUM(M9:M9),"-")</f>
        <v>-</v>
      </c>
      <c r="T9" s="81">
        <v>0</v>
      </c>
      <c r="U9" s="79" t="str">
        <f>IF(M9=0,"-",T9/M9)</f>
        <v>-</v>
      </c>
      <c r="V9" s="187"/>
      <c r="W9" s="188" t="str">
        <f>IFERROR(V9/M9,"-")</f>
        <v>-</v>
      </c>
      <c r="X9" s="188" t="str">
        <f>IFERROR(V9/T9,"-")</f>
        <v>-</v>
      </c>
      <c r="Y9" s="182">
        <f>SUM(V9:V9)-SUM(H9:H9)</f>
        <v>0</v>
      </c>
      <c r="Z9" s="83" t="str">
        <f>SUM(V9:V9)/SUM(H9:H9)</f>
        <v>0</v>
      </c>
      <c r="AA9" s="76"/>
      <c r="AB9" s="95"/>
      <c r="AC9" s="96" t="str">
        <f>IF(M9=0,"",IF(AB9=0,"",(AB9/M9)))</f>
        <v/>
      </c>
      <c r="AD9" s="95"/>
      <c r="AE9" s="97" t="str">
        <f>IFERROR(AD9/AB9,"-")</f>
        <v>-</v>
      </c>
      <c r="AF9" s="98"/>
      <c r="AG9" s="99" t="str">
        <f>IFERROR(AF9/AB9,"-")</f>
        <v>-</v>
      </c>
      <c r="AH9" s="100"/>
      <c r="AI9" s="100"/>
      <c r="AJ9" s="100"/>
      <c r="AK9" s="101"/>
      <c r="AL9" s="102" t="str">
        <f>IF(M9=0,"",IF(AK9=0,"",(AK9/M9)))</f>
        <v/>
      </c>
      <c r="AM9" s="101"/>
      <c r="AN9" s="103" t="str">
        <f>IFERROR(AM9/AK9,"-")</f>
        <v>-</v>
      </c>
      <c r="AO9" s="104"/>
      <c r="AP9" s="105" t="str">
        <f>IFERROR(AO9/AK9,"-")</f>
        <v>-</v>
      </c>
      <c r="AQ9" s="106"/>
      <c r="AR9" s="106"/>
      <c r="AS9" s="106"/>
      <c r="AT9" s="107"/>
      <c r="AU9" s="108" t="str">
        <f>IF(M9=0,"",IF(AW9=0,"",(AW9/M9)))</f>
        <v/>
      </c>
      <c r="AV9" s="107"/>
      <c r="AW9" s="109" t="str">
        <f>IFERROR(AY9/AW9,"-")</f>
        <v>-</v>
      </c>
      <c r="AX9" s="110"/>
      <c r="AY9" s="111" t="str">
        <f>IFERROR(BA9/AW9,"-")</f>
        <v>-</v>
      </c>
      <c r="AZ9" s="112"/>
      <c r="BA9" s="112"/>
      <c r="BB9" s="112"/>
      <c r="BC9" s="113"/>
      <c r="BD9" s="114" t="str">
        <f>IF(M9=0,"",IF(BC9=0,"",(BC9/M9)))</f>
        <v/>
      </c>
      <c r="BE9" s="113"/>
      <c r="BF9" s="115" t="str">
        <f>IFERROR(BE9/BC9,"-")</f>
        <v>-</v>
      </c>
      <c r="BG9" s="116"/>
      <c r="BH9" s="117" t="str">
        <f>IFERROR(BG9/BC9,"-")</f>
        <v>-</v>
      </c>
      <c r="BI9" s="118"/>
      <c r="BJ9" s="118"/>
      <c r="BK9" s="118"/>
      <c r="BL9" s="120"/>
      <c r="BM9" s="121" t="str">
        <f>IF(M9=0,"",IF(BK9=0,"",(BK9/M9)))</f>
        <v/>
      </c>
      <c r="BN9" s="122"/>
      <c r="BO9" s="123" t="str">
        <f>IFERROR(BN9/BK9,"-")</f>
        <v>-</v>
      </c>
      <c r="BP9" s="124"/>
      <c r="BQ9" s="125" t="str">
        <f>IFERROR(BP9/BK9,"-")</f>
        <v>-</v>
      </c>
      <c r="BR9" s="126"/>
      <c r="BS9" s="126"/>
      <c r="BT9" s="126"/>
      <c r="BU9" s="127"/>
      <c r="BV9" s="128" t="str">
        <f>IF(M9=0,"",IF(BU9=0,"",(BU9/M9)))</f>
        <v/>
      </c>
      <c r="BW9" s="129"/>
      <c r="BX9" s="130" t="str">
        <f>IFERROR(BW9/BU9,"-")</f>
        <v>-</v>
      </c>
      <c r="BY9" s="131"/>
      <c r="BZ9" s="132" t="str">
        <f>IFERROR(BY9/BU9,"-")</f>
        <v>-</v>
      </c>
      <c r="CA9" s="133"/>
      <c r="CB9" s="133"/>
      <c r="CC9" s="133"/>
      <c r="CD9" s="134"/>
      <c r="CE9" s="135" t="str">
        <f>IF(M9=0,"",IF(CD9=0,"",(CD9/M9)))</f>
        <v/>
      </c>
      <c r="CF9" s="136"/>
      <c r="CG9" s="137" t="str">
        <f>IFERROR(CF9/CD9,"-")</f>
        <v>-</v>
      </c>
      <c r="CH9" s="138"/>
      <c r="CI9" s="139" t="str">
        <f>IFERROR(CH9/CD9,"-")</f>
        <v>-</v>
      </c>
      <c r="CJ9" s="140"/>
      <c r="CK9" s="140"/>
      <c r="CL9" s="140"/>
      <c r="CM9" s="141">
        <v>0</v>
      </c>
      <c r="CN9" s="142"/>
      <c r="CO9" s="142"/>
      <c r="CP9" s="142"/>
      <c r="CQ9" s="143" t="str">
        <f>IF(AND(CO9=0,CP9=0),"",IF(AND(CO9&lt;=100000,CP9&lt;=100000),"",IF(CO9/CN9&gt;0.7,"男高",IF(CP9/CN9&gt;0.7,"女高",""))))</f>
        <v/>
      </c>
    </row>
    <row r="10" spans="1:97">
      <c r="A10" s="28"/>
      <c r="B10" s="87"/>
      <c r="C10" s="87"/>
      <c r="D10" s="88"/>
      <c r="E10" s="89"/>
      <c r="F10" s="90"/>
      <c r="G10" s="90"/>
      <c r="H10" s="183"/>
      <c r="I10" s="91"/>
      <c r="J10" s="32"/>
      <c r="K10" s="32"/>
      <c r="L10" s="29"/>
      <c r="M10" s="29"/>
      <c r="N10" s="29"/>
      <c r="O10" s="31"/>
      <c r="P10" s="31"/>
      <c r="Q10" s="29"/>
      <c r="R10" s="31"/>
      <c r="S10" s="23"/>
      <c r="T10" s="23"/>
      <c r="U10" s="23"/>
      <c r="V10" s="189"/>
      <c r="W10" s="189"/>
      <c r="X10" s="189"/>
      <c r="Y10" s="189"/>
      <c r="Z10" s="31"/>
      <c r="AA10" s="56"/>
      <c r="AB10" s="60"/>
      <c r="AC10" s="61"/>
      <c r="AD10" s="60"/>
      <c r="AE10" s="64"/>
      <c r="AF10" s="65"/>
      <c r="AG10" s="66"/>
      <c r="AH10" s="67"/>
      <c r="AI10" s="67"/>
      <c r="AJ10" s="67"/>
      <c r="AK10" s="60"/>
      <c r="AL10" s="61"/>
      <c r="AM10" s="60"/>
      <c r="AN10" s="64"/>
      <c r="AO10" s="65"/>
      <c r="AP10" s="66"/>
      <c r="AQ10" s="67"/>
      <c r="AR10" s="67"/>
      <c r="AS10" s="67"/>
      <c r="AT10" s="60"/>
      <c r="AU10" s="61"/>
      <c r="AV10" s="60"/>
      <c r="AW10" s="64"/>
      <c r="AX10" s="65"/>
      <c r="AY10" s="66"/>
      <c r="AZ10" s="67"/>
      <c r="BA10" s="67"/>
      <c r="BB10" s="67"/>
      <c r="BC10" s="60"/>
      <c r="BD10" s="61"/>
      <c r="BE10" s="60"/>
      <c r="BF10" s="64"/>
      <c r="BG10" s="65"/>
      <c r="BH10" s="66"/>
      <c r="BI10" s="67"/>
      <c r="BJ10" s="67"/>
      <c r="BK10" s="67"/>
      <c r="BL10" s="62"/>
      <c r="BM10" s="63"/>
      <c r="BN10" s="60"/>
      <c r="BO10" s="64"/>
      <c r="BP10" s="65"/>
      <c r="BQ10" s="66"/>
      <c r="BR10" s="67"/>
      <c r="BS10" s="67"/>
      <c r="BT10" s="67"/>
      <c r="BU10" s="62"/>
      <c r="BV10" s="63"/>
      <c r="BW10" s="60"/>
      <c r="BX10" s="64"/>
      <c r="BY10" s="65"/>
      <c r="BZ10" s="66"/>
      <c r="CA10" s="67"/>
      <c r="CB10" s="67"/>
      <c r="CC10" s="67"/>
      <c r="CD10" s="62"/>
      <c r="CE10" s="63"/>
      <c r="CF10" s="60"/>
      <c r="CG10" s="64"/>
      <c r="CH10" s="65"/>
      <c r="CI10" s="66"/>
      <c r="CJ10" s="67"/>
      <c r="CK10" s="67"/>
      <c r="CL10" s="67"/>
      <c r="CM10" s="68"/>
      <c r="CN10" s="65"/>
      <c r="CO10" s="65"/>
      <c r="CP10" s="65"/>
      <c r="CQ10" s="69"/>
    </row>
    <row r="11" spans="1:97">
      <c r="A11" s="28"/>
      <c r="B11" s="35"/>
      <c r="C11" s="35"/>
      <c r="D11" s="29"/>
      <c r="E11" s="29"/>
      <c r="F11" s="34"/>
      <c r="G11" s="72"/>
      <c r="H11" s="184"/>
      <c r="I11" s="32"/>
      <c r="J11" s="32"/>
      <c r="K11" s="32"/>
      <c r="L11" s="29"/>
      <c r="M11" s="29"/>
      <c r="N11" s="29"/>
      <c r="O11" s="31"/>
      <c r="P11" s="31"/>
      <c r="Q11" s="29"/>
      <c r="R11" s="31"/>
      <c r="S11" s="23"/>
      <c r="T11" s="23"/>
      <c r="U11" s="23"/>
      <c r="V11" s="189"/>
      <c r="W11" s="189"/>
      <c r="X11" s="189"/>
      <c r="Y11" s="189"/>
      <c r="Z11" s="31"/>
      <c r="AA11" s="58"/>
      <c r="AB11" s="60"/>
      <c r="AC11" s="61"/>
      <c r="AD11" s="60"/>
      <c r="AE11" s="64"/>
      <c r="AF11" s="65"/>
      <c r="AG11" s="66"/>
      <c r="AH11" s="67"/>
      <c r="AI11" s="67"/>
      <c r="AJ11" s="67"/>
      <c r="AK11" s="60"/>
      <c r="AL11" s="61"/>
      <c r="AM11" s="60"/>
      <c r="AN11" s="64"/>
      <c r="AO11" s="65"/>
      <c r="AP11" s="66"/>
      <c r="AQ11" s="67"/>
      <c r="AR11" s="67"/>
      <c r="AS11" s="67"/>
      <c r="AT11" s="60"/>
      <c r="AU11" s="61"/>
      <c r="AV11" s="60"/>
      <c r="AW11" s="64"/>
      <c r="AX11" s="65"/>
      <c r="AY11" s="66"/>
      <c r="AZ11" s="67"/>
      <c r="BA11" s="67"/>
      <c r="BB11" s="67"/>
      <c r="BC11" s="60"/>
      <c r="BD11" s="61"/>
      <c r="BE11" s="60"/>
      <c r="BF11" s="64"/>
      <c r="BG11" s="65"/>
      <c r="BH11" s="66"/>
      <c r="BI11" s="67"/>
      <c r="BJ11" s="67"/>
      <c r="BK11" s="67"/>
      <c r="BL11" s="62"/>
      <c r="BM11" s="63"/>
      <c r="BN11" s="60"/>
      <c r="BO11" s="64"/>
      <c r="BP11" s="65"/>
      <c r="BQ11" s="66"/>
      <c r="BR11" s="67"/>
      <c r="BS11" s="67"/>
      <c r="BT11" s="67"/>
      <c r="BU11" s="62"/>
      <c r="BV11" s="63"/>
      <c r="BW11" s="60"/>
      <c r="BX11" s="64"/>
      <c r="BY11" s="65"/>
      <c r="BZ11" s="66"/>
      <c r="CA11" s="67"/>
      <c r="CB11" s="67"/>
      <c r="CC11" s="67"/>
      <c r="CD11" s="62"/>
      <c r="CE11" s="63"/>
      <c r="CF11" s="60"/>
      <c r="CG11" s="64"/>
      <c r="CH11" s="65"/>
      <c r="CI11" s="66"/>
      <c r="CJ11" s="67"/>
      <c r="CK11" s="67"/>
      <c r="CL11" s="67"/>
      <c r="CM11" s="68"/>
      <c r="CN11" s="65"/>
      <c r="CO11" s="65"/>
      <c r="CP11" s="65"/>
      <c r="CQ11" s="69"/>
    </row>
    <row r="12" spans="1:97">
      <c r="A12" s="19" t="str">
        <f>Z12</f>
        <v>0</v>
      </c>
      <c r="B12" s="39"/>
      <c r="C12" s="39"/>
      <c r="D12" s="39"/>
      <c r="E12" s="39"/>
      <c r="F12" s="38" t="s">
        <v>86</v>
      </c>
      <c r="G12" s="38"/>
      <c r="H12" s="185"/>
      <c r="I12" s="43"/>
      <c r="J12" s="39">
        <f>SUM(J6:J11)</f>
        <v>26</v>
      </c>
      <c r="K12" s="39">
        <f>SUM(K6:K11)</f>
        <v>0</v>
      </c>
      <c r="L12" s="39">
        <f>SUM(L6:L11)</f>
        <v>345</v>
      </c>
      <c r="M12" s="39">
        <f>SUM(M6:M11)</f>
        <v>14</v>
      </c>
      <c r="N12" s="39">
        <f>SUM(N6:N11)</f>
        <v>11</v>
      </c>
      <c r="O12" s="40">
        <f>IFERROR(M12/L12,"-")</f>
        <v>0.040579710144928</v>
      </c>
      <c r="P12" s="75">
        <f>SUM(P6:P11)</f>
        <v>1</v>
      </c>
      <c r="Q12" s="75">
        <f>SUM(Q6:Q11)</f>
        <v>3</v>
      </c>
      <c r="R12" s="40">
        <f>IFERROR(P12/M12,"-")</f>
        <v>0.071428571428571</v>
      </c>
      <c r="S12" s="41">
        <f>IFERROR(H12/M12,"-")</f>
        <v>0</v>
      </c>
      <c r="T12" s="42">
        <f>SUM(T6:T11)</f>
        <v>2</v>
      </c>
      <c r="U12" s="40">
        <f>IFERROR(T12/M12,"-")</f>
        <v>0.14285714285714</v>
      </c>
      <c r="V12" s="185">
        <f>SUM(V6:V11)</f>
        <v>63000</v>
      </c>
      <c r="W12" s="185">
        <f>IFERROR(V12/M12,"-")</f>
        <v>4500</v>
      </c>
      <c r="X12" s="185">
        <f>IFERROR(V12/T12,"-")</f>
        <v>31500</v>
      </c>
      <c r="Y12" s="185">
        <f>V12-H12</f>
        <v>63000</v>
      </c>
      <c r="Z12" s="44" t="str">
        <f>V12/H12</f>
        <v>0</v>
      </c>
      <c r="AA12" s="57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1"/>
    <col min="2" max="2" width="7.25" customWidth="true" style="71"/>
    <col min="3" max="3" width="11.875" customWidth="true" style="71"/>
    <col min="4" max="4" width="30.625" customWidth="true" style="71"/>
    <col min="5" max="5" width="8.25" customWidth="true" style="71"/>
    <col min="6" max="6" width="33.5" customWidth="true" style="71"/>
    <col min="7" max="7" width="12.25" customWidth="true" style="71"/>
    <col min="8" max="8" width="10.875" customWidth="true" style="71"/>
    <col min="9" max="9" width="10.875" customWidth="true" style="71"/>
    <col min="10" max="10" width="10.875" customWidth="true" style="71"/>
    <col min="11" max="11" width="10.375" customWidth="true" style="71"/>
    <col min="12" max="12" width="10.375" customWidth="true" style="71"/>
    <col min="13" max="13" width="10.375" customWidth="true" style="71"/>
    <col min="14" max="14" width="10.375" customWidth="true" style="71"/>
    <col min="15" max="15" width="7.375" customWidth="true" style="71"/>
    <col min="16" max="16" width="9" customWidth="true" style="71"/>
    <col min="17" max="17" width="9" customWidth="true" style="71"/>
    <col min="18" max="18" width="6.75" customWidth="true" style="71"/>
    <col min="19" max="19" width="7.875" customWidth="true" style="71"/>
    <col min="20" max="20" width="10" customWidth="true" style="71"/>
    <col min="21" max="21" width="9" customWidth="true" style="71"/>
    <col min="22" max="22" width="9" customWidth="true" style="71"/>
    <col min="23" max="23" width="12.375" customWidth="true" style="71"/>
    <col min="24" max="24" width="9" customWidth="true" style="71"/>
    <col min="25" max="25" width="9" customWidth="true" style="71"/>
    <col min="26" max="26" width="9" customWidth="true" style="71"/>
    <col min="27" max="27" width="9" customWidth="true" style="71"/>
    <col min="28" max="28" width="9" customWidth="true" style="71"/>
    <col min="29" max="29" width="9" customWidth="true" style="71"/>
    <col min="30" max="30" width="9" customWidth="true" style="71"/>
    <col min="31" max="31" width="9" customWidth="true" style="71"/>
    <col min="32" max="32" width="9" customWidth="true" style="71"/>
    <col min="33" max="33" width="9" customWidth="true" style="71"/>
    <col min="34" max="34" width="9" customWidth="true" style="71"/>
    <col min="35" max="35" width="9" customWidth="true" style="71"/>
    <col min="36" max="36" width="9" customWidth="true" style="71"/>
    <col min="37" max="37" width="9" customWidth="true" style="71"/>
    <col min="38" max="38" width="9" customWidth="true" style="71"/>
    <col min="39" max="39" width="9" customWidth="true" style="71"/>
    <col min="40" max="40" width="9" customWidth="true" style="71"/>
    <col min="41" max="41" width="9" customWidth="true" style="71"/>
    <col min="42" max="42" width="9" customWidth="true" style="71"/>
    <col min="43" max="43" width="9" customWidth="true" style="71"/>
    <col min="44" max="44" width="9" customWidth="true" style="71"/>
    <col min="45" max="45" width="9" customWidth="true" style="71"/>
    <col min="46" max="46" width="9" customWidth="true" style="71"/>
    <col min="47" max="47" width="9" customWidth="true" style="71"/>
    <col min="48" max="48" width="9" customWidth="true" style="71"/>
    <col min="49" max="49" width="9" customWidth="true" style="71"/>
    <col min="50" max="50" width="9" customWidth="true" style="71"/>
    <col min="51" max="51" width="9" customWidth="true" style="71"/>
    <col min="52" max="52" width="9" customWidth="true" style="71"/>
    <col min="53" max="53" width="9" customWidth="true" style="71"/>
    <col min="54" max="54" width="9" customWidth="true" style="71"/>
    <col min="55" max="55" width="9" customWidth="true" style="71"/>
    <col min="56" max="56" width="9" customWidth="true" style="71"/>
    <col min="57" max="57" width="9" customWidth="true" style="71"/>
    <col min="58" max="58" width="9" customWidth="true" style="71"/>
    <col min="59" max="59" width="9" customWidth="true" style="71"/>
    <col min="60" max="60" width="9" customWidth="true" style="71"/>
    <col min="61" max="61" width="9" customWidth="true" style="71"/>
    <col min="62" max="62" width="9" customWidth="true" style="71"/>
    <col min="63" max="63" width="9" customWidth="true" style="71"/>
    <col min="64" max="64" width="9" customWidth="true" style="71"/>
    <col min="65" max="65" width="9" customWidth="true" style="71"/>
    <col min="66" max="66" width="9" customWidth="true" style="71"/>
    <col min="67" max="67" width="9" customWidth="true" style="71"/>
    <col min="68" max="68" width="9" customWidth="true" style="71"/>
    <col min="69" max="69" width="9" customWidth="true" style="71"/>
    <col min="70" max="70" width="9" customWidth="true" style="71"/>
    <col min="71" max="71" width="9" customWidth="true" style="71"/>
    <col min="72" max="72" width="9" customWidth="true" style="71"/>
    <col min="73" max="73" width="9" customWidth="true" style="71"/>
    <col min="74" max="74" width="9" customWidth="true" style="71"/>
    <col min="75" max="75" width="9" customWidth="true" style="71"/>
    <col min="76" max="76" width="9" customWidth="true" style="71"/>
    <col min="77" max="77" width="9" customWidth="true" style="71"/>
    <col min="78" max="78" width="9" customWidth="true" style="71"/>
    <col min="79" max="79" width="9" customWidth="true" style="71"/>
    <col min="80" max="80" width="9" customWidth="true" style="71"/>
    <col min="81" max="81" width="9" customWidth="true" style="71"/>
    <col min="82" max="82" width="9" customWidth="true" style="71"/>
    <col min="83" max="83" width="9" customWidth="true" style="71"/>
    <col min="84" max="84" width="9" customWidth="true" style="71"/>
    <col min="85" max="85" width="9" customWidth="true" style="71"/>
    <col min="86" max="86" width="9" customWidth="true" style="71"/>
    <col min="87" max="87" width="9" customWidth="true" style="71"/>
    <col min="88" max="88" width="9" customWidth="true" style="71"/>
    <col min="89" max="89" width="9" customWidth="true" style="71"/>
    <col min="90" max="90" width="9" customWidth="true" style="71"/>
    <col min="91" max="91" width="9" customWidth="true" style="71"/>
    <col min="92" max="92" width="9" customWidth="true" style="71"/>
    <col min="93" max="93" width="9" customWidth="true" style="71"/>
    <col min="94" max="94" width="9" customWidth="true" style="71"/>
    <col min="95" max="95" width="9" customWidth="true" style="71"/>
  </cols>
  <sheetData>
    <row r="2" spans="1:95" customHeight="1" ht="13.5">
      <c r="A2" s="22" t="s">
        <v>0</v>
      </c>
      <c r="B2" s="25" t="s">
        <v>1</v>
      </c>
      <c r="C2" s="25"/>
      <c r="F2" s="74"/>
      <c r="G2" s="74"/>
      <c r="H2" s="74"/>
      <c r="I2" s="74"/>
      <c r="J2" s="74"/>
      <c r="K2" s="54"/>
      <c r="L2" s="54" t="s">
        <v>2</v>
      </c>
      <c r="M2" s="54"/>
      <c r="N2" s="54"/>
      <c r="O2" s="54" t="s">
        <v>3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157" t="s">
        <v>4</v>
      </c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8" t="s">
        <v>5</v>
      </c>
      <c r="CL2" s="160" t="s">
        <v>6</v>
      </c>
      <c r="CM2" s="148" t="s">
        <v>7</v>
      </c>
      <c r="CN2" s="149"/>
      <c r="CO2" s="150"/>
    </row>
    <row r="3" spans="1:95" customHeight="1" ht="14.25">
      <c r="A3" s="25" t="s">
        <v>87</v>
      </c>
      <c r="B3" s="36"/>
      <c r="C3" s="36"/>
      <c r="D3" s="36"/>
      <c r="E3" s="36"/>
      <c r="F3" s="70"/>
      <c r="G3" s="54"/>
      <c r="H3" s="54"/>
      <c r="I3" s="146" t="s">
        <v>9</v>
      </c>
      <c r="J3" s="147"/>
      <c r="K3" s="25"/>
      <c r="L3" s="25"/>
      <c r="M3" s="25"/>
      <c r="N3" s="25"/>
      <c r="O3" s="25"/>
      <c r="P3" s="25"/>
      <c r="Q3" s="25"/>
      <c r="R3" s="25"/>
      <c r="S3" s="25"/>
      <c r="T3" s="25"/>
      <c r="U3" s="54"/>
      <c r="V3" s="54"/>
      <c r="W3" s="54"/>
      <c r="X3" s="54"/>
      <c r="Y3" s="54"/>
      <c r="Z3" s="151" t="s">
        <v>10</v>
      </c>
      <c r="AA3" s="152"/>
      <c r="AB3" s="152"/>
      <c r="AC3" s="152"/>
      <c r="AD3" s="152"/>
      <c r="AE3" s="152"/>
      <c r="AF3" s="152"/>
      <c r="AG3" s="152"/>
      <c r="AH3" s="152"/>
      <c r="AI3" s="163" t="s">
        <v>11</v>
      </c>
      <c r="AJ3" s="164"/>
      <c r="AK3" s="164"/>
      <c r="AL3" s="164"/>
      <c r="AM3" s="164"/>
      <c r="AN3" s="164"/>
      <c r="AO3" s="164"/>
      <c r="AP3" s="164"/>
      <c r="AQ3" s="165"/>
      <c r="AR3" s="166" t="s">
        <v>12</v>
      </c>
      <c r="AS3" s="167"/>
      <c r="AT3" s="167"/>
      <c r="AU3" s="167"/>
      <c r="AV3" s="167"/>
      <c r="AW3" s="167"/>
      <c r="AX3" s="167"/>
      <c r="AY3" s="167"/>
      <c r="AZ3" s="168"/>
      <c r="BA3" s="169" t="s">
        <v>13</v>
      </c>
      <c r="BB3" s="170"/>
      <c r="BC3" s="170"/>
      <c r="BD3" s="170"/>
      <c r="BE3" s="170"/>
      <c r="BF3" s="170"/>
      <c r="BG3" s="170"/>
      <c r="BH3" s="170"/>
      <c r="BI3" s="171"/>
      <c r="BJ3" s="172" t="s">
        <v>14</v>
      </c>
      <c r="BK3" s="173"/>
      <c r="BL3" s="173"/>
      <c r="BM3" s="173"/>
      <c r="BN3" s="173"/>
      <c r="BO3" s="173"/>
      <c r="BP3" s="173"/>
      <c r="BQ3" s="173"/>
      <c r="BR3" s="174"/>
      <c r="BS3" s="175" t="s">
        <v>15</v>
      </c>
      <c r="BT3" s="176"/>
      <c r="BU3" s="176"/>
      <c r="BV3" s="176"/>
      <c r="BW3" s="176"/>
      <c r="BX3" s="176"/>
      <c r="BY3" s="176"/>
      <c r="BZ3" s="176"/>
      <c r="CA3" s="177"/>
      <c r="CB3" s="178" t="s">
        <v>16</v>
      </c>
      <c r="CC3" s="179"/>
      <c r="CD3" s="179"/>
      <c r="CE3" s="179"/>
      <c r="CF3" s="179"/>
      <c r="CG3" s="179"/>
      <c r="CH3" s="179"/>
      <c r="CI3" s="179"/>
      <c r="CJ3" s="180"/>
      <c r="CK3" s="158"/>
      <c r="CL3" s="161"/>
      <c r="CM3" s="153" t="s">
        <v>17</v>
      </c>
      <c r="CN3" s="154"/>
      <c r="CO3" s="155" t="s">
        <v>18</v>
      </c>
    </row>
    <row r="4" spans="1:95">
      <c r="A4" s="24"/>
      <c r="B4" s="7" t="s">
        <v>19</v>
      </c>
      <c r="C4" s="7" t="s">
        <v>20</v>
      </c>
      <c r="D4" s="7" t="s">
        <v>74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5"/>
      <c r="Z4" s="45" t="s">
        <v>47</v>
      </c>
      <c r="AA4" s="45" t="s">
        <v>48</v>
      </c>
      <c r="AB4" s="45" t="s">
        <v>49</v>
      </c>
      <c r="AC4" s="45" t="s">
        <v>41</v>
      </c>
      <c r="AD4" s="45" t="s">
        <v>50</v>
      </c>
      <c r="AE4" s="45" t="s">
        <v>51</v>
      </c>
      <c r="AF4" s="45" t="s">
        <v>52</v>
      </c>
      <c r="AG4" s="45" t="s">
        <v>53</v>
      </c>
      <c r="AH4" s="45" t="s">
        <v>54</v>
      </c>
      <c r="AI4" s="46" t="s">
        <v>47</v>
      </c>
      <c r="AJ4" s="46" t="s">
        <v>48</v>
      </c>
      <c r="AK4" s="46" t="s">
        <v>49</v>
      </c>
      <c r="AL4" s="46" t="s">
        <v>41</v>
      </c>
      <c r="AM4" s="46" t="s">
        <v>50</v>
      </c>
      <c r="AN4" s="46" t="s">
        <v>51</v>
      </c>
      <c r="AO4" s="46" t="s">
        <v>52</v>
      </c>
      <c r="AP4" s="46" t="s">
        <v>53</v>
      </c>
      <c r="AQ4" s="46" t="s">
        <v>54</v>
      </c>
      <c r="AR4" s="47" t="s">
        <v>47</v>
      </c>
      <c r="AS4" s="47" t="s">
        <v>48</v>
      </c>
      <c r="AT4" s="47" t="s">
        <v>49</v>
      </c>
      <c r="AU4" s="47" t="s">
        <v>41</v>
      </c>
      <c r="AV4" s="47" t="s">
        <v>50</v>
      </c>
      <c r="AW4" s="47" t="s">
        <v>51</v>
      </c>
      <c r="AX4" s="47" t="s">
        <v>52</v>
      </c>
      <c r="AY4" s="47" t="s">
        <v>53</v>
      </c>
      <c r="AZ4" s="47" t="s">
        <v>54</v>
      </c>
      <c r="BA4" s="48" t="s">
        <v>47</v>
      </c>
      <c r="BB4" s="48" t="s">
        <v>48</v>
      </c>
      <c r="BC4" s="48" t="s">
        <v>49</v>
      </c>
      <c r="BD4" s="48" t="s">
        <v>41</v>
      </c>
      <c r="BE4" s="48" t="s">
        <v>50</v>
      </c>
      <c r="BF4" s="48" t="s">
        <v>51</v>
      </c>
      <c r="BG4" s="48" t="s">
        <v>52</v>
      </c>
      <c r="BH4" s="48" t="s">
        <v>53</v>
      </c>
      <c r="BI4" s="48" t="s">
        <v>54</v>
      </c>
      <c r="BJ4" s="119" t="s">
        <v>47</v>
      </c>
      <c r="BK4" s="119" t="s">
        <v>48</v>
      </c>
      <c r="BL4" s="119" t="s">
        <v>49</v>
      </c>
      <c r="BM4" s="119" t="s">
        <v>41</v>
      </c>
      <c r="BN4" s="119" t="s">
        <v>50</v>
      </c>
      <c r="BO4" s="119" t="s">
        <v>51</v>
      </c>
      <c r="BP4" s="119" t="s">
        <v>52</v>
      </c>
      <c r="BQ4" s="119" t="s">
        <v>53</v>
      </c>
      <c r="BR4" s="119" t="s">
        <v>54</v>
      </c>
      <c r="BS4" s="49" t="s">
        <v>47</v>
      </c>
      <c r="BT4" s="49" t="s">
        <v>48</v>
      </c>
      <c r="BU4" s="49" t="s">
        <v>49</v>
      </c>
      <c r="BV4" s="49" t="s">
        <v>41</v>
      </c>
      <c r="BW4" s="49" t="s">
        <v>50</v>
      </c>
      <c r="BX4" s="49" t="s">
        <v>51</v>
      </c>
      <c r="BY4" s="49" t="s">
        <v>52</v>
      </c>
      <c r="BZ4" s="49" t="s">
        <v>53</v>
      </c>
      <c r="CA4" s="49" t="s">
        <v>54</v>
      </c>
      <c r="CB4" s="50" t="s">
        <v>47</v>
      </c>
      <c r="CC4" s="50" t="s">
        <v>48</v>
      </c>
      <c r="CD4" s="50" t="s">
        <v>49</v>
      </c>
      <c r="CE4" s="50" t="s">
        <v>41</v>
      </c>
      <c r="CF4" s="50" t="s">
        <v>50</v>
      </c>
      <c r="CG4" s="50" t="s">
        <v>51</v>
      </c>
      <c r="CH4" s="50" t="s">
        <v>52</v>
      </c>
      <c r="CI4" s="50" t="s">
        <v>53</v>
      </c>
      <c r="CJ4" s="50" t="s">
        <v>54</v>
      </c>
      <c r="CK4" s="159"/>
      <c r="CL4" s="162"/>
      <c r="CM4" s="51" t="s">
        <v>55</v>
      </c>
      <c r="CN4" s="51" t="s">
        <v>56</v>
      </c>
      <c r="CO4" s="156"/>
    </row>
    <row r="5" spans="1:95">
      <c r="A5" s="19"/>
      <c r="B5" s="26"/>
      <c r="C5" s="26"/>
      <c r="D5" s="24"/>
      <c r="E5" s="24"/>
      <c r="F5" s="24"/>
      <c r="G5" s="33"/>
      <c r="H5" s="181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6"/>
      <c r="U5" s="186"/>
      <c r="V5" s="186"/>
      <c r="W5" s="186"/>
      <c r="X5" s="10"/>
      <c r="Y5" s="56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</row>
    <row r="6" spans="1:95">
      <c r="A6" s="77">
        <f>X6</f>
        <v>3.5251938453377</v>
      </c>
      <c r="B6" s="190" t="s">
        <v>88</v>
      </c>
      <c r="C6" s="190" t="s">
        <v>89</v>
      </c>
      <c r="D6" s="190"/>
      <c r="E6" s="190"/>
      <c r="F6" s="90" t="s">
        <v>90</v>
      </c>
      <c r="G6" s="90" t="s">
        <v>79</v>
      </c>
      <c r="H6" s="182">
        <v>1115967</v>
      </c>
      <c r="I6" s="78">
        <v>2545</v>
      </c>
      <c r="J6" s="78">
        <v>0</v>
      </c>
      <c r="K6" s="78">
        <v>51583</v>
      </c>
      <c r="L6" s="94">
        <v>585</v>
      </c>
      <c r="M6" s="79">
        <f>IFERROR(L6/K6,"-")</f>
        <v>0.011340945660392</v>
      </c>
      <c r="N6" s="78">
        <v>43</v>
      </c>
      <c r="O6" s="78">
        <v>130</v>
      </c>
      <c r="P6" s="79">
        <f>IFERROR(N6/(L6),"-")</f>
        <v>0.073504273504274</v>
      </c>
      <c r="Q6" s="80">
        <f>IFERROR(H6/SUM(L6:L6),"-")</f>
        <v>1907.6358974359</v>
      </c>
      <c r="R6" s="81">
        <v>74</v>
      </c>
      <c r="S6" s="79">
        <f>IF(L6=0,"-",R6/L6)</f>
        <v>0.12649572649573</v>
      </c>
      <c r="T6" s="187">
        <v>3934000</v>
      </c>
      <c r="U6" s="188">
        <f>IFERROR(T6/L6,"-")</f>
        <v>6724.7863247863</v>
      </c>
      <c r="V6" s="188">
        <f>IFERROR(T6/R6,"-")</f>
        <v>53162.162162162</v>
      </c>
      <c r="W6" s="182">
        <f>SUM(T6:T6)-SUM(H6:H6)</f>
        <v>2818033</v>
      </c>
      <c r="X6" s="83">
        <f>SUM(T6:T6)/SUM(H6:H6)</f>
        <v>3.5251938453377</v>
      </c>
      <c r="Y6" s="76"/>
      <c r="Z6" s="95"/>
      <c r="AA6" s="96">
        <f>IF(L6=0,"",IF(Z6=0,"",(Z6/L6)))</f>
        <v>0</v>
      </c>
      <c r="AB6" s="95"/>
      <c r="AC6" s="97" t="str">
        <f>IFERROR(AB6/Z6,"-")</f>
        <v>-</v>
      </c>
      <c r="AD6" s="98"/>
      <c r="AE6" s="99" t="str">
        <f>IFERROR(AD6/Z6,"-")</f>
        <v>-</v>
      </c>
      <c r="AF6" s="100"/>
      <c r="AG6" s="100"/>
      <c r="AH6" s="100"/>
      <c r="AI6" s="101"/>
      <c r="AJ6" s="102">
        <f>IF(L6=0,"",IF(AI6=0,"",(AI6/L6)))</f>
        <v>0</v>
      </c>
      <c r="AK6" s="101"/>
      <c r="AL6" s="103" t="str">
        <f>IFERROR(AK6/AI6,"-")</f>
        <v>-</v>
      </c>
      <c r="AM6" s="104"/>
      <c r="AN6" s="105" t="str">
        <f>IFERROR(AM6/AI6,"-")</f>
        <v>-</v>
      </c>
      <c r="AO6" s="106"/>
      <c r="AP6" s="106"/>
      <c r="AQ6" s="106"/>
      <c r="AR6" s="107">
        <v>1</v>
      </c>
      <c r="AS6" s="108">
        <f>IF(L6=0,"",IF(AR6=0,"",(AR6/L6)))</f>
        <v>0.0017094017094017</v>
      </c>
      <c r="AT6" s="107"/>
      <c r="AU6" s="109">
        <f>IFERROR(AT6/AR6,"-")</f>
        <v>0</v>
      </c>
      <c r="AV6" s="110"/>
      <c r="AW6" s="111">
        <f>IFERROR(AV6/AR6,"-")</f>
        <v>0</v>
      </c>
      <c r="AX6" s="112"/>
      <c r="AY6" s="112"/>
      <c r="AZ6" s="112"/>
      <c r="BA6" s="113">
        <v>10</v>
      </c>
      <c r="BB6" s="114">
        <f>IF(L6=0,"",IF(BA6=0,"",(BA6/L6)))</f>
        <v>0.017094017094017</v>
      </c>
      <c r="BC6" s="113">
        <v>1</v>
      </c>
      <c r="BD6" s="115">
        <f>IFERROR(BC6/BA6,"-")</f>
        <v>0.1</v>
      </c>
      <c r="BE6" s="116">
        <v>3000</v>
      </c>
      <c r="BF6" s="117">
        <f>IFERROR(BE6/BA6,"-")</f>
        <v>300</v>
      </c>
      <c r="BG6" s="118">
        <v>1</v>
      </c>
      <c r="BH6" s="118"/>
      <c r="BI6" s="118"/>
      <c r="BJ6" s="120">
        <v>199</v>
      </c>
      <c r="BK6" s="121">
        <f>IF(L6=0,"",IF(BJ6=0,"",(BJ6/L6)))</f>
        <v>0.34017094017094</v>
      </c>
      <c r="BL6" s="122">
        <v>14</v>
      </c>
      <c r="BM6" s="123">
        <f>IFERROR(BL6/BJ6,"-")</f>
        <v>0.07035175879397</v>
      </c>
      <c r="BN6" s="124">
        <v>1237000</v>
      </c>
      <c r="BO6" s="125">
        <f>IFERROR(BN6/BJ6,"-")</f>
        <v>6216.0804020101</v>
      </c>
      <c r="BP6" s="126">
        <v>5</v>
      </c>
      <c r="BQ6" s="126">
        <v>4</v>
      </c>
      <c r="BR6" s="126">
        <v>5</v>
      </c>
      <c r="BS6" s="127">
        <v>299</v>
      </c>
      <c r="BT6" s="128">
        <f>IF(L6=0,"",IF(BS6=0,"",(BS6/L6)))</f>
        <v>0.51111111111111</v>
      </c>
      <c r="BU6" s="129">
        <v>50</v>
      </c>
      <c r="BV6" s="130">
        <f>IFERROR(BU6/BS6,"-")</f>
        <v>0.16722408026756</v>
      </c>
      <c r="BW6" s="131">
        <v>2227000</v>
      </c>
      <c r="BX6" s="132">
        <f>IFERROR(BW6/BS6,"-")</f>
        <v>7448.1605351171</v>
      </c>
      <c r="BY6" s="133">
        <v>16</v>
      </c>
      <c r="BZ6" s="133">
        <v>6</v>
      </c>
      <c r="CA6" s="133">
        <v>28</v>
      </c>
      <c r="CB6" s="134">
        <v>76</v>
      </c>
      <c r="CC6" s="135">
        <f>IF(L6=0,"",IF(CB6=0,"",(CB6/L6)))</f>
        <v>0.12991452991453</v>
      </c>
      <c r="CD6" s="136">
        <v>9</v>
      </c>
      <c r="CE6" s="137">
        <f>IFERROR(CD6/CB6,"-")</f>
        <v>0.11842105263158</v>
      </c>
      <c r="CF6" s="138">
        <v>467000</v>
      </c>
      <c r="CG6" s="139">
        <f>IFERROR(CF6/CB6,"-")</f>
        <v>6144.7368421053</v>
      </c>
      <c r="CH6" s="140">
        <v>3</v>
      </c>
      <c r="CI6" s="140">
        <v>1</v>
      </c>
      <c r="CJ6" s="140">
        <v>5</v>
      </c>
      <c r="CK6" s="141">
        <v>74</v>
      </c>
      <c r="CL6" s="142">
        <v>3934000</v>
      </c>
      <c r="CM6" s="142">
        <v>556000</v>
      </c>
      <c r="CN6" s="142"/>
      <c r="CO6" s="143" t="str">
        <f>IF(AND(CM6=0,CN6=0),"",IF(AND(CM6&lt;=100000,CN6&lt;=100000),"",IF(CM6/CL6&gt;0.7,"男高",IF(CN6/CL6&gt;0.7,"女高",""))))</f>
        <v/>
      </c>
    </row>
    <row r="7" spans="1:95">
      <c r="A7" s="77" t="str">
        <f>X7</f>
        <v>0</v>
      </c>
      <c r="B7" s="190" t="s">
        <v>91</v>
      </c>
      <c r="C7" s="190" t="s">
        <v>89</v>
      </c>
      <c r="D7" s="190"/>
      <c r="E7" s="190"/>
      <c r="F7" s="90" t="s">
        <v>92</v>
      </c>
      <c r="G7" s="90" t="s">
        <v>79</v>
      </c>
      <c r="H7" s="182">
        <v>0</v>
      </c>
      <c r="I7" s="78">
        <v>1</v>
      </c>
      <c r="J7" s="78">
        <v>0</v>
      </c>
      <c r="K7" s="78">
        <v>1</v>
      </c>
      <c r="L7" s="94">
        <v>1</v>
      </c>
      <c r="M7" s="79">
        <f>IFERROR(L7/K7,"-")</f>
        <v>1</v>
      </c>
      <c r="N7" s="78">
        <v>0</v>
      </c>
      <c r="O7" s="78">
        <v>0</v>
      </c>
      <c r="P7" s="79">
        <f>IFERROR(N7/(L7),"-")</f>
        <v>0</v>
      </c>
      <c r="Q7" s="80">
        <f>IFERROR(H7/SUM(L7:L7),"-")</f>
        <v>0</v>
      </c>
      <c r="R7" s="81">
        <v>0</v>
      </c>
      <c r="S7" s="79">
        <f>IF(L7=0,"-",R7/L7)</f>
        <v>0</v>
      </c>
      <c r="T7" s="187"/>
      <c r="U7" s="188">
        <f>IFERROR(T7/L7,"-")</f>
        <v>0</v>
      </c>
      <c r="V7" s="188" t="str">
        <f>IFERROR(T7/R7,"-")</f>
        <v>-</v>
      </c>
      <c r="W7" s="182">
        <f>SUM(T7:T7)-SUM(H7:H7)</f>
        <v>0</v>
      </c>
      <c r="X7" s="83" t="str">
        <f>SUM(T7:T7)/SUM(H7:H7)</f>
        <v>0</v>
      </c>
      <c r="Y7" s="76"/>
      <c r="Z7" s="95"/>
      <c r="AA7" s="96">
        <f>IF(L7=0,"",IF(Z7=0,"",(Z7/L7)))</f>
        <v>0</v>
      </c>
      <c r="AB7" s="95"/>
      <c r="AC7" s="97" t="str">
        <f>IFERROR(AB7/Z7,"-")</f>
        <v>-</v>
      </c>
      <c r="AD7" s="98"/>
      <c r="AE7" s="99" t="str">
        <f>IFERROR(AD7/Z7,"-")</f>
        <v>-</v>
      </c>
      <c r="AF7" s="100"/>
      <c r="AG7" s="100"/>
      <c r="AH7" s="100"/>
      <c r="AI7" s="101"/>
      <c r="AJ7" s="102">
        <f>IF(L7=0,"",IF(AI7=0,"",(AI7/L7)))</f>
        <v>0</v>
      </c>
      <c r="AK7" s="101"/>
      <c r="AL7" s="103" t="str">
        <f>IFERROR(AK7/AI7,"-")</f>
        <v>-</v>
      </c>
      <c r="AM7" s="104"/>
      <c r="AN7" s="105" t="str">
        <f>IFERROR(AM7/AI7,"-")</f>
        <v>-</v>
      </c>
      <c r="AO7" s="106"/>
      <c r="AP7" s="106"/>
      <c r="AQ7" s="106"/>
      <c r="AR7" s="107"/>
      <c r="AS7" s="108">
        <f>IF(L7=0,"",IF(AR7=0,"",(AR7/L7)))</f>
        <v>0</v>
      </c>
      <c r="AT7" s="107"/>
      <c r="AU7" s="109" t="str">
        <f>IFERROR(AT7/AR7,"-")</f>
        <v>-</v>
      </c>
      <c r="AV7" s="110"/>
      <c r="AW7" s="111" t="str">
        <f>IFERROR(AV7/AR7,"-")</f>
        <v>-</v>
      </c>
      <c r="AX7" s="112"/>
      <c r="AY7" s="112"/>
      <c r="AZ7" s="112"/>
      <c r="BA7" s="113">
        <v>1</v>
      </c>
      <c r="BB7" s="114">
        <f>IF(L7=0,"",IF(BA7=0,"",(BA7/L7)))</f>
        <v>1</v>
      </c>
      <c r="BC7" s="113"/>
      <c r="BD7" s="115">
        <f>IFERROR(BC7/BA7,"-")</f>
        <v>0</v>
      </c>
      <c r="BE7" s="116"/>
      <c r="BF7" s="117">
        <f>IFERROR(BE7/BA7,"-")</f>
        <v>0</v>
      </c>
      <c r="BG7" s="118"/>
      <c r="BH7" s="118"/>
      <c r="BI7" s="118"/>
      <c r="BJ7" s="120"/>
      <c r="BK7" s="121">
        <f>IF(L7=0,"",IF(BJ7=0,"",(BJ7/L7)))</f>
        <v>0</v>
      </c>
      <c r="BL7" s="122"/>
      <c r="BM7" s="123" t="str">
        <f>IFERROR(BL7/BJ7,"-")</f>
        <v>-</v>
      </c>
      <c r="BN7" s="124"/>
      <c r="BO7" s="125" t="str">
        <f>IFERROR(BN7/BJ7,"-")</f>
        <v>-</v>
      </c>
      <c r="BP7" s="126"/>
      <c r="BQ7" s="126"/>
      <c r="BR7" s="126"/>
      <c r="BS7" s="127"/>
      <c r="BT7" s="128">
        <f>IF(L7=0,"",IF(BS7=0,"",(BS7/L7)))</f>
        <v>0</v>
      </c>
      <c r="BU7" s="129"/>
      <c r="BV7" s="130" t="str">
        <f>IFERROR(BU7/BS7,"-")</f>
        <v>-</v>
      </c>
      <c r="BW7" s="131"/>
      <c r="BX7" s="132" t="str">
        <f>IFERROR(BW7/BS7,"-")</f>
        <v>-</v>
      </c>
      <c r="BY7" s="133"/>
      <c r="BZ7" s="133"/>
      <c r="CA7" s="133"/>
      <c r="CB7" s="134"/>
      <c r="CC7" s="135">
        <f>IF(L7=0,"",IF(CB7=0,"",(CB7/L7)))</f>
        <v>0</v>
      </c>
      <c r="CD7" s="136"/>
      <c r="CE7" s="137" t="str">
        <f>IFERROR(CD7/CB7,"-")</f>
        <v>-</v>
      </c>
      <c r="CF7" s="138"/>
      <c r="CG7" s="139" t="str">
        <f>IFERROR(CF7/CB7,"-")</f>
        <v>-</v>
      </c>
      <c r="CH7" s="140"/>
      <c r="CI7" s="140"/>
      <c r="CJ7" s="140"/>
      <c r="CK7" s="141">
        <v>0</v>
      </c>
      <c r="CL7" s="142"/>
      <c r="CM7" s="142"/>
      <c r="CN7" s="142"/>
      <c r="CO7" s="143" t="str">
        <f>IF(AND(CM7=0,CN7=0),"",IF(AND(CM7&lt;=100000,CN7&lt;=100000),"",IF(CM7/CL7&gt;0.7,"男高",IF(CN7/CL7&gt;0.7,"女高",""))))</f>
        <v/>
      </c>
    </row>
    <row r="8" spans="1:95">
      <c r="A8" s="77">
        <f>X8</f>
        <v>0.075</v>
      </c>
      <c r="B8" s="190" t="s">
        <v>93</v>
      </c>
      <c r="C8" s="190" t="s">
        <v>89</v>
      </c>
      <c r="D8" s="190"/>
      <c r="E8" s="190" t="s">
        <v>94</v>
      </c>
      <c r="F8" s="90" t="s">
        <v>95</v>
      </c>
      <c r="G8" s="90" t="s">
        <v>79</v>
      </c>
      <c r="H8" s="182">
        <v>40000</v>
      </c>
      <c r="I8" s="78">
        <v>25</v>
      </c>
      <c r="J8" s="78">
        <v>0</v>
      </c>
      <c r="K8" s="78">
        <v>740</v>
      </c>
      <c r="L8" s="94">
        <v>13</v>
      </c>
      <c r="M8" s="79">
        <f>IFERROR(L8/K8,"-")</f>
        <v>0.017567567567568</v>
      </c>
      <c r="N8" s="78">
        <v>0</v>
      </c>
      <c r="O8" s="78">
        <v>7</v>
      </c>
      <c r="P8" s="79">
        <f>IFERROR(N8/(L8),"-")</f>
        <v>0</v>
      </c>
      <c r="Q8" s="80">
        <f>IFERROR(H8/SUM(L8:L9),"-")</f>
        <v>3076.9230769231</v>
      </c>
      <c r="R8" s="81">
        <v>1</v>
      </c>
      <c r="S8" s="79">
        <f>IF(L8=0,"-",R8/L8)</f>
        <v>0.076923076923077</v>
      </c>
      <c r="T8" s="187">
        <v>3000</v>
      </c>
      <c r="U8" s="188">
        <f>IFERROR(T8/L8,"-")</f>
        <v>230.76923076923</v>
      </c>
      <c r="V8" s="188">
        <f>IFERROR(T8/R8,"-")</f>
        <v>3000</v>
      </c>
      <c r="W8" s="182">
        <f>SUM(T8:T9)-SUM(H8:H9)</f>
        <v>-37000</v>
      </c>
      <c r="X8" s="83">
        <f>SUM(T8:T9)/SUM(H8:H9)</f>
        <v>0.075</v>
      </c>
      <c r="Y8" s="76"/>
      <c r="Z8" s="95"/>
      <c r="AA8" s="96">
        <f>IF(L8=0,"",IF(Z8=0,"",(Z8/L8)))</f>
        <v>0</v>
      </c>
      <c r="AB8" s="95"/>
      <c r="AC8" s="97" t="str">
        <f>IFERROR(AB8/Z8,"-")</f>
        <v>-</v>
      </c>
      <c r="AD8" s="98"/>
      <c r="AE8" s="99" t="str">
        <f>IFERROR(AD8/Z8,"-")</f>
        <v>-</v>
      </c>
      <c r="AF8" s="100"/>
      <c r="AG8" s="100"/>
      <c r="AH8" s="100"/>
      <c r="AI8" s="101">
        <v>8</v>
      </c>
      <c r="AJ8" s="102">
        <f>IF(L8=0,"",IF(AI8=0,"",(AI8/L8)))</f>
        <v>0.61538461538462</v>
      </c>
      <c r="AK8" s="101">
        <v>1</v>
      </c>
      <c r="AL8" s="103">
        <f>IFERROR(AK8/AI8,"-")</f>
        <v>0.125</v>
      </c>
      <c r="AM8" s="104">
        <v>3000</v>
      </c>
      <c r="AN8" s="105">
        <f>IFERROR(AM8/AI8,"-")</f>
        <v>375</v>
      </c>
      <c r="AO8" s="106">
        <v>1</v>
      </c>
      <c r="AP8" s="106"/>
      <c r="AQ8" s="106"/>
      <c r="AR8" s="107">
        <v>2</v>
      </c>
      <c r="AS8" s="108">
        <f>IF(L8=0,"",IF(AR8=0,"",(AR8/L8)))</f>
        <v>0.15384615384615</v>
      </c>
      <c r="AT8" s="107"/>
      <c r="AU8" s="109">
        <f>IFERROR(AT8/AR8,"-")</f>
        <v>0</v>
      </c>
      <c r="AV8" s="110"/>
      <c r="AW8" s="111">
        <f>IFERROR(AV8/AR8,"-")</f>
        <v>0</v>
      </c>
      <c r="AX8" s="112"/>
      <c r="AY8" s="112"/>
      <c r="AZ8" s="112"/>
      <c r="BA8" s="113">
        <v>1</v>
      </c>
      <c r="BB8" s="114">
        <f>IF(L8=0,"",IF(BA8=0,"",(BA8/L8)))</f>
        <v>0.076923076923077</v>
      </c>
      <c r="BC8" s="113"/>
      <c r="BD8" s="115">
        <f>IFERROR(BC8/BA8,"-")</f>
        <v>0</v>
      </c>
      <c r="BE8" s="116"/>
      <c r="BF8" s="117">
        <f>IFERROR(BE8/BA8,"-")</f>
        <v>0</v>
      </c>
      <c r="BG8" s="118"/>
      <c r="BH8" s="118"/>
      <c r="BI8" s="118"/>
      <c r="BJ8" s="120">
        <v>2</v>
      </c>
      <c r="BK8" s="121">
        <f>IF(L8=0,"",IF(BJ8=0,"",(BJ8/L8)))</f>
        <v>0.15384615384615</v>
      </c>
      <c r="BL8" s="122"/>
      <c r="BM8" s="123">
        <f>IFERROR(BL8/BJ8,"-")</f>
        <v>0</v>
      </c>
      <c r="BN8" s="124"/>
      <c r="BO8" s="125">
        <f>IFERROR(BN8/BJ8,"-")</f>
        <v>0</v>
      </c>
      <c r="BP8" s="126"/>
      <c r="BQ8" s="126"/>
      <c r="BR8" s="126"/>
      <c r="BS8" s="127"/>
      <c r="BT8" s="128">
        <f>IF(L8=0,"",IF(BS8=0,"",(BS8/L8)))</f>
        <v>0</v>
      </c>
      <c r="BU8" s="129"/>
      <c r="BV8" s="130" t="str">
        <f>IFERROR(BU8/BS8,"-")</f>
        <v>-</v>
      </c>
      <c r="BW8" s="131"/>
      <c r="BX8" s="132" t="str">
        <f>IFERROR(BW8/BS8,"-")</f>
        <v>-</v>
      </c>
      <c r="BY8" s="133"/>
      <c r="BZ8" s="133"/>
      <c r="CA8" s="133"/>
      <c r="CB8" s="134"/>
      <c r="CC8" s="135">
        <f>IF(L8=0,"",IF(CB8=0,"",(CB8/L8)))</f>
        <v>0</v>
      </c>
      <c r="CD8" s="136"/>
      <c r="CE8" s="137" t="str">
        <f>IFERROR(CD8/CB8,"-")</f>
        <v>-</v>
      </c>
      <c r="CF8" s="138"/>
      <c r="CG8" s="139" t="str">
        <f>IFERROR(CF8/CB8,"-")</f>
        <v>-</v>
      </c>
      <c r="CH8" s="140"/>
      <c r="CI8" s="140"/>
      <c r="CJ8" s="140"/>
      <c r="CK8" s="141">
        <v>1</v>
      </c>
      <c r="CL8" s="142">
        <v>3000</v>
      </c>
      <c r="CM8" s="142">
        <v>3000</v>
      </c>
      <c r="CN8" s="142"/>
      <c r="CO8" s="143" t="str">
        <f>IF(AND(CM8=0,CN8=0),"",IF(AND(CM8&lt;=100000,CN8&lt;=100000),"",IF(CM8/CL8&gt;0.7,"男高",IF(CN8/CL8&gt;0.7,"女高",""))))</f>
        <v/>
      </c>
    </row>
    <row r="9" spans="1:95">
      <c r="A9" s="77"/>
      <c r="B9" s="190" t="s">
        <v>96</v>
      </c>
      <c r="C9" s="190" t="s">
        <v>89</v>
      </c>
      <c r="D9" s="190"/>
      <c r="E9" s="190" t="s">
        <v>97</v>
      </c>
      <c r="F9" s="90"/>
      <c r="G9" s="90"/>
      <c r="H9" s="182"/>
      <c r="I9" s="78">
        <v>0</v>
      </c>
      <c r="J9" s="78">
        <v>0</v>
      </c>
      <c r="K9" s="78">
        <v>18</v>
      </c>
      <c r="L9" s="94">
        <v>0</v>
      </c>
      <c r="M9" s="79">
        <f>IFERROR(L9/K9,"-")</f>
        <v>0</v>
      </c>
      <c r="N9" s="78">
        <v>0</v>
      </c>
      <c r="O9" s="78">
        <v>0</v>
      </c>
      <c r="P9" s="79" t="str">
        <f>IFERROR(N9/(L9),"-")</f>
        <v>-</v>
      </c>
      <c r="Q9" s="80"/>
      <c r="R9" s="81">
        <v>0</v>
      </c>
      <c r="S9" s="79" t="str">
        <f>IF(L9=0,"-",R9/L9)</f>
        <v>-</v>
      </c>
      <c r="T9" s="187"/>
      <c r="U9" s="188" t="str">
        <f>IFERROR(T9/L9,"-")</f>
        <v>-</v>
      </c>
      <c r="V9" s="188" t="str">
        <f>IFERROR(T9/R9,"-")</f>
        <v>-</v>
      </c>
      <c r="W9" s="182"/>
      <c r="X9" s="83"/>
      <c r="Y9" s="76"/>
      <c r="Z9" s="95"/>
      <c r="AA9" s="96" t="str">
        <f>IF(L9=0,"",IF(Z9=0,"",(Z9/L9)))</f>
        <v/>
      </c>
      <c r="AB9" s="95"/>
      <c r="AC9" s="97" t="str">
        <f>IFERROR(AB9/Z9,"-")</f>
        <v>-</v>
      </c>
      <c r="AD9" s="98"/>
      <c r="AE9" s="99" t="str">
        <f>IFERROR(AD9/Z9,"-")</f>
        <v>-</v>
      </c>
      <c r="AF9" s="100"/>
      <c r="AG9" s="100"/>
      <c r="AH9" s="100"/>
      <c r="AI9" s="101"/>
      <c r="AJ9" s="102" t="str">
        <f>IF(L9=0,"",IF(AI9=0,"",(AI9/L9)))</f>
        <v/>
      </c>
      <c r="AK9" s="101"/>
      <c r="AL9" s="103" t="str">
        <f>IFERROR(AK9/AI9,"-")</f>
        <v>-</v>
      </c>
      <c r="AM9" s="104"/>
      <c r="AN9" s="105" t="str">
        <f>IFERROR(AM9/AI9,"-")</f>
        <v>-</v>
      </c>
      <c r="AO9" s="106"/>
      <c r="AP9" s="106"/>
      <c r="AQ9" s="106"/>
      <c r="AR9" s="107"/>
      <c r="AS9" s="108" t="str">
        <f>IF(L9=0,"",IF(AR9=0,"",(AR9/L9)))</f>
        <v/>
      </c>
      <c r="AT9" s="107"/>
      <c r="AU9" s="109" t="str">
        <f>IFERROR(AT9/AR9,"-")</f>
        <v>-</v>
      </c>
      <c r="AV9" s="110"/>
      <c r="AW9" s="111" t="str">
        <f>IFERROR(AV9/AR9,"-")</f>
        <v>-</v>
      </c>
      <c r="AX9" s="112"/>
      <c r="AY9" s="112"/>
      <c r="AZ9" s="112"/>
      <c r="BA9" s="113"/>
      <c r="BB9" s="114" t="str">
        <f>IF(L9=0,"",IF(BA9=0,"",(BA9/L9)))</f>
        <v/>
      </c>
      <c r="BC9" s="113"/>
      <c r="BD9" s="115" t="str">
        <f>IFERROR(BC9/BA9,"-")</f>
        <v>-</v>
      </c>
      <c r="BE9" s="116"/>
      <c r="BF9" s="117" t="str">
        <f>IFERROR(BE9/BA9,"-")</f>
        <v>-</v>
      </c>
      <c r="BG9" s="118"/>
      <c r="BH9" s="118"/>
      <c r="BI9" s="118"/>
      <c r="BJ9" s="120"/>
      <c r="BK9" s="121" t="str">
        <f>IF(L9=0,"",IF(BJ9=0,"",(BJ9/L9)))</f>
        <v/>
      </c>
      <c r="BL9" s="122"/>
      <c r="BM9" s="123" t="str">
        <f>IFERROR(BL9/BJ9,"-")</f>
        <v>-</v>
      </c>
      <c r="BN9" s="124"/>
      <c r="BO9" s="125" t="str">
        <f>IFERROR(BN9/BJ9,"-")</f>
        <v>-</v>
      </c>
      <c r="BP9" s="126"/>
      <c r="BQ9" s="126"/>
      <c r="BR9" s="126"/>
      <c r="BS9" s="127"/>
      <c r="BT9" s="128" t="str">
        <f>IF(L9=0,"",IF(BS9=0,"",(BS9/L9)))</f>
        <v/>
      </c>
      <c r="BU9" s="129"/>
      <c r="BV9" s="130" t="str">
        <f>IFERROR(BU9/BS9,"-")</f>
        <v>-</v>
      </c>
      <c r="BW9" s="131"/>
      <c r="BX9" s="132" t="str">
        <f>IFERROR(BW9/BS9,"-")</f>
        <v>-</v>
      </c>
      <c r="BY9" s="133"/>
      <c r="BZ9" s="133"/>
      <c r="CA9" s="133"/>
      <c r="CB9" s="134"/>
      <c r="CC9" s="135" t="str">
        <f>IF(L9=0,"",IF(CB9=0,"",(CB9/L9)))</f>
        <v/>
      </c>
      <c r="CD9" s="136"/>
      <c r="CE9" s="137" t="str">
        <f>IFERROR(CD9/CB9,"-")</f>
        <v>-</v>
      </c>
      <c r="CF9" s="138"/>
      <c r="CG9" s="139" t="str">
        <f>IFERROR(CF9/CB9,"-")</f>
        <v>-</v>
      </c>
      <c r="CH9" s="140"/>
      <c r="CI9" s="140"/>
      <c r="CJ9" s="140"/>
      <c r="CK9" s="141">
        <v>0</v>
      </c>
      <c r="CL9" s="142"/>
      <c r="CM9" s="142"/>
      <c r="CN9" s="142"/>
      <c r="CO9" s="143" t="str">
        <f>IF(AND(CM9=0,CN9=0),"",IF(AND(CM9&lt;=100000,CN9&lt;=100000),"",IF(CM9/CL9&gt;0.7,"男高",IF(CN9/CL9&gt;0.7,"女高",""))))</f>
        <v/>
      </c>
    </row>
    <row r="10" spans="1:95">
      <c r="A10" s="28"/>
      <c r="B10" s="87"/>
      <c r="C10" s="87"/>
      <c r="D10" s="88"/>
      <c r="E10" s="89"/>
      <c r="F10" s="90"/>
      <c r="G10" s="90"/>
      <c r="H10" s="183"/>
      <c r="I10" s="32"/>
      <c r="J10" s="32"/>
      <c r="K10" s="29"/>
      <c r="L10" s="29"/>
      <c r="M10" s="31"/>
      <c r="N10" s="31"/>
      <c r="O10" s="29"/>
      <c r="P10" s="31"/>
      <c r="Q10" s="23"/>
      <c r="R10" s="23"/>
      <c r="S10" s="23"/>
      <c r="T10" s="189"/>
      <c r="U10" s="189"/>
      <c r="V10" s="189"/>
      <c r="W10" s="189"/>
      <c r="X10" s="31"/>
      <c r="Y10" s="56"/>
      <c r="Z10" s="60"/>
      <c r="AA10" s="61"/>
      <c r="AB10" s="60"/>
      <c r="AC10" s="64"/>
      <c r="AD10" s="65"/>
      <c r="AE10" s="66"/>
      <c r="AF10" s="67"/>
      <c r="AG10" s="67"/>
      <c r="AH10" s="67"/>
      <c r="AI10" s="60"/>
      <c r="AJ10" s="61"/>
      <c r="AK10" s="60"/>
      <c r="AL10" s="64"/>
      <c r="AM10" s="65"/>
      <c r="AN10" s="66"/>
      <c r="AO10" s="67"/>
      <c r="AP10" s="67"/>
      <c r="AQ10" s="67"/>
      <c r="AR10" s="60"/>
      <c r="AS10" s="61"/>
      <c r="AT10" s="60"/>
      <c r="AU10" s="64"/>
      <c r="AV10" s="65"/>
      <c r="AW10" s="66"/>
      <c r="AX10" s="67"/>
      <c r="AY10" s="67"/>
      <c r="AZ10" s="67"/>
      <c r="BA10" s="60"/>
      <c r="BB10" s="61"/>
      <c r="BC10" s="60"/>
      <c r="BD10" s="64"/>
      <c r="BE10" s="65"/>
      <c r="BF10" s="66"/>
      <c r="BG10" s="67"/>
      <c r="BH10" s="67"/>
      <c r="BI10" s="67"/>
      <c r="BJ10" s="62"/>
      <c r="BK10" s="63"/>
      <c r="BL10" s="60"/>
      <c r="BM10" s="64"/>
      <c r="BN10" s="65"/>
      <c r="BO10" s="66"/>
      <c r="BP10" s="67"/>
      <c r="BQ10" s="67"/>
      <c r="BR10" s="67"/>
      <c r="BS10" s="62"/>
      <c r="BT10" s="63"/>
      <c r="BU10" s="60"/>
      <c r="BV10" s="64"/>
      <c r="BW10" s="65"/>
      <c r="BX10" s="66"/>
      <c r="BY10" s="67"/>
      <c r="BZ10" s="67"/>
      <c r="CA10" s="67"/>
      <c r="CB10" s="62"/>
      <c r="CC10" s="63"/>
      <c r="CD10" s="60"/>
      <c r="CE10" s="64"/>
      <c r="CF10" s="65"/>
      <c r="CG10" s="66"/>
      <c r="CH10" s="67"/>
      <c r="CI10" s="67"/>
      <c r="CJ10" s="67"/>
      <c r="CK10" s="68"/>
      <c r="CL10" s="65"/>
      <c r="CM10" s="65"/>
      <c r="CN10" s="65"/>
      <c r="CO10" s="69"/>
    </row>
    <row r="11" spans="1:95">
      <c r="A11" s="28"/>
      <c r="B11" s="35"/>
      <c r="C11" s="35"/>
      <c r="D11" s="29"/>
      <c r="E11" s="29"/>
      <c r="F11" s="34"/>
      <c r="G11" s="72"/>
      <c r="H11" s="184"/>
      <c r="I11" s="32"/>
      <c r="J11" s="32"/>
      <c r="K11" s="29"/>
      <c r="L11" s="29"/>
      <c r="M11" s="31"/>
      <c r="N11" s="31"/>
      <c r="O11" s="29"/>
      <c r="P11" s="31"/>
      <c r="Q11" s="23"/>
      <c r="R11" s="23"/>
      <c r="S11" s="23"/>
      <c r="T11" s="189"/>
      <c r="U11" s="189"/>
      <c r="V11" s="189"/>
      <c r="W11" s="189"/>
      <c r="X11" s="31"/>
      <c r="Y11" s="58"/>
      <c r="Z11" s="60"/>
      <c r="AA11" s="61"/>
      <c r="AB11" s="60"/>
      <c r="AC11" s="64"/>
      <c r="AD11" s="65"/>
      <c r="AE11" s="66"/>
      <c r="AF11" s="67"/>
      <c r="AG11" s="67"/>
      <c r="AH11" s="67"/>
      <c r="AI11" s="60"/>
      <c r="AJ11" s="61"/>
      <c r="AK11" s="60"/>
      <c r="AL11" s="64"/>
      <c r="AM11" s="65"/>
      <c r="AN11" s="66"/>
      <c r="AO11" s="67"/>
      <c r="AP11" s="67"/>
      <c r="AQ11" s="67"/>
      <c r="AR11" s="60"/>
      <c r="AS11" s="61"/>
      <c r="AT11" s="60"/>
      <c r="AU11" s="64"/>
      <c r="AV11" s="65"/>
      <c r="AW11" s="66"/>
      <c r="AX11" s="67"/>
      <c r="AY11" s="67"/>
      <c r="AZ11" s="67"/>
      <c r="BA11" s="60"/>
      <c r="BB11" s="61"/>
      <c r="BC11" s="60"/>
      <c r="BD11" s="64"/>
      <c r="BE11" s="65"/>
      <c r="BF11" s="66"/>
      <c r="BG11" s="67"/>
      <c r="BH11" s="67"/>
      <c r="BI11" s="67"/>
      <c r="BJ11" s="62"/>
      <c r="BK11" s="63"/>
      <c r="BL11" s="60"/>
      <c r="BM11" s="64"/>
      <c r="BN11" s="65"/>
      <c r="BO11" s="66"/>
      <c r="BP11" s="67"/>
      <c r="BQ11" s="67"/>
      <c r="BR11" s="67"/>
      <c r="BS11" s="62"/>
      <c r="BT11" s="63"/>
      <c r="BU11" s="60"/>
      <c r="BV11" s="64"/>
      <c r="BW11" s="65"/>
      <c r="BX11" s="66"/>
      <c r="BY11" s="67"/>
      <c r="BZ11" s="67"/>
      <c r="CA11" s="67"/>
      <c r="CB11" s="62"/>
      <c r="CC11" s="63"/>
      <c r="CD11" s="60"/>
      <c r="CE11" s="64"/>
      <c r="CF11" s="65"/>
      <c r="CG11" s="66"/>
      <c r="CH11" s="67"/>
      <c r="CI11" s="67"/>
      <c r="CJ11" s="67"/>
      <c r="CK11" s="68"/>
      <c r="CL11" s="65"/>
      <c r="CM11" s="65"/>
      <c r="CN11" s="65"/>
      <c r="CO11" s="69"/>
    </row>
    <row r="12" spans="1:95">
      <c r="A12" s="19">
        <f>Z12</f>
        <v/>
      </c>
      <c r="B12" s="39"/>
      <c r="C12" s="39"/>
      <c r="D12" s="39"/>
      <c r="E12" s="39"/>
      <c r="F12" s="38" t="s">
        <v>98</v>
      </c>
      <c r="G12" s="38"/>
      <c r="H12" s="185"/>
      <c r="I12" s="39">
        <f>SUM(I6:I11)</f>
        <v>2571</v>
      </c>
      <c r="J12" s="39">
        <f>SUM(J6:J11)</f>
        <v>0</v>
      </c>
      <c r="K12" s="39">
        <f>SUM(K6:K11)</f>
        <v>52342</v>
      </c>
      <c r="L12" s="39">
        <f>SUM(L6:L11)</f>
        <v>599</v>
      </c>
      <c r="M12" s="40">
        <f>IFERROR(L12/K12,"-")</f>
        <v>0.011443964693745</v>
      </c>
      <c r="N12" s="75">
        <f>SUM(N6:N11)</f>
        <v>43</v>
      </c>
      <c r="O12" s="75">
        <f>SUM(O6:O11)</f>
        <v>137</v>
      </c>
      <c r="P12" s="40">
        <f>IFERROR(N12/L12,"-")</f>
        <v>0.071786310517529</v>
      </c>
      <c r="Q12" s="41">
        <f>IFERROR(H12/L12,"-")</f>
        <v>0</v>
      </c>
      <c r="R12" s="42">
        <f>SUM(R6:R11)</f>
        <v>75</v>
      </c>
      <c r="S12" s="40">
        <f>IFERROR(R12/L12,"-")</f>
        <v>0.12520868113523</v>
      </c>
      <c r="T12" s="185">
        <f>SUM(T6:T11)</f>
        <v>3937000</v>
      </c>
      <c r="U12" s="185">
        <f>IFERROR(T12/L12,"-")</f>
        <v>6572.6210350584</v>
      </c>
      <c r="V12" s="185">
        <f>IFERROR(T12/R12,"-")</f>
        <v>52493.333333333</v>
      </c>
      <c r="W12" s="185">
        <f>T12-H12</f>
        <v>3937000</v>
      </c>
      <c r="X12" s="44" t="str">
        <f>T12/H12</f>
        <v>0</v>
      </c>
      <c r="Y12" s="57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9"/>
    <mergeCell ref="H8:H9"/>
    <mergeCell ref="Q8:Q9"/>
    <mergeCell ref="W8:W9"/>
    <mergeCell ref="X8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