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<sst xmlns="http://schemas.openxmlformats.org/spreadsheetml/2006/main" uniqueCount="59">
  <si>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02月</t>
  </si>
  <si>
    <t>どきどき</t>
  </si>
  <si>
    <t>最終更新日</t>
  </si>
  <si>
    <t>05月29日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</si>
  <si>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</si>
  <si>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</si>
  <si>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</si>
  <si>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</si>
  <si>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</si>
  <si>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</si>
  <si>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</si>
  <si>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</si>
  <si>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</si>
  <si>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</si>
  <si>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</si>
  <si>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</si>
  <si>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</si>
  <si>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</si>
  <si>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</si>
  <si>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</si>
  <si>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</si>
  <si>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</si>
  <si>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</si>
  <si>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</si>
  <si>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</si>
  <si>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</si>
  <si>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</si>
  <si>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</si>
  <si>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</si>
  <si>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</si>
  <si>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</si>
  <si>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</si>
  <si>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</si>
  <si>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</si>
  <si>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</si>
  <si>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</si>
  <si>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</si>
  <si>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</si>
  <si>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</si>
  <si>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</si>
  <si>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</si>
  <si>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</si>
  <si>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</si>
  <si>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</si>
  <si>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</si>
  <si>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</si>
  <si>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</si>
  <si>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</si>
  <si>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</si>
  <si>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</si>
  <si>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</si>
  <si>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</si>
  <si>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</si>
  <si>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ADIT</t>
  </si>
  <si>
    <t>YDN（ディスプレイ広告）</t>
  </si>
  <si>
    <t>2/1～2/29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</si>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</sst>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4.6855494793482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1104673</v>
      </c>
      <c r="I6" s="59">
        <v>1966</v>
      </c>
      <c r="J6" s="59">
        <v>0</v>
      </c>
      <c r="K6" s="59">
        <v>25009</v>
      </c>
      <c r="L6" s="68">
        <v>453</v>
      </c>
      <c r="M6" s="60">
        <f>IFERROR(L6/K6,"-")</f>
        <v>0.018113479147507</v>
      </c>
      <c r="N6" s="59">
        <v>33</v>
      </c>
      <c r="O6" s="59">
        <v>169</v>
      </c>
      <c r="P6" s="60">
        <f>IFERROR(N6/(L6),"-")</f>
        <v>0.072847682119205</v>
      </c>
      <c r="Q6" s="61">
        <f>IFERROR(H6/SUM(L6:L6),"-")</f>
        <v>2438.5717439294</v>
      </c>
      <c r="R6" s="62">
        <v>74</v>
      </c>
      <c r="S6" s="60">
        <f>IF(L6=0,"-",R6/L6)</f>
        <v>0.16335540838852</v>
      </c>
      <c r="T6" s="159">
        <v>5176000</v>
      </c>
      <c r="U6" s="160">
        <f>IFERROR(T6/L6,"-")</f>
        <v>11426.048565121</v>
      </c>
      <c r="V6" s="160">
        <f>IFERROR(T6/R6,"-")</f>
        <v>69945.945945946</v>
      </c>
      <c r="W6" s="154">
        <f>SUM(T6:T6)-SUM(H6:H6)</f>
        <v>4071327</v>
      </c>
      <c r="X6" s="63">
        <f>SUM(T6:T6)/SUM(H6:H6)</f>
        <v>4.6855494793482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>
        <v>2</v>
      </c>
      <c r="AS6" s="82">
        <f>IF(L6=0,"",IF(AR6=0,"",(AR6/L6)))</f>
        <v>0.0044150110375276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16</v>
      </c>
      <c r="BB6" s="88">
        <f>IF(L6=0,"",IF(BA6=0,"",(BA6/L6)))</f>
        <v>0.035320088300221</v>
      </c>
      <c r="BC6" s="87">
        <v>3</v>
      </c>
      <c r="BD6" s="89">
        <f>IFERROR(BC6/BA6,"-")</f>
        <v>0.1875</v>
      </c>
      <c r="BE6" s="90">
        <v>96000</v>
      </c>
      <c r="BF6" s="91">
        <f>IFERROR(BE6/BA6,"-")</f>
        <v>6000</v>
      </c>
      <c r="BG6" s="92"/>
      <c r="BH6" s="92">
        <v>1</v>
      </c>
      <c r="BI6" s="92">
        <v>2</v>
      </c>
      <c r="BJ6" s="94">
        <v>164</v>
      </c>
      <c r="BK6" s="95">
        <f>IF(L6=0,"",IF(BJ6=0,"",(BJ6/L6)))</f>
        <v>0.36203090507726</v>
      </c>
      <c r="BL6" s="96">
        <v>27</v>
      </c>
      <c r="BM6" s="97">
        <f>IFERROR(BL6/BJ6,"-")</f>
        <v>0.16463414634146</v>
      </c>
      <c r="BN6" s="98">
        <v>757000</v>
      </c>
      <c r="BO6" s="99">
        <f>IFERROR(BN6/BJ6,"-")</f>
        <v>4615.8536585366</v>
      </c>
      <c r="BP6" s="100">
        <v>12</v>
      </c>
      <c r="BQ6" s="100">
        <v>4</v>
      </c>
      <c r="BR6" s="100">
        <v>11</v>
      </c>
      <c r="BS6" s="101">
        <v>215</v>
      </c>
      <c r="BT6" s="102">
        <f>IF(L6=0,"",IF(BS6=0,"",(BS6/L6)))</f>
        <v>0.47461368653422</v>
      </c>
      <c r="BU6" s="103">
        <v>29</v>
      </c>
      <c r="BV6" s="104">
        <f>IFERROR(BU6/BS6,"-")</f>
        <v>0.13488372093023</v>
      </c>
      <c r="BW6" s="105">
        <v>4029000</v>
      </c>
      <c r="BX6" s="106">
        <f>IFERROR(BW6/BS6,"-")</f>
        <v>18739.534883721</v>
      </c>
      <c r="BY6" s="107">
        <v>11</v>
      </c>
      <c r="BZ6" s="107">
        <v>3</v>
      </c>
      <c r="CA6" s="107">
        <v>15</v>
      </c>
      <c r="CB6" s="108">
        <v>56</v>
      </c>
      <c r="CC6" s="109">
        <f>IF(L6=0,"",IF(CB6=0,"",(CB6/L6)))</f>
        <v>0.12362030905077</v>
      </c>
      <c r="CD6" s="110">
        <v>15</v>
      </c>
      <c r="CE6" s="111">
        <f>IFERROR(CD6/CB6,"-")</f>
        <v>0.26785714285714</v>
      </c>
      <c r="CF6" s="112">
        <v>294000</v>
      </c>
      <c r="CG6" s="113">
        <f>IFERROR(CF6/CB6,"-")</f>
        <v>5250</v>
      </c>
      <c r="CH6" s="114">
        <v>6</v>
      </c>
      <c r="CI6" s="114">
        <v>1</v>
      </c>
      <c r="CJ6" s="114">
        <v>8</v>
      </c>
      <c r="CK6" s="115">
        <v>74</v>
      </c>
      <c r="CL6" s="116">
        <v>5176000</v>
      </c>
      <c r="CM6" s="116">
        <v>1323000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58" t="str">
        <f>X7</f>
        <v>0</v>
      </c>
      <c r="B7" s="162" t="s">
        <v>56</v>
      </c>
      <c r="C7" s="162" t="s">
        <v>53</v>
      </c>
      <c r="D7" s="162"/>
      <c r="E7" s="162"/>
      <c r="F7" s="67" t="s">
        <v>57</v>
      </c>
      <c r="G7" s="67" t="s">
        <v>55</v>
      </c>
      <c r="H7" s="154">
        <v>0</v>
      </c>
      <c r="I7" s="59">
        <v>2</v>
      </c>
      <c r="J7" s="59">
        <v>0</v>
      </c>
      <c r="K7" s="59">
        <v>5</v>
      </c>
      <c r="L7" s="68">
        <v>1</v>
      </c>
      <c r="M7" s="60">
        <f>IFERROR(L7/K7,"-")</f>
        <v>0.2</v>
      </c>
      <c r="N7" s="59">
        <v>0</v>
      </c>
      <c r="O7" s="59">
        <v>0</v>
      </c>
      <c r="P7" s="60">
        <f>IFERROR(N7/(L7),"-")</f>
        <v>0</v>
      </c>
      <c r="Q7" s="61">
        <f>IFERROR(H7/SUM(L7:L7),"-")</f>
        <v>0</v>
      </c>
      <c r="R7" s="62">
        <v>1</v>
      </c>
      <c r="S7" s="60">
        <f>IF(L7=0,"-",R7/L7)</f>
        <v>1</v>
      </c>
      <c r="T7" s="159">
        <v>10000</v>
      </c>
      <c r="U7" s="160">
        <f>IFERROR(T7/L7,"-")</f>
        <v>10000</v>
      </c>
      <c r="V7" s="160">
        <f>IFERROR(T7/R7,"-")</f>
        <v>10000</v>
      </c>
      <c r="W7" s="154">
        <f>SUM(T7:T7)-SUM(H7:H7)</f>
        <v>10000</v>
      </c>
      <c r="X7" s="63" t="str">
        <f>SUM(T7:T7)/SUM(H7:H7)</f>
        <v>0</v>
      </c>
      <c r="Y7" s="57"/>
      <c r="Z7" s="69"/>
      <c r="AA7" s="70">
        <f>IF(L7=0,"",IF(Z7=0,"",(Z7/L7)))</f>
        <v>0</v>
      </c>
      <c r="AB7" s="69"/>
      <c r="AC7" s="71" t="str">
        <f>IFERROR(AB7/Z7,"-")</f>
        <v>-</v>
      </c>
      <c r="AD7" s="72"/>
      <c r="AE7" s="73" t="str">
        <f>IFERROR(AD7/Z7,"-")</f>
        <v>-</v>
      </c>
      <c r="AF7" s="74"/>
      <c r="AG7" s="74"/>
      <c r="AH7" s="74"/>
      <c r="AI7" s="75">
        <v>1</v>
      </c>
      <c r="AJ7" s="76">
        <f>IF(L7=0,"",IF(AI7=0,"",(AI7/L7)))</f>
        <v>1</v>
      </c>
      <c r="AK7" s="75">
        <v>1</v>
      </c>
      <c r="AL7" s="77">
        <f>IFERROR(AK7/AI7,"-")</f>
        <v>1</v>
      </c>
      <c r="AM7" s="78">
        <v>10000</v>
      </c>
      <c r="AN7" s="79">
        <f>IFERROR(AM7/AI7,"-")</f>
        <v>10000</v>
      </c>
      <c r="AO7" s="80"/>
      <c r="AP7" s="80">
        <v>1</v>
      </c>
      <c r="AQ7" s="80"/>
      <c r="AR7" s="81"/>
      <c r="AS7" s="82">
        <f>IF(L7=0,"",IF(AR7=0,"",(AR7/L7)))</f>
        <v>0</v>
      </c>
      <c r="AT7" s="81"/>
      <c r="AU7" s="83" t="str">
        <f>IFERROR(AT7/AR7,"-")</f>
        <v>-</v>
      </c>
      <c r="AV7" s="84"/>
      <c r="AW7" s="85" t="str">
        <f>IFERROR(AV7/AR7,"-")</f>
        <v>-</v>
      </c>
      <c r="AX7" s="86"/>
      <c r="AY7" s="86"/>
      <c r="AZ7" s="86"/>
      <c r="BA7" s="87"/>
      <c r="BB7" s="88">
        <f>IF(L7=0,"",IF(BA7=0,"",(BA7/L7)))</f>
        <v>0</v>
      </c>
      <c r="BC7" s="87"/>
      <c r="BD7" s="89" t="str">
        <f>IFERROR(BC7/BA7,"-")</f>
        <v>-</v>
      </c>
      <c r="BE7" s="90"/>
      <c r="BF7" s="91" t="str">
        <f>IFERROR(BE7/BA7,"-")</f>
        <v>-</v>
      </c>
      <c r="BG7" s="92"/>
      <c r="BH7" s="92"/>
      <c r="BI7" s="92"/>
      <c r="BJ7" s="94"/>
      <c r="BK7" s="95">
        <f>IF(L7=0,"",IF(BJ7=0,"",(BJ7/L7)))</f>
        <v>0</v>
      </c>
      <c r="BL7" s="96"/>
      <c r="BM7" s="97" t="str">
        <f>IFERROR(BL7/BJ7,"-")</f>
        <v>-</v>
      </c>
      <c r="BN7" s="98"/>
      <c r="BO7" s="99" t="str">
        <f>IFERROR(BN7/BJ7,"-")</f>
        <v>-</v>
      </c>
      <c r="BP7" s="100"/>
      <c r="BQ7" s="100"/>
      <c r="BR7" s="100"/>
      <c r="BS7" s="101"/>
      <c r="BT7" s="102">
        <f>IF(L7=0,"",IF(BS7=0,"",(BS7/L7)))</f>
        <v>0</v>
      </c>
      <c r="BU7" s="103"/>
      <c r="BV7" s="104" t="str">
        <f>IFERROR(BU7/BS7,"-")</f>
        <v>-</v>
      </c>
      <c r="BW7" s="105"/>
      <c r="BX7" s="106" t="str">
        <f>IFERROR(BW7/BS7,"-")</f>
        <v>-</v>
      </c>
      <c r="BY7" s="107"/>
      <c r="BZ7" s="107"/>
      <c r="CA7" s="107"/>
      <c r="CB7" s="108"/>
      <c r="CC7" s="109">
        <f>IF(L7=0,"",IF(CB7=0,"",(CB7/L7)))</f>
        <v>0</v>
      </c>
      <c r="CD7" s="110"/>
      <c r="CE7" s="111" t="str">
        <f>IFERROR(CD7/CB7,"-")</f>
        <v>-</v>
      </c>
      <c r="CF7" s="112"/>
      <c r="CG7" s="113" t="str">
        <f>IFERROR(CF7/CB7,"-")</f>
        <v>-</v>
      </c>
      <c r="CH7" s="114"/>
      <c r="CI7" s="114"/>
      <c r="CJ7" s="114"/>
      <c r="CK7" s="115">
        <v>1</v>
      </c>
      <c r="CL7" s="116">
        <v>10000</v>
      </c>
      <c r="CM7" s="116">
        <v>10000</v>
      </c>
      <c r="CN7" s="116"/>
      <c r="CO7" s="117" t="str">
        <f>IF(AND(CM7=0,CN7=0),"",IF(AND(CM7&lt;=100000,CN7&lt;=100000),"",IF(CM7/CL7&gt;0.7,"男高",IF(CN7/CL7&gt;0.7,"女高",""))))</f>
        <v/>
      </c>
    </row>
    <row r="8" spans="1:95">
      <c r="A8" s="15"/>
      <c r="B8" s="64"/>
      <c r="C8" s="64"/>
      <c r="D8" s="65"/>
      <c r="E8" s="66"/>
      <c r="F8" s="67"/>
      <c r="G8" s="67"/>
      <c r="H8" s="155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38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15"/>
      <c r="B9" s="21"/>
      <c r="C9" s="21"/>
      <c r="D9" s="16"/>
      <c r="E9" s="16"/>
      <c r="F9" s="20"/>
      <c r="G9" s="54"/>
      <c r="H9" s="156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1"/>
      <c r="U9" s="161"/>
      <c r="V9" s="161"/>
      <c r="W9" s="161"/>
      <c r="X9" s="17"/>
      <c r="Y9" s="40"/>
      <c r="Z9" s="42"/>
      <c r="AA9" s="43"/>
      <c r="AB9" s="42"/>
      <c r="AC9" s="46"/>
      <c r="AD9" s="47"/>
      <c r="AE9" s="48"/>
      <c r="AF9" s="49"/>
      <c r="AG9" s="49"/>
      <c r="AH9" s="49"/>
      <c r="AI9" s="42"/>
      <c r="AJ9" s="43"/>
      <c r="AK9" s="42"/>
      <c r="AL9" s="46"/>
      <c r="AM9" s="47"/>
      <c r="AN9" s="48"/>
      <c r="AO9" s="49"/>
      <c r="AP9" s="49"/>
      <c r="AQ9" s="49"/>
      <c r="AR9" s="42"/>
      <c r="AS9" s="43"/>
      <c r="AT9" s="42"/>
      <c r="AU9" s="46"/>
      <c r="AV9" s="47"/>
      <c r="AW9" s="48"/>
      <c r="AX9" s="49"/>
      <c r="AY9" s="49"/>
      <c r="AZ9" s="49"/>
      <c r="BA9" s="42"/>
      <c r="BB9" s="43"/>
      <c r="BC9" s="42"/>
      <c r="BD9" s="46"/>
      <c r="BE9" s="47"/>
      <c r="BF9" s="48"/>
      <c r="BG9" s="49"/>
      <c r="BH9" s="49"/>
      <c r="BI9" s="49"/>
      <c r="BJ9" s="44"/>
      <c r="BK9" s="45"/>
      <c r="BL9" s="42"/>
      <c r="BM9" s="46"/>
      <c r="BN9" s="47"/>
      <c r="BO9" s="48"/>
      <c r="BP9" s="49"/>
      <c r="BQ9" s="49"/>
      <c r="BR9" s="49"/>
      <c r="BS9" s="44"/>
      <c r="BT9" s="45"/>
      <c r="BU9" s="42"/>
      <c r="BV9" s="46"/>
      <c r="BW9" s="47"/>
      <c r="BX9" s="48"/>
      <c r="BY9" s="49"/>
      <c r="BZ9" s="49"/>
      <c r="CA9" s="49"/>
      <c r="CB9" s="44"/>
      <c r="CC9" s="45"/>
      <c r="CD9" s="42"/>
      <c r="CE9" s="46"/>
      <c r="CF9" s="47"/>
      <c r="CG9" s="48"/>
      <c r="CH9" s="49"/>
      <c r="CI9" s="49"/>
      <c r="CJ9" s="49"/>
      <c r="CK9" s="50"/>
      <c r="CL9" s="47"/>
      <c r="CM9" s="47"/>
      <c r="CN9" s="47"/>
      <c r="CO9" s="51"/>
    </row>
    <row r="10" spans="1:95">
      <c r="A10" s="7">
        <f>Z10</f>
        <v/>
      </c>
      <c r="B10" s="24"/>
      <c r="C10" s="24"/>
      <c r="D10" s="24"/>
      <c r="E10" s="24"/>
      <c r="F10" s="23" t="s">
        <v>58</v>
      </c>
      <c r="G10" s="23"/>
      <c r="H10" s="157"/>
      <c r="I10" s="24">
        <f>SUM(I6:I9)</f>
        <v>1968</v>
      </c>
      <c r="J10" s="24">
        <f>SUM(J6:J9)</f>
        <v>0</v>
      </c>
      <c r="K10" s="24">
        <f>SUM(K6:K9)</f>
        <v>25014</v>
      </c>
      <c r="L10" s="24">
        <f>SUM(L6:L9)</f>
        <v>454</v>
      </c>
      <c r="M10" s="25">
        <f>IFERROR(L10/K10,"-")</f>
        <v>0.018149836091789</v>
      </c>
      <c r="N10" s="56">
        <f>SUM(N6:N9)</f>
        <v>33</v>
      </c>
      <c r="O10" s="56">
        <f>SUM(O6:O9)</f>
        <v>169</v>
      </c>
      <c r="P10" s="25">
        <f>IFERROR(N10/L10,"-")</f>
        <v>0.072687224669604</v>
      </c>
      <c r="Q10" s="26">
        <f>IFERROR(H10/L10,"-")</f>
        <v>0</v>
      </c>
      <c r="R10" s="27">
        <f>SUM(R6:R9)</f>
        <v>75</v>
      </c>
      <c r="S10" s="25">
        <f>IFERROR(R10/L10,"-")</f>
        <v>0.16519823788546</v>
      </c>
      <c r="T10" s="157">
        <f>SUM(T6:T9)</f>
        <v>5186000</v>
      </c>
      <c r="U10" s="157">
        <f>IFERROR(T10/L10,"-")</f>
        <v>11422.907488987</v>
      </c>
      <c r="V10" s="157">
        <f>IFERROR(T10/R10,"-")</f>
        <v>69146.666666667</v>
      </c>
      <c r="W10" s="157">
        <f>T10-H10</f>
        <v>5186000</v>
      </c>
      <c r="X10" s="28" t="str">
        <f>T10/H10</f>
        <v>0</v>
      </c>
      <c r="Y10" s="39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