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<sst xmlns="http://schemas.openxmlformats.org/spreadsheetml/2006/main" uniqueCount="77">
  <si>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</si>
  <si>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</si>
  <si>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</si>
  <si>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</si>
  <si>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</si>
  <si>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</si>
  <si>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</si>
  <si>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</si>
  <si>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</si>
  <si>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</si>
  <si>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</si>
  <si>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</si>
  <si>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</si>
  <si>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</si>
  <si>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</si>
  <si>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</si>
  <si>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</si>
  <si>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</si>
  <si>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</si>
  <si>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</si>
  <si>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</si>
  <si>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</si>
  <si>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</si>
  <si>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</si>
  <si>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</si>
  <si>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</si>
  <si>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</si>
  <si>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</si>
  <si>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</si>
  <si>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</si>
  <si>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</si>
  <si>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</si>
  <si>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</si>
  <si>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</si>
  <si>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</si>
  <si>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</si>
  <si>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</si>
  <si>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</si>
  <si>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</si>
  <si>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</si>
  <si>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</si>
  <si>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</si>
  <si>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</si>
  <si>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</si>
  <si>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</si>
  <si>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</si>
  <si>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</si>
  <si>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</si>
  <si>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</si>
  <si>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</si>
  <si>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</si>
  <si>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</si>
  <si>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</si>
  <si>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</si>
  <si>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</si>
  <si>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</si>
  <si>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</si>
  <si>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ht379</t>
  </si>
  <si>
    <t>lp02</t>
  </si>
  <si>
    <t>おまとめパック</t>
  </si>
  <si>
    <t>10月01日(日)</t>
  </si>
  <si>
    <t>ht380</t>
  </si>
  <si>
    <t>ht381</t>
  </si>
  <si>
    <t>ht382</t>
  </si>
  <si>
    <t>空電</t>
  </si>
  <si>
    <t>ht383</t>
  </si>
  <si>
    <t>ht384</t>
  </si>
  <si>
    <t>雑誌 TOTAL</t>
  </si>
  <si>
    <t>●リスティング 広告</t>
  </si>
  <si>
    <t>UA</t>
  </si>
  <si>
    <t>adyd</t>
  </si>
  <si>
    <t>ADIT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</si>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</sst>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1.1703703703704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185" t="s">
        <v>60</v>
      </c>
      <c r="K10" s="176">
        <v>1080000</v>
      </c>
      <c r="L10" s="76">
        <v>223</v>
      </c>
      <c r="M10" s="76">
        <v>0</v>
      </c>
      <c r="N10" s="76">
        <v>649</v>
      </c>
      <c r="O10" s="88">
        <v>65</v>
      </c>
      <c r="P10" s="89">
        <v>0</v>
      </c>
      <c r="Q10" s="90">
        <f>O10+P10</f>
        <v>65</v>
      </c>
      <c r="R10" s="77">
        <f>IFERROR(Q10/N10,"-")</f>
        <v>0.10015408320493</v>
      </c>
      <c r="S10" s="76">
        <v>8</v>
      </c>
      <c r="T10" s="76">
        <v>26</v>
      </c>
      <c r="U10" s="77">
        <f>IFERROR(T10/(Q10),"-")</f>
        <v>0.4</v>
      </c>
      <c r="V10" s="78">
        <f>IFERROR(K10/SUM(Q10:Q15),"-")</f>
        <v>6545.4545454545</v>
      </c>
      <c r="W10" s="79">
        <v>8</v>
      </c>
      <c r="X10" s="77">
        <f>IF(Q10=0,"-",W10/Q10)</f>
        <v>0.12307692307692</v>
      </c>
      <c r="Y10" s="181">
        <v>177000</v>
      </c>
      <c r="Z10" s="182">
        <f>IFERROR(Y10/Q10,"-")</f>
        <v>2723.0769230769</v>
      </c>
      <c r="AA10" s="182">
        <f>IFERROR(Y10/W10,"-")</f>
        <v>22125</v>
      </c>
      <c r="AB10" s="176">
        <f>SUM(Y10:Y15)-SUM(K10:K15)</f>
        <v>184000</v>
      </c>
      <c r="AC10" s="80">
        <f>SUM(Y10:Y15)/SUM(K10:K15)</f>
        <v>1.1703703703704</v>
      </c>
      <c r="AD10" s="74"/>
      <c r="AE10" s="91">
        <v>3</v>
      </c>
      <c r="AF10" s="92">
        <f>IF(Q10=0,"",IF(AE10=0,"",(AE10/Q10)))</f>
        <v>0.046153846153846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21</v>
      </c>
      <c r="AO10" s="98">
        <f>IF(Q10=0,"",IF(AN10=0,"",(AN10/Q10)))</f>
        <v>0.32307692307692</v>
      </c>
      <c r="AP10" s="97">
        <v>2</v>
      </c>
      <c r="AQ10" s="99">
        <f>IFERROR(AP10/AN10,"-")</f>
        <v>0.095238095238095</v>
      </c>
      <c r="AR10" s="100">
        <v>13000</v>
      </c>
      <c r="AS10" s="101">
        <f>IFERROR(AR10/AN10,"-")</f>
        <v>619.04761904762</v>
      </c>
      <c r="AT10" s="102">
        <v>1</v>
      </c>
      <c r="AU10" s="102">
        <v>1</v>
      </c>
      <c r="AV10" s="102"/>
      <c r="AW10" s="103">
        <v>12</v>
      </c>
      <c r="AX10" s="104">
        <f>IF(Q10=0,"",IF(AW10=0,"",(AW10/Q10)))</f>
        <v>0.18461538461538</v>
      </c>
      <c r="AY10" s="103">
        <v>2</v>
      </c>
      <c r="AZ10" s="105">
        <f>IFERROR(AY10/AW10,"-")</f>
        <v>0.16666666666667</v>
      </c>
      <c r="BA10" s="106">
        <v>10000</v>
      </c>
      <c r="BB10" s="107">
        <f>IFERROR(BA10/AW10,"-")</f>
        <v>833.33333333333</v>
      </c>
      <c r="BC10" s="108">
        <v>2</v>
      </c>
      <c r="BD10" s="108"/>
      <c r="BE10" s="108"/>
      <c r="BF10" s="109">
        <v>5</v>
      </c>
      <c r="BG10" s="110">
        <f>IF(Q10=0,"",IF(BF10=0,"",(BF10/Q10)))</f>
        <v>0.076923076923077</v>
      </c>
      <c r="BH10" s="109">
        <v>1</v>
      </c>
      <c r="BI10" s="111">
        <f>IFERROR(BH10/BF10,"-")</f>
        <v>0.2</v>
      </c>
      <c r="BJ10" s="112">
        <v>10000</v>
      </c>
      <c r="BK10" s="113">
        <f>IFERROR(BJ10/BF10,"-")</f>
        <v>2000</v>
      </c>
      <c r="BL10" s="114"/>
      <c r="BM10" s="114">
        <v>1</v>
      </c>
      <c r="BN10" s="114"/>
      <c r="BO10" s="116">
        <v>16</v>
      </c>
      <c r="BP10" s="117">
        <f>IF(Q10=0,"",IF(BO10=0,"",(BO10/Q10)))</f>
        <v>0.24615384615385</v>
      </c>
      <c r="BQ10" s="118">
        <v>2</v>
      </c>
      <c r="BR10" s="119">
        <f>IFERROR(BQ10/BO10,"-")</f>
        <v>0.125</v>
      </c>
      <c r="BS10" s="120">
        <v>141000</v>
      </c>
      <c r="BT10" s="121">
        <f>IFERROR(BS10/BO10,"-")</f>
        <v>8812.5</v>
      </c>
      <c r="BU10" s="122">
        <v>1</v>
      </c>
      <c r="BV10" s="122"/>
      <c r="BW10" s="122">
        <v>1</v>
      </c>
      <c r="BX10" s="123">
        <v>6</v>
      </c>
      <c r="BY10" s="124">
        <f>IF(Q10=0,"",IF(BX10=0,"",(BX10/Q10)))</f>
        <v>0.092307692307692</v>
      </c>
      <c r="BZ10" s="125">
        <v>1</v>
      </c>
      <c r="CA10" s="126">
        <f>IFERROR(BZ10/BX10,"-")</f>
        <v>0.16666666666667</v>
      </c>
      <c r="CB10" s="127">
        <v>3000</v>
      </c>
      <c r="CC10" s="128">
        <f>IFERROR(CB10/BX10,"-")</f>
        <v>500</v>
      </c>
      <c r="CD10" s="129">
        <v>1</v>
      </c>
      <c r="CE10" s="129"/>
      <c r="CF10" s="129"/>
      <c r="CG10" s="130">
        <v>2</v>
      </c>
      <c r="CH10" s="131">
        <f>IF(Q10=0,"",IF(CG10=0,"",(CG10/Q10)))</f>
        <v>0.030769230769231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8</v>
      </c>
      <c r="CQ10" s="138">
        <v>177000</v>
      </c>
      <c r="CR10" s="138">
        <v>136000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38</v>
      </c>
      <c r="M11" s="76">
        <v>0</v>
      </c>
      <c r="N11" s="76">
        <v>148</v>
      </c>
      <c r="O11" s="88">
        <v>13</v>
      </c>
      <c r="P11" s="89">
        <v>1</v>
      </c>
      <c r="Q11" s="90">
        <f>O11+P11</f>
        <v>14</v>
      </c>
      <c r="R11" s="77">
        <f>IFERROR(Q11/N11,"-")</f>
        <v>0.094594594594595</v>
      </c>
      <c r="S11" s="76">
        <v>3</v>
      </c>
      <c r="T11" s="76">
        <v>4</v>
      </c>
      <c r="U11" s="77">
        <f>IFERROR(T11/(Q11),"-")</f>
        <v>0.28571428571429</v>
      </c>
      <c r="V11" s="78"/>
      <c r="W11" s="79">
        <v>3</v>
      </c>
      <c r="X11" s="77">
        <f>IF(Q11=0,"-",W11/Q11)</f>
        <v>0.21428571428571</v>
      </c>
      <c r="Y11" s="181">
        <v>26000</v>
      </c>
      <c r="Z11" s="182">
        <f>IFERROR(Y11/Q11,"-")</f>
        <v>1857.1428571429</v>
      </c>
      <c r="AA11" s="182">
        <f>IFERROR(Y11/W11,"-")</f>
        <v>8666.6666666667</v>
      </c>
      <c r="AB11" s="176"/>
      <c r="AC11" s="80"/>
      <c r="AD11" s="74"/>
      <c r="AE11" s="91">
        <v>1</v>
      </c>
      <c r="AF11" s="92">
        <f>IF(Q11=0,"",IF(AE11=0,"",(AE11/Q11)))</f>
        <v>0.071428571428571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2</v>
      </c>
      <c r="AO11" s="98">
        <f>IF(Q11=0,"",IF(AN11=0,"",(AN11/Q11)))</f>
        <v>0.14285714285714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3</v>
      </c>
      <c r="AX11" s="104">
        <f>IF(Q11=0,"",IF(AW11=0,"",(AW11/Q11)))</f>
        <v>0.21428571428571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0.21428571428571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5</v>
      </c>
      <c r="BY11" s="124">
        <f>IF(Q11=0,"",IF(BX11=0,"",(BX11/Q11)))</f>
        <v>0.35714285714286</v>
      </c>
      <c r="BZ11" s="125">
        <v>3</v>
      </c>
      <c r="CA11" s="126">
        <f>IFERROR(BZ11/BX11,"-")</f>
        <v>0.6</v>
      </c>
      <c r="CB11" s="127">
        <v>26000</v>
      </c>
      <c r="CC11" s="128">
        <f>IFERROR(CB11/BX11,"-")</f>
        <v>5200</v>
      </c>
      <c r="CD11" s="129">
        <v>2</v>
      </c>
      <c r="CE11" s="129">
        <v>1</v>
      </c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26000</v>
      </c>
      <c r="CR11" s="138">
        <v>18000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667</v>
      </c>
      <c r="M13" s="32">
        <v>253</v>
      </c>
      <c r="N13" s="29">
        <v>303</v>
      </c>
      <c r="O13" s="21">
        <v>67</v>
      </c>
      <c r="P13" s="21">
        <v>1</v>
      </c>
      <c r="Q13" s="21">
        <f>O13+P13</f>
        <v>68</v>
      </c>
      <c r="R13" s="30">
        <f>IFERROR(Q13/N13,"-")</f>
        <v>0.22442244224422</v>
      </c>
      <c r="S13" s="30">
        <v>33</v>
      </c>
      <c r="T13" s="21">
        <v>11</v>
      </c>
      <c r="U13" s="30">
        <f>IFERROR(T13/(Q13),"-")</f>
        <v>0.16176470588235</v>
      </c>
      <c r="V13" s="23"/>
      <c r="W13" s="23">
        <v>10</v>
      </c>
      <c r="X13" s="23">
        <f>IF(Q13=0,"-",W13/Q13)</f>
        <v>0.14705882352941</v>
      </c>
      <c r="Y13" s="183">
        <v>1008000</v>
      </c>
      <c r="Z13" s="183">
        <f>IFERROR(Y13/Q13,"-")</f>
        <v>14823.529411765</v>
      </c>
      <c r="AA13" s="183">
        <f>IFERROR(Y13/W13,"-")</f>
        <v>100800</v>
      </c>
      <c r="AB13" s="183"/>
      <c r="AC13" s="31"/>
      <c r="AD13" s="56"/>
      <c r="AE13" s="58"/>
      <c r="AF13" s="59">
        <f>IF(Q13=0,"",IF(AE13=0,"",(AE13/Q13)))</f>
        <v>0</v>
      </c>
      <c r="AG13" s="58"/>
      <c r="AH13" s="62" t="str">
        <f>IFERROR(AG13/AE13,"-")</f>
        <v>-</v>
      </c>
      <c r="AI13" s="63"/>
      <c r="AJ13" s="64" t="str">
        <f>IFERROR(AI13/AE13,"-")</f>
        <v>-</v>
      </c>
      <c r="AK13" s="65"/>
      <c r="AL13" s="65"/>
      <c r="AM13" s="65"/>
      <c r="AN13" s="58">
        <v>10</v>
      </c>
      <c r="AO13" s="59">
        <f>IF(Q13=0,"",IF(AN13=0,"",(AN13/Q13)))</f>
        <v>0.14705882352941</v>
      </c>
      <c r="AP13" s="58"/>
      <c r="AQ13" s="62">
        <f>IFERROR(AP13/AN13,"-")</f>
        <v>0</v>
      </c>
      <c r="AR13" s="63"/>
      <c r="AS13" s="64">
        <f>IFERROR(AR13/AN13,"-")</f>
        <v>0</v>
      </c>
      <c r="AT13" s="65"/>
      <c r="AU13" s="65"/>
      <c r="AV13" s="65"/>
      <c r="AW13" s="58">
        <v>8</v>
      </c>
      <c r="AX13" s="59">
        <f>IF(Q13=0,"",IF(AW13=0,"",(AW13/Q13)))</f>
        <v>0.11764705882353</v>
      </c>
      <c r="AY13" s="58"/>
      <c r="AZ13" s="62">
        <f>IFERROR(AY13/AW13,"-")</f>
        <v>0</v>
      </c>
      <c r="BA13" s="63"/>
      <c r="BB13" s="64">
        <f>IFERROR(BA13/AW13,"-")</f>
        <v>0</v>
      </c>
      <c r="BC13" s="65"/>
      <c r="BD13" s="65"/>
      <c r="BE13" s="65"/>
      <c r="BF13" s="58">
        <v>10</v>
      </c>
      <c r="BG13" s="59">
        <f>IF(Q13=0,"",IF(BF13=0,"",(BF13/Q13)))</f>
        <v>0.14705882352941</v>
      </c>
      <c r="BH13" s="58">
        <v>1</v>
      </c>
      <c r="BI13" s="62">
        <f>IFERROR(BH13/BF13,"-")</f>
        <v>0.1</v>
      </c>
      <c r="BJ13" s="63">
        <v>5000</v>
      </c>
      <c r="BK13" s="64">
        <f>IFERROR(BJ13/BF13,"-")</f>
        <v>500</v>
      </c>
      <c r="BL13" s="65">
        <v>1</v>
      </c>
      <c r="BM13" s="65"/>
      <c r="BN13" s="65"/>
      <c r="BO13" s="60">
        <v>17</v>
      </c>
      <c r="BP13" s="61">
        <f>IF(Q13=0,"",IF(BO13=0,"",(BO13/Q13)))</f>
        <v>0.25</v>
      </c>
      <c r="BQ13" s="58">
        <v>4</v>
      </c>
      <c r="BR13" s="62">
        <f>IFERROR(BQ13/BO13,"-")</f>
        <v>0.23529411764706</v>
      </c>
      <c r="BS13" s="63">
        <v>540000</v>
      </c>
      <c r="BT13" s="64">
        <f>IFERROR(BS13/BO13,"-")</f>
        <v>31764.705882353</v>
      </c>
      <c r="BU13" s="65">
        <v>1</v>
      </c>
      <c r="BV13" s="65">
        <v>1</v>
      </c>
      <c r="BW13" s="65">
        <v>2</v>
      </c>
      <c r="BX13" s="60">
        <v>18</v>
      </c>
      <c r="BY13" s="61">
        <f>IF(Q13=0,"",IF(BX13=0,"",(BX13/Q13)))</f>
        <v>0.26470588235294</v>
      </c>
      <c r="BZ13" s="58">
        <v>4</v>
      </c>
      <c r="CA13" s="62">
        <f>IFERROR(BZ13/BX13,"-")</f>
        <v>0.22222222222222</v>
      </c>
      <c r="CB13" s="63">
        <v>166000</v>
      </c>
      <c r="CC13" s="64">
        <f>IFERROR(CB13/BX13,"-")</f>
        <v>9222.2222222222</v>
      </c>
      <c r="CD13" s="65">
        <v>1</v>
      </c>
      <c r="CE13" s="65"/>
      <c r="CF13" s="65">
        <v>3</v>
      </c>
      <c r="CG13" s="60">
        <v>5</v>
      </c>
      <c r="CH13" s="61">
        <f>IF(Q13=0,"",IF(CG13=0,"",(CG13/Q13)))</f>
        <v>0.073529411764706</v>
      </c>
      <c r="CI13" s="58">
        <v>1</v>
      </c>
      <c r="CJ13" s="62">
        <f>IFERROR(CI13/CG13,"-")</f>
        <v>0.2</v>
      </c>
      <c r="CK13" s="63">
        <v>297000</v>
      </c>
      <c r="CL13" s="64">
        <f>IFERROR(CK13/CG13,"-")</f>
        <v>59400</v>
      </c>
      <c r="CM13" s="65"/>
      <c r="CN13" s="65"/>
      <c r="CO13" s="65">
        <v>1</v>
      </c>
      <c r="CP13" s="66">
        <v>10</v>
      </c>
      <c r="CQ13" s="63">
        <v>1008000</v>
      </c>
      <c r="CR13" s="63">
        <v>443000</v>
      </c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98</v>
      </c>
      <c r="M14" s="38">
        <v>62</v>
      </c>
      <c r="N14" s="38">
        <v>49</v>
      </c>
      <c r="O14" s="38">
        <v>18</v>
      </c>
      <c r="P14" s="38">
        <v>0</v>
      </c>
      <c r="Q14" s="38">
        <f>O14+P14</f>
        <v>18</v>
      </c>
      <c r="R14" s="39">
        <f>IFERROR(Q14/N14,"-")</f>
        <v>0.36734693877551</v>
      </c>
      <c r="S14" s="73">
        <v>7</v>
      </c>
      <c r="T14" s="73">
        <v>3</v>
      </c>
      <c r="U14" s="39">
        <f>IFERROR(T14/(Q14),"-")</f>
        <v>0.16666666666667</v>
      </c>
      <c r="V14" s="40"/>
      <c r="W14" s="41">
        <v>1</v>
      </c>
      <c r="X14" s="39">
        <f>IF(Q14=0,"-",W14/Q14)</f>
        <v>0.055555555555556</v>
      </c>
      <c r="Y14" s="179">
        <v>53000</v>
      </c>
      <c r="Z14" s="179">
        <f>IFERROR(Y14/Q14,"-")</f>
        <v>2944.4444444444</v>
      </c>
      <c r="AA14" s="179">
        <f>IFERROR(Y14/W14,"-")</f>
        <v>53000</v>
      </c>
      <c r="AB14" s="179"/>
      <c r="AC14" s="42"/>
      <c r="AD14" s="55"/>
      <c r="AE14" s="57"/>
      <c r="AF14" s="57">
        <f>IF(Q14=0,"",IF(AE14=0,"",(AE14/Q14)))</f>
        <v>0</v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>
        <v>2</v>
      </c>
      <c r="AO14" s="57">
        <f>IF(Q14=0,"",IF(AN14=0,"",(AN14/Q14)))</f>
        <v>0.11111111111111</v>
      </c>
      <c r="AP14" s="57"/>
      <c r="AQ14" s="57">
        <f>IFERROR(AP14/AN14,"-")</f>
        <v>0</v>
      </c>
      <c r="AR14" s="57"/>
      <c r="AS14" s="57">
        <f>IFERROR(AR14/AN14,"-")</f>
        <v>0</v>
      </c>
      <c r="AT14" s="57"/>
      <c r="AU14" s="57"/>
      <c r="AV14" s="57"/>
      <c r="AW14" s="57">
        <v>2</v>
      </c>
      <c r="AX14" s="57">
        <f>IF(Q14=0,"",IF(AW14=0,"",(AW14/Q14)))</f>
        <v>0.11111111111111</v>
      </c>
      <c r="AY14" s="57"/>
      <c r="AZ14" s="57">
        <f>IFERROR(AY14/AW14,"-")</f>
        <v>0</v>
      </c>
      <c r="BA14" s="57"/>
      <c r="BB14" s="57">
        <f>IFERROR(BA14/AW14,"-")</f>
        <v>0</v>
      </c>
      <c r="BC14" s="57"/>
      <c r="BD14" s="57"/>
      <c r="BE14" s="57"/>
      <c r="BF14" s="57">
        <v>3</v>
      </c>
      <c r="BG14" s="57">
        <f>IF(Q14=0,"",IF(BF14=0,"",(BF14/Q14)))</f>
        <v>0.16666666666667</v>
      </c>
      <c r="BH14" s="57"/>
      <c r="BI14" s="57">
        <f>IFERROR(BH14/BF14,"-")</f>
        <v>0</v>
      </c>
      <c r="BJ14" s="57"/>
      <c r="BK14" s="57">
        <f>IFERROR(BJ14/BF14,"-")</f>
        <v>0</v>
      </c>
      <c r="BL14" s="57"/>
      <c r="BM14" s="57"/>
      <c r="BN14" s="57"/>
      <c r="BO14" s="57">
        <v>6</v>
      </c>
      <c r="BP14" s="57">
        <f>IF(Q14=0,"",IF(BO14=0,"",(BO14/Q14)))</f>
        <v>0.33333333333333</v>
      </c>
      <c r="BQ14" s="57">
        <v>1</v>
      </c>
      <c r="BR14" s="57">
        <f>IFERROR(BQ14/BO14,"-")</f>
        <v>0.16666666666667</v>
      </c>
      <c r="BS14" s="57">
        <v>53000</v>
      </c>
      <c r="BT14" s="57">
        <f>IFERROR(BS14/BO14,"-")</f>
        <v>8833.3333333333</v>
      </c>
      <c r="BU14" s="57"/>
      <c r="BV14" s="57"/>
      <c r="BW14" s="57">
        <v>1</v>
      </c>
      <c r="BX14" s="57">
        <v>4</v>
      </c>
      <c r="BY14" s="57">
        <f>IF(Q14=0,"",IF(BX14=0,"",(BX14/Q14)))</f>
        <v>0.22222222222222</v>
      </c>
      <c r="BZ14" s="57"/>
      <c r="CA14" s="57">
        <f>IFERROR(BZ14/BX14,"-")</f>
        <v>0</v>
      </c>
      <c r="CB14" s="57"/>
      <c r="CC14" s="57">
        <f>IFERROR(CB14/BX14,"-")</f>
        <v>0</v>
      </c>
      <c r="CD14" s="57"/>
      <c r="CE14" s="57"/>
      <c r="CF14" s="57"/>
      <c r="CG14" s="57">
        <v>1</v>
      </c>
      <c r="CH14" s="57">
        <f>IF(Q14=0,"",IF(CG14=0,"",(CG14/Q14)))</f>
        <v>0.055555555555556</v>
      </c>
      <c r="CI14" s="57"/>
      <c r="CJ14" s="57">
        <f>IFERROR(CI14/CG14,"-")</f>
        <v>0</v>
      </c>
      <c r="CK14" s="57"/>
      <c r="CL14" s="57">
        <f>IFERROR(CK14/CG14,"-")</f>
        <v>0</v>
      </c>
      <c r="CM14" s="57"/>
      <c r="CN14" s="57"/>
      <c r="CO14" s="57"/>
      <c r="CP14" s="57">
        <v>1</v>
      </c>
      <c r="CQ14" s="57">
        <v>53000</v>
      </c>
      <c r="CR14" s="57">
        <v>53000</v>
      </c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1</v>
      </c>
      <c r="M15" s="69">
        <v>1</v>
      </c>
      <c r="N15" s="69">
        <v>0</v>
      </c>
      <c r="O15" s="69">
        <v>0</v>
      </c>
      <c r="P15" s="69">
        <v>0</v>
      </c>
      <c r="Q15" s="69">
        <f>O15+P15</f>
        <v>0</v>
      </c>
      <c r="R15" s="69" t="str">
        <f>IFERROR(Q15/N15,"-")</f>
        <v>-</v>
      </c>
      <c r="S15" s="69">
        <v>0</v>
      </c>
      <c r="T15" s="69">
        <v>0</v>
      </c>
      <c r="U15" s="69" t="str">
        <f>IFERROR(T15/(Q15),"-")</f>
        <v>-</v>
      </c>
      <c r="W15" s="69">
        <v>0</v>
      </c>
      <c r="X15" s="69" t="str">
        <f>IF(Q15=0,"-",W15/Q15)</f>
        <v>-</v>
      </c>
      <c r="Y15" s="69">
        <v>0</v>
      </c>
      <c r="Z15" s="69" t="str">
        <f>IFERROR(Y15/Q15,"-")</f>
        <v>-</v>
      </c>
      <c r="AA15" s="69" t="str">
        <f>IFERROR(Y15/W15,"-")</f>
        <v>-</v>
      </c>
      <c r="AE15" s="69"/>
      <c r="AF15" s="69" t="str">
        <f>IF(Q15=0,"",IF(AE15=0,"",(AE15/Q15)))</f>
        <v/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 t="str">
        <f>IF(Q15=0,"",IF(AN15=0,"",(AN15/Q15)))</f>
        <v/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 t="str">
        <f>IF(Q15=0,"",IF(AW15=0,"",(AW15/Q15)))</f>
        <v/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/>
      <c r="BG15" s="69" t="str">
        <f>IF(Q15=0,"",IF(BF15=0,"",(BF15/Q15)))</f>
        <v/>
      </c>
      <c r="BH15" s="69"/>
      <c r="BI15" s="69" t="str">
        <f>IFERROR(BH15/BF15,"-")</f>
        <v>-</v>
      </c>
      <c r="BJ15" s="69"/>
      <c r="BK15" s="69" t="str">
        <f>IFERROR(BJ15/BF15,"-")</f>
        <v>-</v>
      </c>
      <c r="BL15" s="69"/>
      <c r="BM15" s="69"/>
      <c r="BN15" s="69"/>
      <c r="BO15" s="69"/>
      <c r="BP15" s="69" t="str">
        <f>IF(Q15=0,"",IF(BO15=0,"",(BO15/Q15)))</f>
        <v/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/>
      <c r="BY15" s="69" t="str">
        <f>IF(Q15=0,"",IF(BX15=0,"",(BX15/Q15)))</f>
        <v/>
      </c>
      <c r="BZ15" s="69"/>
      <c r="CA15" s="69" t="str">
        <f>IFERROR(BZ15/BX15,"-")</f>
        <v>-</v>
      </c>
      <c r="CB15" s="69"/>
      <c r="CC15" s="69" t="str">
        <f>IFERROR(CB15/BX15,"-")</f>
        <v>-</v>
      </c>
      <c r="CD15" s="69"/>
      <c r="CE15" s="69"/>
      <c r="CF15" s="69"/>
      <c r="CG15" s="69"/>
      <c r="CH15" s="69" t="str">
        <f>IF(Q15=0,"",IF(CG15=0,"",(CG15/Q15)))</f>
        <v/>
      </c>
      <c r="CI15" s="69"/>
      <c r="CJ15" s="69" t="str">
        <f>IFERROR(CI15/CG15,"-")</f>
        <v>-</v>
      </c>
      <c r="CK15" s="69"/>
      <c r="CL15" s="69" t="str">
        <f>IFERROR(CK15/CG15,"-")</f>
        <v>-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1.1703703703704</v>
      </c>
      <c r="H18" s="69" t="s">
        <v>67</v>
      </c>
      <c r="K18" s="69">
        <f>SUM(K6:K17)</f>
        <v>1080000</v>
      </c>
      <c r="L18" s="69">
        <f>SUM(L6:L17)</f>
        <v>1027</v>
      </c>
      <c r="M18" s="69">
        <f>SUM(M6:M17)</f>
        <v>316</v>
      </c>
      <c r="N18" s="69">
        <f>SUM(N6:N17)</f>
        <v>1149</v>
      </c>
      <c r="O18" s="69">
        <f>SUM(O6:O17)</f>
        <v>163</v>
      </c>
      <c r="P18" s="69">
        <f>SUM(P6:P17)</f>
        <v>2</v>
      </c>
      <c r="Q18" s="69">
        <f>SUM(Q6:Q17)</f>
        <v>165</v>
      </c>
      <c r="R18" s="69">
        <f>IFERROR(Q18/N18,"-")</f>
        <v>0.14360313315927</v>
      </c>
      <c r="S18" s="69">
        <f>SUM(S6:S17)</f>
        <v>51</v>
      </c>
      <c r="T18" s="69">
        <f>SUM(T6:T17)</f>
        <v>44</v>
      </c>
      <c r="U18" s="69">
        <f>IFERROR(S18/Q18,"-")</f>
        <v>0.30909090909091</v>
      </c>
      <c r="V18" s="69">
        <f>IFERROR(K18/Q18,"-")</f>
        <v>6545.4545454545</v>
      </c>
      <c r="W18" s="69">
        <f>SUM(W6:W17)</f>
        <v>22</v>
      </c>
      <c r="X18" s="69">
        <f>IFERROR(W18/Q18,"-")</f>
        <v>0.13333333333333</v>
      </c>
      <c r="Y18" s="69">
        <f>SUM(Y6:Y17)</f>
        <v>1264000</v>
      </c>
      <c r="Z18" s="69">
        <f>IFERROR(Y18/Q18,"-")</f>
        <v>7660.6060606061</v>
      </c>
      <c r="AA18" s="69">
        <f>IFERROR(Y18/W18,"-")</f>
        <v>57454.545454545</v>
      </c>
      <c r="AB18" s="69">
        <f>Y18-K18</f>
        <v>184000</v>
      </c>
      <c r="AC18" s="69">
        <f>Y18/K18</f>
        <v>1.1703703703704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4.52281819465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1509037</v>
      </c>
      <c r="I6" s="76">
        <v>3197</v>
      </c>
      <c r="J6" s="76">
        <v>0</v>
      </c>
      <c r="K6" s="76">
        <v>42311</v>
      </c>
      <c r="L6" s="90">
        <v>790</v>
      </c>
      <c r="M6" s="77">
        <f>IFERROR(L6/K6,"-")</f>
        <v>0.018671267519085</v>
      </c>
      <c r="N6" s="76">
        <v>215</v>
      </c>
      <c r="O6" s="76">
        <v>282</v>
      </c>
      <c r="P6" s="77">
        <f>IFERROR(N6/(L6),"-")</f>
        <v>0.27215189873418</v>
      </c>
      <c r="Q6" s="78">
        <f>IFERROR(H6/SUM(L6:L6),"-")</f>
        <v>1910.1734177215</v>
      </c>
      <c r="R6" s="79">
        <v>149</v>
      </c>
      <c r="S6" s="77">
        <f>IF(L6=0,"-",R6/L6)</f>
        <v>0.18860759493671</v>
      </c>
      <c r="T6" s="181">
        <v>6825100</v>
      </c>
      <c r="U6" s="182">
        <f>IFERROR(T6/L6,"-")</f>
        <v>8639.3670886076</v>
      </c>
      <c r="V6" s="182">
        <f>IFERROR(T6/R6,"-")</f>
        <v>45806.040268456</v>
      </c>
      <c r="W6" s="176">
        <f>SUM(T6:T6)-SUM(H6:H6)</f>
        <v>5316063</v>
      </c>
      <c r="X6" s="80">
        <f>SUM(T6:T6)/SUM(H6:H6)</f>
        <v>4.52281819465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1</v>
      </c>
      <c r="AS6" s="104">
        <f>IF(L6=0,"",IF(AR6=0,"",(AR6/L6)))</f>
        <v>0.0012658227848101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25</v>
      </c>
      <c r="BB6" s="110">
        <f>IF(L6=0,"",IF(BA6=0,"",(BA6/L6)))</f>
        <v>0.031645569620253</v>
      </c>
      <c r="BC6" s="109">
        <v>3</v>
      </c>
      <c r="BD6" s="111">
        <f>IFERROR(BC6/BA6,"-")</f>
        <v>0.12</v>
      </c>
      <c r="BE6" s="112">
        <v>9000</v>
      </c>
      <c r="BF6" s="113">
        <f>IFERROR(BE6/BA6,"-")</f>
        <v>360</v>
      </c>
      <c r="BG6" s="114">
        <v>3</v>
      </c>
      <c r="BH6" s="114"/>
      <c r="BI6" s="114"/>
      <c r="BJ6" s="116">
        <v>262</v>
      </c>
      <c r="BK6" s="117">
        <f>IF(L6=0,"",IF(BJ6=0,"",(BJ6/L6)))</f>
        <v>0.33164556962025</v>
      </c>
      <c r="BL6" s="118">
        <v>33</v>
      </c>
      <c r="BM6" s="119">
        <f>IFERROR(BL6/BJ6,"-")</f>
        <v>0.12595419847328</v>
      </c>
      <c r="BN6" s="120">
        <v>793000</v>
      </c>
      <c r="BO6" s="121">
        <f>IFERROR(BN6/BJ6,"-")</f>
        <v>3026.7175572519</v>
      </c>
      <c r="BP6" s="122">
        <v>20</v>
      </c>
      <c r="BQ6" s="122">
        <v>3</v>
      </c>
      <c r="BR6" s="122">
        <v>10</v>
      </c>
      <c r="BS6" s="123">
        <v>366</v>
      </c>
      <c r="BT6" s="124">
        <f>IF(L6=0,"",IF(BS6=0,"",(BS6/L6)))</f>
        <v>0.46329113924051</v>
      </c>
      <c r="BU6" s="125">
        <v>79</v>
      </c>
      <c r="BV6" s="126">
        <f>IFERROR(BU6/BS6,"-")</f>
        <v>0.21584699453552</v>
      </c>
      <c r="BW6" s="127">
        <v>3929100</v>
      </c>
      <c r="BX6" s="128">
        <f>IFERROR(BW6/BS6,"-")</f>
        <v>10735.245901639</v>
      </c>
      <c r="BY6" s="129">
        <v>34</v>
      </c>
      <c r="BZ6" s="129">
        <v>9</v>
      </c>
      <c r="CA6" s="129">
        <v>36</v>
      </c>
      <c r="CB6" s="130">
        <v>136</v>
      </c>
      <c r="CC6" s="131">
        <f>IF(L6=0,"",IF(CB6=0,"",(CB6/L6)))</f>
        <v>0.17215189873418</v>
      </c>
      <c r="CD6" s="132">
        <v>33</v>
      </c>
      <c r="CE6" s="133">
        <f>IFERROR(CD6/CB6,"-")</f>
        <v>0.24264705882353</v>
      </c>
      <c r="CF6" s="134">
        <v>2094000</v>
      </c>
      <c r="CG6" s="135">
        <f>IFERROR(CF6/CB6,"-")</f>
        <v>15397.058823529</v>
      </c>
      <c r="CH6" s="136">
        <v>13</v>
      </c>
      <c r="CI6" s="136">
        <v>3</v>
      </c>
      <c r="CJ6" s="136">
        <v>17</v>
      </c>
      <c r="CK6" s="137">
        <v>149</v>
      </c>
      <c r="CL6" s="138">
        <v>6825100</v>
      </c>
      <c r="CM6" s="138">
        <v>915000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0</v>
      </c>
      <c r="J7" s="76">
        <v>0</v>
      </c>
      <c r="K7" s="76">
        <v>2</v>
      </c>
      <c r="L7" s="90">
        <v>0</v>
      </c>
      <c r="M7" s="77">
        <f>IFERROR(L7/K7,"-")</f>
        <v>0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3197</v>
      </c>
      <c r="J10" s="38">
        <f>SUM(J6:J9)</f>
        <v>0</v>
      </c>
      <c r="K10" s="38">
        <f>SUM(K6:K9)</f>
        <v>42313</v>
      </c>
      <c r="L10" s="38">
        <f>SUM(L6:L9)</f>
        <v>790</v>
      </c>
      <c r="M10" s="39">
        <f>IFERROR(L10/K10,"-")</f>
        <v>0.018670384988065</v>
      </c>
      <c r="N10" s="73">
        <f>SUM(N6:N9)</f>
        <v>215</v>
      </c>
      <c r="O10" s="73">
        <f>SUM(O6:O9)</f>
        <v>282</v>
      </c>
      <c r="P10" s="39">
        <f>IFERROR(N10/L10,"-")</f>
        <v>0.27215189873418</v>
      </c>
      <c r="Q10" s="40">
        <f>IFERROR(H10/L10,"-")</f>
        <v>0</v>
      </c>
      <c r="R10" s="41">
        <f>SUM(R6:R9)</f>
        <v>149</v>
      </c>
      <c r="S10" s="39">
        <f>IFERROR(R10/L10,"-")</f>
        <v>0.18860759493671</v>
      </c>
      <c r="T10" s="179">
        <f>SUM(T6:T9)</f>
        <v>6825100</v>
      </c>
      <c r="U10" s="179">
        <f>IFERROR(T10/L10,"-")</f>
        <v>8639.3670886076</v>
      </c>
      <c r="V10" s="179">
        <f>IFERROR(T10/R10,"-")</f>
        <v>45806.040268456</v>
      </c>
      <c r="W10" s="179">
        <f>T10-H10</f>
        <v>6825100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