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雑誌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<sst xmlns="http://schemas.openxmlformats.org/spreadsheetml/2006/main" uniqueCount="77">
  <si>
    <t>08月</t>
  </si>
  <si>
    <t>どきどき</t>
  </si>
  <si>
    <t>最終更新日</t>
  </si>
  <si>
    <t>11月30日</t>
  </si>
  <si>
    <t>年齢分布（才）</t>
  </si>
  <si>
    <t>入金者
合計</t>
  </si>
  <si>
    <t>課金額計</t>
  </si>
  <si>
    <t>高額check</t>
  </si>
  <si>
    <t>●雑誌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</si>
  <si>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</si>
  <si>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</si>
  <si>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</si>
  <si>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</si>
  <si>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</si>
  <si>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</si>
  <si>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</si>
  <si>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</si>
  <si>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</si>
  <si>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</si>
  <si>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</si>
  <si>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</si>
  <si>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掲載面</t>
  </si>
  <si>
    <t>原稿</t>
  </si>
  <si>
    <t>キャッチコピー</t>
  </si>
  <si>
    <t>LP</t>
  </si>
  <si>
    <t>媒体名</t>
  </si>
  <si>
    <t>枠名</t>
  </si>
  <si>
    <t>発売日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</si>
  <si>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</si>
  <si>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</si>
  <si>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</si>
  <si>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</si>
  <si>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</si>
  <si>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</si>
  <si>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</si>
  <si>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</si>
  <si>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</si>
  <si>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</si>
  <si>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</si>
  <si>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</si>
  <si>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</si>
  <si>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</si>
  <si>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</si>
  <si>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</si>
  <si>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</si>
  <si>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</si>
  <si>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</si>
  <si>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</si>
  <si>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</si>
  <si>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</si>
  <si>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</si>
  <si>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</si>
  <si>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</si>
  <si>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</si>
  <si>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</si>
  <si>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</si>
  <si>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</si>
  <si>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ht367</t>
  </si>
  <si>
    <t>lp02</t>
  </si>
  <si>
    <t>おまとめパック</t>
  </si>
  <si>
    <t>8月01日(火)</t>
  </si>
  <si>
    <t>ht368</t>
  </si>
  <si>
    <t>ht369</t>
  </si>
  <si>
    <t>ht370</t>
  </si>
  <si>
    <t>空電</t>
  </si>
  <si>
    <t>ht371</t>
  </si>
  <si>
    <t>ht372</t>
  </si>
  <si>
    <t>雑誌 TOTAL</t>
  </si>
  <si>
    <t>●リスティング 広告</t>
  </si>
  <si>
    <t>UA</t>
  </si>
  <si>
    <t>adyd</t>
  </si>
  <si>
    <t>ADIT</t>
  </si>
  <si>
    <t>YDN（ディスプレイ広告）</t>
  </si>
  <si>
    <t>8/1～8/31</t>
  </si>
  <si>
    <t>adys</t>
  </si>
  <si>
    <t>YDN（検索広告）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</si>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</sst>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2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D8E4BC"/>
        <bgColor rgb="FFD8E4B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85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5" numFmtId="0" fillId="15" borderId="1" applyFont="1" applyNumberFormat="0" applyFill="1" applyBorder="1" applyAlignment="1">
      <alignment horizontal="general" vertical="bottom" textRotation="0" wrapText="false" shrinkToFit="false"/>
    </xf>
    <xf xfId="0" fontId="5" numFmtId="0" fillId="15" borderId="7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9" borderId="7" applyFont="1" applyNumberFormat="0" applyFill="1" applyBorder="1" applyAlignment="1">
      <alignment horizontal="center" vertical="center" textRotation="0" wrapText="false" shrinkToFit="false"/>
    </xf>
    <xf xfId="0" fontId="8" numFmtId="0" fillId="19" borderId="8" applyFont="1" applyNumberFormat="0" applyFill="1" applyBorder="1" applyAlignment="1">
      <alignment horizontal="center" vertical="center" textRotation="0" wrapText="false" shrinkToFit="false"/>
    </xf>
    <xf xfId="0" fontId="8" numFmtId="0" fillId="19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1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18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69"/>
    <col min="2" max="2" width="7.25" customWidth="true" style="69"/>
    <col min="3" max="3" width="11.875" customWidth="true" style="69"/>
    <col min="4" max="4" width="7" customWidth="true" style="69"/>
    <col min="5" max="5" width="30.625" customWidth="true" style="69"/>
    <col min="6" max="6" width="30.625" customWidth="true" style="69"/>
    <col min="7" max="7" width="8.25" customWidth="true" style="69"/>
    <col min="8" max="8" width="33.5" customWidth="true" style="69"/>
    <col min="9" max="9" width="14.375" customWidth="true" style="69"/>
    <col min="10" max="10" width="12.25" customWidth="true" style="69"/>
    <col min="11" max="11" width="10.875" customWidth="true" style="69"/>
    <col min="12" max="12" width="10.875" customWidth="true" style="69"/>
    <col min="13" max="13" width="10.875" customWidth="true" style="69"/>
    <col min="14" max="14" width="10.375" customWidth="true" style="69"/>
    <col min="15" max="15" width="9" customWidth="true" style="69"/>
    <col min="16" max="16" width="9" customWidth="true" style="69"/>
    <col min="17" max="17" width="10.375" customWidth="true" style="69"/>
    <col min="18" max="18" width="10.375" customWidth="true" style="69"/>
    <col min="19" max="19" width="10.375" customWidth="true" style="69"/>
    <col min="20" max="20" width="7.375" customWidth="true" style="69"/>
    <col min="21" max="21" width="9" customWidth="true" style="69"/>
    <col min="22" max="22" width="9" customWidth="true" style="69"/>
    <col min="23" max="23" width="6.75" customWidth="true" style="69"/>
    <col min="24" max="24" width="7.875" customWidth="true" style="69"/>
    <col min="25" max="25" width="10" customWidth="true" style="69"/>
    <col min="26" max="26" width="9" customWidth="true" style="69"/>
    <col min="27" max="27" width="9" customWidth="true" style="69"/>
    <col min="28" max="28" width="12.375" customWidth="true" style="69"/>
    <col min="29" max="29" width="9" customWidth="true" style="69"/>
    <col min="30" max="30" width="9" customWidth="true" style="51"/>
    <col min="31" max="31" width="9" customWidth="true" style="69"/>
    <col min="32" max="32" width="9" customWidth="true" style="69"/>
    <col min="33" max="33" width="9" customWidth="true" style="69"/>
    <col min="34" max="34" width="9" customWidth="true" style="69"/>
    <col min="35" max="35" width="9" customWidth="true" style="69"/>
    <col min="36" max="36" width="9" customWidth="true" style="69"/>
    <col min="37" max="37" width="9" customWidth="true" style="69"/>
    <col min="38" max="38" width="9" customWidth="true" style="69"/>
    <col min="39" max="39" width="9" customWidth="true" style="69"/>
    <col min="40" max="40" width="9" customWidth="true" style="69"/>
    <col min="41" max="41" width="9" customWidth="true" style="69"/>
    <col min="42" max="42" width="9" customWidth="true" style="69"/>
    <col min="43" max="43" width="9" customWidth="true" style="69"/>
    <col min="44" max="44" width="9" customWidth="true" style="69"/>
    <col min="45" max="45" width="9" customWidth="true" style="69"/>
    <col min="46" max="46" width="9" customWidth="true" style="69"/>
    <col min="47" max="47" width="9" customWidth="true" style="69"/>
    <col min="48" max="48" width="9" customWidth="true" style="69"/>
    <col min="49" max="49" width="9" customWidth="true" style="69"/>
    <col min="50" max="50" width="9" customWidth="true" style="69"/>
    <col min="51" max="51" width="9" customWidth="true" style="69"/>
    <col min="52" max="52" width="9" customWidth="true" style="69"/>
    <col min="53" max="53" width="9" customWidth="true" style="69"/>
    <col min="54" max="54" width="9" customWidth="true" style="69"/>
    <col min="55" max="55" width="9" customWidth="true" style="69"/>
    <col min="56" max="56" width="9" customWidth="true" style="69"/>
    <col min="57" max="57" width="9" customWidth="true" style="69"/>
    <col min="58" max="58" width="9" customWidth="true" style="69"/>
    <col min="59" max="59" width="9" customWidth="true" style="69"/>
    <col min="60" max="60" width="9" customWidth="true" style="69"/>
    <col min="61" max="61" width="9" customWidth="true" style="69"/>
    <col min="62" max="62" width="9" customWidth="true" style="69"/>
    <col min="63" max="63" width="9" customWidth="true" style="69"/>
    <col min="64" max="64" width="9" customWidth="true" style="69"/>
    <col min="65" max="65" width="9" customWidth="true" style="69"/>
    <col min="66" max="66" width="9" customWidth="true" style="69"/>
    <col min="67" max="67" width="9" customWidth="true" style="69"/>
    <col min="68" max="68" width="9" customWidth="true" style="69"/>
    <col min="69" max="69" width="9" customWidth="true" style="69"/>
    <col min="70" max="70" width="9" customWidth="true" style="69"/>
    <col min="71" max="71" width="9" customWidth="true" style="69"/>
    <col min="72" max="72" width="9" customWidth="true" style="69"/>
    <col min="73" max="73" width="9" customWidth="true" style="69"/>
    <col min="74" max="74" width="9" customWidth="true" style="69"/>
    <col min="75" max="75" width="9" customWidth="true" style="69"/>
    <col min="76" max="76" width="9" customWidth="true" style="69"/>
    <col min="77" max="77" width="9" customWidth="true" style="69"/>
    <col min="78" max="78" width="9" customWidth="true" style="69"/>
    <col min="79" max="79" width="9" customWidth="true" style="69"/>
    <col min="80" max="80" width="9" customWidth="true" style="69"/>
    <col min="81" max="81" width="9" customWidth="true" style="69"/>
    <col min="82" max="82" width="9" customWidth="true" style="69"/>
    <col min="83" max="83" width="9" customWidth="true" style="69"/>
    <col min="84" max="84" width="9" customWidth="true" style="69"/>
    <col min="85" max="85" width="9" customWidth="true" style="69"/>
    <col min="86" max="86" width="9" customWidth="true" style="69"/>
    <col min="87" max="87" width="9" customWidth="true" style="69"/>
    <col min="88" max="88" width="9" customWidth="true" style="69"/>
    <col min="89" max="89" width="9" customWidth="true" style="69"/>
    <col min="90" max="90" width="9" customWidth="true" style="69"/>
    <col min="91" max="91" width="9" customWidth="true" style="69"/>
    <col min="92" max="92" width="9" customWidth="true" style="69"/>
    <col min="93" max="93" width="9" customWidth="true" style="69"/>
    <col min="94" max="94" width="9" customWidth="true" style="69"/>
    <col min="95" max="95" width="9" customWidth="true" style="69"/>
    <col min="96" max="96" width="9" customWidth="true" style="69"/>
    <col min="97" max="97" width="9" customWidth="true" style="69"/>
    <col min="98" max="98" width="9" customWidth="true" style="69"/>
    <col min="99" max="99" width="9" customWidth="true" style="69"/>
  </cols>
  <sheetData>
    <row r="2" spans="1:99" customHeight="1" ht="13.5">
      <c r="A2" s="22" t="s">
        <v>0</v>
      </c>
      <c r="B2" s="25" t="s">
        <v>1</v>
      </c>
      <c r="C2" s="25"/>
      <c r="D2" s="1"/>
      <c r="H2" s="71"/>
      <c r="I2" s="71"/>
      <c r="J2" s="71"/>
      <c r="K2" s="72"/>
      <c r="L2" s="72" t="s">
        <v>2</v>
      </c>
      <c r="M2" s="72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2"/>
      <c r="AE2" s="151" t="s">
        <v>4</v>
      </c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2" t="s">
        <v>5</v>
      </c>
      <c r="CQ2" s="154" t="s">
        <v>6</v>
      </c>
      <c r="CR2" s="142" t="s">
        <v>7</v>
      </c>
      <c r="CS2" s="143"/>
      <c r="CT2" s="144"/>
    </row>
    <row r="3" spans="1:99" customHeight="1" ht="14.25">
      <c r="A3" s="11" t="s">
        <v>8</v>
      </c>
      <c r="B3" s="36"/>
      <c r="C3" s="36"/>
      <c r="D3" s="18"/>
      <c r="E3" s="18"/>
      <c r="F3" s="18"/>
      <c r="G3" s="18"/>
      <c r="H3" s="68"/>
      <c r="I3" s="68"/>
      <c r="J3" s="1"/>
      <c r="K3" s="1"/>
      <c r="L3" s="140" t="s">
        <v>9</v>
      </c>
      <c r="M3" s="14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2"/>
      <c r="AE3" s="145" t="s">
        <v>10</v>
      </c>
      <c r="AF3" s="146"/>
      <c r="AG3" s="146"/>
      <c r="AH3" s="146"/>
      <c r="AI3" s="146"/>
      <c r="AJ3" s="146"/>
      <c r="AK3" s="146"/>
      <c r="AL3" s="146"/>
      <c r="AM3" s="146"/>
      <c r="AN3" s="157" t="s">
        <v>11</v>
      </c>
      <c r="AO3" s="158"/>
      <c r="AP3" s="158"/>
      <c r="AQ3" s="158"/>
      <c r="AR3" s="158"/>
      <c r="AS3" s="158"/>
      <c r="AT3" s="158"/>
      <c r="AU3" s="158"/>
      <c r="AV3" s="159"/>
      <c r="AW3" s="160" t="s">
        <v>12</v>
      </c>
      <c r="AX3" s="161"/>
      <c r="AY3" s="161"/>
      <c r="AZ3" s="161"/>
      <c r="BA3" s="161"/>
      <c r="BB3" s="161"/>
      <c r="BC3" s="161"/>
      <c r="BD3" s="161"/>
      <c r="BE3" s="162"/>
      <c r="BF3" s="163" t="s">
        <v>13</v>
      </c>
      <c r="BG3" s="164"/>
      <c r="BH3" s="164"/>
      <c r="BI3" s="164"/>
      <c r="BJ3" s="164"/>
      <c r="BK3" s="164"/>
      <c r="BL3" s="164"/>
      <c r="BM3" s="164"/>
      <c r="BN3" s="165"/>
      <c r="BO3" s="166" t="s">
        <v>14</v>
      </c>
      <c r="BP3" s="167"/>
      <c r="BQ3" s="167"/>
      <c r="BR3" s="167"/>
      <c r="BS3" s="167"/>
      <c r="BT3" s="167"/>
      <c r="BU3" s="167"/>
      <c r="BV3" s="167"/>
      <c r="BW3" s="168"/>
      <c r="BX3" s="169" t="s">
        <v>15</v>
      </c>
      <c r="BY3" s="170"/>
      <c r="BZ3" s="170"/>
      <c r="CA3" s="170"/>
      <c r="CB3" s="170"/>
      <c r="CC3" s="170"/>
      <c r="CD3" s="170"/>
      <c r="CE3" s="170"/>
      <c r="CF3" s="171"/>
      <c r="CG3" s="172" t="s">
        <v>16</v>
      </c>
      <c r="CH3" s="173"/>
      <c r="CI3" s="173"/>
      <c r="CJ3" s="173"/>
      <c r="CK3" s="173"/>
      <c r="CL3" s="173"/>
      <c r="CM3" s="173"/>
      <c r="CN3" s="173"/>
      <c r="CO3" s="174"/>
      <c r="CP3" s="152"/>
      <c r="CQ3" s="155"/>
      <c r="CR3" s="147" t="s">
        <v>17</v>
      </c>
      <c r="CS3" s="148"/>
      <c r="CT3" s="149" t="s">
        <v>18</v>
      </c>
    </row>
    <row r="4" spans="1:99">
      <c r="A4" s="24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3"/>
      <c r="AE4" s="43" t="s">
        <v>47</v>
      </c>
      <c r="AF4" s="43" t="s">
        <v>48</v>
      </c>
      <c r="AG4" s="43" t="s">
        <v>49</v>
      </c>
      <c r="AH4" s="43" t="s">
        <v>41</v>
      </c>
      <c r="AI4" s="43" t="s">
        <v>50</v>
      </c>
      <c r="AJ4" s="43" t="s">
        <v>51</v>
      </c>
      <c r="AK4" s="43" t="s">
        <v>52</v>
      </c>
      <c r="AL4" s="43" t="s">
        <v>53</v>
      </c>
      <c r="AM4" s="43" t="s">
        <v>54</v>
      </c>
      <c r="AN4" s="44" t="s">
        <v>47</v>
      </c>
      <c r="AO4" s="44" t="s">
        <v>48</v>
      </c>
      <c r="AP4" s="44" t="s">
        <v>49</v>
      </c>
      <c r="AQ4" s="44" t="s">
        <v>41</v>
      </c>
      <c r="AR4" s="44" t="s">
        <v>50</v>
      </c>
      <c r="AS4" s="44" t="s">
        <v>51</v>
      </c>
      <c r="AT4" s="44" t="s">
        <v>52</v>
      </c>
      <c r="AU4" s="44" t="s">
        <v>53</v>
      </c>
      <c r="AV4" s="44" t="s">
        <v>54</v>
      </c>
      <c r="AW4" s="45" t="s">
        <v>47</v>
      </c>
      <c r="AX4" s="45" t="s">
        <v>48</v>
      </c>
      <c r="AY4" s="45" t="s">
        <v>49</v>
      </c>
      <c r="AZ4" s="45" t="s">
        <v>41</v>
      </c>
      <c r="BA4" s="45" t="s">
        <v>50</v>
      </c>
      <c r="BB4" s="45" t="s">
        <v>51</v>
      </c>
      <c r="BC4" s="45" t="s">
        <v>52</v>
      </c>
      <c r="BD4" s="45" t="s">
        <v>53</v>
      </c>
      <c r="BE4" s="45" t="s">
        <v>54</v>
      </c>
      <c r="BF4" s="46" t="s">
        <v>47</v>
      </c>
      <c r="BG4" s="46" t="s">
        <v>48</v>
      </c>
      <c r="BH4" s="46" t="s">
        <v>49</v>
      </c>
      <c r="BI4" s="46" t="s">
        <v>41</v>
      </c>
      <c r="BJ4" s="46" t="s">
        <v>50</v>
      </c>
      <c r="BK4" s="46" t="s">
        <v>51</v>
      </c>
      <c r="BL4" s="46" t="s">
        <v>52</v>
      </c>
      <c r="BM4" s="46" t="s">
        <v>53</v>
      </c>
      <c r="BN4" s="46" t="s">
        <v>54</v>
      </c>
      <c r="BO4" s="115" t="s">
        <v>47</v>
      </c>
      <c r="BP4" s="115" t="s">
        <v>48</v>
      </c>
      <c r="BQ4" s="115" t="s">
        <v>49</v>
      </c>
      <c r="BR4" s="115" t="s">
        <v>41</v>
      </c>
      <c r="BS4" s="115" t="s">
        <v>50</v>
      </c>
      <c r="BT4" s="115" t="s">
        <v>51</v>
      </c>
      <c r="BU4" s="115" t="s">
        <v>52</v>
      </c>
      <c r="BV4" s="115" t="s">
        <v>53</v>
      </c>
      <c r="BW4" s="115" t="s">
        <v>54</v>
      </c>
      <c r="BX4" s="47" t="s">
        <v>47</v>
      </c>
      <c r="BY4" s="47" t="s">
        <v>48</v>
      </c>
      <c r="BZ4" s="47" t="s">
        <v>49</v>
      </c>
      <c r="CA4" s="47" t="s">
        <v>41</v>
      </c>
      <c r="CB4" s="47" t="s">
        <v>50</v>
      </c>
      <c r="CC4" s="47" t="s">
        <v>51</v>
      </c>
      <c r="CD4" s="47" t="s">
        <v>52</v>
      </c>
      <c r="CE4" s="47" t="s">
        <v>53</v>
      </c>
      <c r="CF4" s="47" t="s">
        <v>54</v>
      </c>
      <c r="CG4" s="48" t="s">
        <v>47</v>
      </c>
      <c r="CH4" s="48" t="s">
        <v>48</v>
      </c>
      <c r="CI4" s="48" t="s">
        <v>49</v>
      </c>
      <c r="CJ4" s="48" t="s">
        <v>41</v>
      </c>
      <c r="CK4" s="48" t="s">
        <v>50</v>
      </c>
      <c r="CL4" s="48" t="s">
        <v>51</v>
      </c>
      <c r="CM4" s="48" t="s">
        <v>52</v>
      </c>
      <c r="CN4" s="48" t="s">
        <v>53</v>
      </c>
      <c r="CO4" s="48" t="s">
        <v>54</v>
      </c>
      <c r="CP4" s="153"/>
      <c r="CQ4" s="156"/>
      <c r="CR4" s="49" t="s">
        <v>55</v>
      </c>
      <c r="CS4" s="49" t="s">
        <v>56</v>
      </c>
      <c r="CT4" s="150"/>
    </row>
    <row r="5" spans="1:99">
      <c r="A5" s="19"/>
      <c r="B5" s="26"/>
      <c r="C5" s="26"/>
      <c r="D5" s="3"/>
      <c r="E5" s="3"/>
      <c r="F5" s="3"/>
      <c r="G5" s="13"/>
      <c r="H5" s="3"/>
      <c r="I5" s="3"/>
      <c r="J5" s="33"/>
      <c r="K5" s="175"/>
      <c r="L5" s="27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0"/>
      <c r="Z5" s="180"/>
      <c r="AA5" s="180"/>
      <c r="AB5" s="180"/>
      <c r="AC5" s="10"/>
      <c r="AD5" s="54"/>
      <c r="AE5" s="50"/>
      <c r="AF5" s="50"/>
      <c r="AG5" s="50"/>
      <c r="AH5" s="50"/>
      <c r="AI5" s="50"/>
      <c r="AJ5" s="50"/>
      <c r="AK5" s="50"/>
      <c r="AL5" s="50"/>
      <c r="AM5" s="50"/>
      <c r="AN5" s="50"/>
      <c r="AO5" s="50"/>
      <c r="AP5" s="50"/>
      <c r="AQ5" s="50"/>
      <c r="AR5" s="50"/>
      <c r="AS5" s="50"/>
      <c r="AT5" s="50"/>
      <c r="AU5" s="50"/>
      <c r="AV5" s="50"/>
      <c r="AW5" s="50"/>
      <c r="AX5" s="50"/>
      <c r="AY5" s="50"/>
      <c r="AZ5" s="50"/>
      <c r="BA5" s="50"/>
      <c r="BB5" s="50"/>
      <c r="BC5" s="50"/>
      <c r="BD5" s="50"/>
      <c r="BE5" s="50"/>
      <c r="BF5" s="50"/>
      <c r="BG5" s="50"/>
      <c r="BH5" s="50"/>
      <c r="BI5" s="50"/>
      <c r="BJ5" s="50"/>
      <c r="BK5" s="50"/>
      <c r="BL5" s="50"/>
      <c r="BM5" s="50"/>
      <c r="BN5" s="50"/>
      <c r="BO5" s="50"/>
      <c r="BP5" s="50"/>
      <c r="BQ5" s="50"/>
      <c r="BR5" s="50"/>
      <c r="BS5" s="50"/>
      <c r="BT5" s="50"/>
      <c r="BU5" s="50"/>
      <c r="BV5" s="50"/>
      <c r="BW5" s="50"/>
      <c r="BX5" s="50"/>
      <c r="BY5" s="50"/>
      <c r="BZ5" s="50"/>
      <c r="CA5" s="50"/>
      <c r="CB5" s="50"/>
      <c r="CC5" s="50"/>
      <c r="CD5" s="50"/>
      <c r="CE5" s="50"/>
      <c r="CF5" s="50"/>
      <c r="CG5" s="50"/>
      <c r="CH5" s="50"/>
      <c r="CI5" s="50"/>
      <c r="CJ5" s="50"/>
      <c r="CK5" s="50"/>
      <c r="CL5" s="50"/>
      <c r="CM5" s="50"/>
      <c r="CN5" s="50"/>
      <c r="CO5" s="50"/>
      <c r="CP5" s="50"/>
      <c r="CQ5" s="50"/>
      <c r="CR5" s="50"/>
      <c r="CS5" s="50"/>
      <c r="CT5" s="50"/>
    </row>
    <row r="6" spans="1:99">
      <c r="A6" s="75"/>
      <c r="B6" s="81"/>
      <c r="C6" s="81"/>
      <c r="D6" s="82"/>
      <c r="E6" s="82"/>
      <c r="F6" s="82"/>
      <c r="G6" s="83"/>
      <c r="H6" s="87"/>
      <c r="I6" s="87"/>
      <c r="J6" s="87"/>
      <c r="K6" s="176"/>
      <c r="L6" s="76"/>
      <c r="M6" s="76"/>
      <c r="N6" s="76"/>
      <c r="O6" s="88"/>
      <c r="P6" s="89"/>
      <c r="Q6" s="90"/>
      <c r="R6" s="77"/>
      <c r="S6" s="76"/>
      <c r="T6" s="76"/>
      <c r="U6" s="77"/>
      <c r="V6" s="78"/>
      <c r="W6" s="79"/>
      <c r="X6" s="77"/>
      <c r="Y6" s="181"/>
      <c r="Z6" s="182"/>
      <c r="AA6" s="182"/>
      <c r="AB6" s="176"/>
      <c r="AC6" s="80"/>
      <c r="AD6" s="74"/>
      <c r="AE6" s="91"/>
      <c r="AF6" s="92"/>
      <c r="AG6" s="91"/>
      <c r="AH6" s="93"/>
      <c r="AI6" s="94"/>
      <c r="AJ6" s="95"/>
      <c r="AK6" s="96"/>
      <c r="AL6" s="96"/>
      <c r="AM6" s="96"/>
      <c r="AN6" s="97"/>
      <c r="AO6" s="98"/>
      <c r="AP6" s="97"/>
      <c r="AQ6" s="99"/>
      <c r="AR6" s="100"/>
      <c r="AS6" s="101"/>
      <c r="AT6" s="102"/>
      <c r="AU6" s="102"/>
      <c r="AV6" s="102"/>
      <c r="AW6" s="103"/>
      <c r="AX6" s="104"/>
      <c r="AY6" s="103"/>
      <c r="AZ6" s="105"/>
      <c r="BA6" s="106"/>
      <c r="BB6" s="107"/>
      <c r="BC6" s="108"/>
      <c r="BD6" s="108"/>
      <c r="BE6" s="108"/>
      <c r="BF6" s="109"/>
      <c r="BG6" s="110"/>
      <c r="BH6" s="109"/>
      <c r="BI6" s="111"/>
      <c r="BJ6" s="112"/>
      <c r="BK6" s="113"/>
      <c r="BL6" s="114"/>
      <c r="BM6" s="114"/>
      <c r="BN6" s="114"/>
      <c r="BO6" s="116"/>
      <c r="BP6" s="117"/>
      <c r="BQ6" s="118"/>
      <c r="BR6" s="119"/>
      <c r="BS6" s="120"/>
      <c r="BT6" s="121"/>
      <c r="BU6" s="122"/>
      <c r="BV6" s="122"/>
      <c r="BW6" s="122"/>
      <c r="BX6" s="123"/>
      <c r="BY6" s="124"/>
      <c r="BZ6" s="125"/>
      <c r="CA6" s="126"/>
      <c r="CB6" s="127"/>
      <c r="CC6" s="128"/>
      <c r="CD6" s="129"/>
      <c r="CE6" s="129"/>
      <c r="CF6" s="129"/>
      <c r="CG6" s="130"/>
      <c r="CH6" s="131"/>
      <c r="CI6" s="132"/>
      <c r="CJ6" s="133"/>
      <c r="CK6" s="134"/>
      <c r="CL6" s="135"/>
      <c r="CM6" s="136"/>
      <c r="CN6" s="136"/>
      <c r="CO6" s="136"/>
      <c r="CP6" s="137"/>
      <c r="CQ6" s="138"/>
      <c r="CR6" s="138"/>
      <c r="CS6" s="138"/>
      <c r="CT6" s="139"/>
    </row>
    <row r="7" spans="1:99">
      <c r="A7" s="75"/>
      <c r="B7" s="81"/>
      <c r="C7" s="81"/>
      <c r="D7" s="82"/>
      <c r="E7" s="82"/>
      <c r="F7" s="82"/>
      <c r="G7" s="83"/>
      <c r="H7" s="87"/>
      <c r="I7" s="87"/>
      <c r="J7" s="87"/>
      <c r="K7" s="176"/>
      <c r="L7" s="76"/>
      <c r="M7" s="76"/>
      <c r="N7" s="76"/>
      <c r="O7" s="88"/>
      <c r="P7" s="89"/>
      <c r="Q7" s="90"/>
      <c r="R7" s="77"/>
      <c r="S7" s="76"/>
      <c r="T7" s="76"/>
      <c r="U7" s="77"/>
      <c r="V7" s="78"/>
      <c r="W7" s="79"/>
      <c r="X7" s="77"/>
      <c r="Y7" s="181"/>
      <c r="Z7" s="182"/>
      <c r="AA7" s="182"/>
      <c r="AB7" s="176"/>
      <c r="AC7" s="80"/>
      <c r="AD7" s="74"/>
      <c r="AE7" s="91"/>
      <c r="AF7" s="92"/>
      <c r="AG7" s="91"/>
      <c r="AH7" s="93"/>
      <c r="AI7" s="94"/>
      <c r="AJ7" s="95"/>
      <c r="AK7" s="96"/>
      <c r="AL7" s="96"/>
      <c r="AM7" s="96"/>
      <c r="AN7" s="97"/>
      <c r="AO7" s="98"/>
      <c r="AP7" s="97"/>
      <c r="AQ7" s="99"/>
      <c r="AR7" s="100"/>
      <c r="AS7" s="101"/>
      <c r="AT7" s="102"/>
      <c r="AU7" s="102"/>
      <c r="AV7" s="102"/>
      <c r="AW7" s="103"/>
      <c r="AX7" s="104"/>
      <c r="AY7" s="103"/>
      <c r="AZ7" s="105"/>
      <c r="BA7" s="106"/>
      <c r="BB7" s="107"/>
      <c r="BC7" s="108"/>
      <c r="BD7" s="108"/>
      <c r="BE7" s="108"/>
      <c r="BF7" s="109"/>
      <c r="BG7" s="110"/>
      <c r="BH7" s="109"/>
      <c r="BI7" s="111"/>
      <c r="BJ7" s="112"/>
      <c r="BK7" s="113"/>
      <c r="BL7" s="114"/>
      <c r="BM7" s="114"/>
      <c r="BN7" s="114"/>
      <c r="BO7" s="116"/>
      <c r="BP7" s="117"/>
      <c r="BQ7" s="118"/>
      <c r="BR7" s="119"/>
      <c r="BS7" s="120"/>
      <c r="BT7" s="121"/>
      <c r="BU7" s="122"/>
      <c r="BV7" s="122"/>
      <c r="BW7" s="122"/>
      <c r="BX7" s="123"/>
      <c r="BY7" s="124"/>
      <c r="BZ7" s="125"/>
      <c r="CA7" s="126"/>
      <c r="CB7" s="127"/>
      <c r="CC7" s="128"/>
      <c r="CD7" s="129"/>
      <c r="CE7" s="129"/>
      <c r="CF7" s="129"/>
      <c r="CG7" s="130"/>
      <c r="CH7" s="131"/>
      <c r="CI7" s="132"/>
      <c r="CJ7" s="133"/>
      <c r="CK7" s="134"/>
      <c r="CL7" s="135"/>
      <c r="CM7" s="136"/>
      <c r="CN7" s="136"/>
      <c r="CO7" s="136"/>
      <c r="CP7" s="137"/>
      <c r="CQ7" s="138"/>
      <c r="CR7" s="138"/>
      <c r="CS7" s="138"/>
      <c r="CT7" s="139"/>
    </row>
    <row r="8" spans="1:99">
      <c r="A8" s="75"/>
      <c r="B8" s="81"/>
      <c r="C8" s="81"/>
      <c r="D8" s="82"/>
      <c r="E8" s="82"/>
      <c r="F8" s="82"/>
      <c r="G8" s="83"/>
      <c r="H8" s="87"/>
      <c r="I8" s="87"/>
      <c r="J8" s="87"/>
      <c r="K8" s="176"/>
      <c r="L8" s="76"/>
      <c r="M8" s="76"/>
      <c r="N8" s="76"/>
      <c r="O8" s="88"/>
      <c r="P8" s="89"/>
      <c r="Q8" s="90"/>
      <c r="R8" s="77"/>
      <c r="S8" s="76"/>
      <c r="T8" s="76"/>
      <c r="U8" s="77"/>
      <c r="V8" s="78"/>
      <c r="W8" s="79"/>
      <c r="X8" s="77"/>
      <c r="Y8" s="181"/>
      <c r="Z8" s="182"/>
      <c r="AA8" s="182"/>
      <c r="AB8" s="176"/>
      <c r="AC8" s="80"/>
      <c r="AD8" s="74"/>
      <c r="AE8" s="91"/>
      <c r="AF8" s="92"/>
      <c r="AG8" s="91"/>
      <c r="AH8" s="93"/>
      <c r="AI8" s="94"/>
      <c r="AJ8" s="95"/>
      <c r="AK8" s="96"/>
      <c r="AL8" s="96"/>
      <c r="AM8" s="96"/>
      <c r="AN8" s="97"/>
      <c r="AO8" s="98"/>
      <c r="AP8" s="97"/>
      <c r="AQ8" s="99"/>
      <c r="AR8" s="100"/>
      <c r="AS8" s="101"/>
      <c r="AT8" s="102"/>
      <c r="AU8" s="102"/>
      <c r="AV8" s="102"/>
      <c r="AW8" s="103"/>
      <c r="AX8" s="104"/>
      <c r="AY8" s="103"/>
      <c r="AZ8" s="105"/>
      <c r="BA8" s="106"/>
      <c r="BB8" s="107"/>
      <c r="BC8" s="108"/>
      <c r="BD8" s="108"/>
      <c r="BE8" s="108"/>
      <c r="BF8" s="109"/>
      <c r="BG8" s="110"/>
      <c r="BH8" s="109"/>
      <c r="BI8" s="111"/>
      <c r="BJ8" s="112"/>
      <c r="BK8" s="113"/>
      <c r="BL8" s="114"/>
      <c r="BM8" s="114"/>
      <c r="BN8" s="114"/>
      <c r="BO8" s="116"/>
      <c r="BP8" s="117"/>
      <c r="BQ8" s="118"/>
      <c r="BR8" s="119"/>
      <c r="BS8" s="120"/>
      <c r="BT8" s="121"/>
      <c r="BU8" s="122"/>
      <c r="BV8" s="122"/>
      <c r="BW8" s="122"/>
      <c r="BX8" s="123"/>
      <c r="BY8" s="124"/>
      <c r="BZ8" s="125"/>
      <c r="CA8" s="126"/>
      <c r="CB8" s="127"/>
      <c r="CC8" s="128"/>
      <c r="CD8" s="129"/>
      <c r="CE8" s="129"/>
      <c r="CF8" s="129"/>
      <c r="CG8" s="130"/>
      <c r="CH8" s="131"/>
      <c r="CI8" s="132"/>
      <c r="CJ8" s="133"/>
      <c r="CK8" s="134"/>
      <c r="CL8" s="135"/>
      <c r="CM8" s="136"/>
      <c r="CN8" s="136"/>
      <c r="CO8" s="136"/>
      <c r="CP8" s="137"/>
      <c r="CQ8" s="138"/>
      <c r="CR8" s="138"/>
      <c r="CS8" s="138"/>
      <c r="CT8" s="139"/>
    </row>
    <row r="9" spans="1:99">
      <c r="A9" s="75"/>
      <c r="B9" s="81"/>
      <c r="C9" s="81"/>
      <c r="D9" s="82"/>
      <c r="E9" s="82"/>
      <c r="F9" s="82"/>
      <c r="G9" s="83"/>
      <c r="H9" s="87"/>
      <c r="I9" s="87"/>
      <c r="J9" s="87"/>
      <c r="K9" s="176"/>
      <c r="L9" s="76"/>
      <c r="M9" s="76"/>
      <c r="N9" s="76"/>
      <c r="O9" s="88"/>
      <c r="P9" s="89"/>
      <c r="Q9" s="90"/>
      <c r="R9" s="77"/>
      <c r="S9" s="76"/>
      <c r="T9" s="76"/>
      <c r="U9" s="77"/>
      <c r="V9" s="78"/>
      <c r="W9" s="79"/>
      <c r="X9" s="77"/>
      <c r="Y9" s="181"/>
      <c r="Z9" s="182"/>
      <c r="AA9" s="182"/>
      <c r="AB9" s="176"/>
      <c r="AC9" s="80"/>
      <c r="AD9" s="74"/>
      <c r="AE9" s="91"/>
      <c r="AF9" s="92"/>
      <c r="AG9" s="91"/>
      <c r="AH9" s="93"/>
      <c r="AI9" s="94"/>
      <c r="AJ9" s="95"/>
      <c r="AK9" s="96"/>
      <c r="AL9" s="96"/>
      <c r="AM9" s="96"/>
      <c r="AN9" s="97"/>
      <c r="AO9" s="98"/>
      <c r="AP9" s="97"/>
      <c r="AQ9" s="99"/>
      <c r="AR9" s="100"/>
      <c r="AS9" s="101"/>
      <c r="AT9" s="102"/>
      <c r="AU9" s="102"/>
      <c r="AV9" s="102"/>
      <c r="AW9" s="103"/>
      <c r="AX9" s="104"/>
      <c r="AY9" s="103"/>
      <c r="AZ9" s="105"/>
      <c r="BA9" s="106"/>
      <c r="BB9" s="107"/>
      <c r="BC9" s="108"/>
      <c r="BD9" s="108"/>
      <c r="BE9" s="108"/>
      <c r="BF9" s="109"/>
      <c r="BG9" s="110"/>
      <c r="BH9" s="109"/>
      <c r="BI9" s="111"/>
      <c r="BJ9" s="112"/>
      <c r="BK9" s="113"/>
      <c r="BL9" s="114"/>
      <c r="BM9" s="114"/>
      <c r="BN9" s="114"/>
      <c r="BO9" s="116"/>
      <c r="BP9" s="117"/>
      <c r="BQ9" s="118"/>
      <c r="BR9" s="119"/>
      <c r="BS9" s="120"/>
      <c r="BT9" s="121"/>
      <c r="BU9" s="122"/>
      <c r="BV9" s="122"/>
      <c r="BW9" s="122"/>
      <c r="BX9" s="123"/>
      <c r="BY9" s="124"/>
      <c r="BZ9" s="125"/>
      <c r="CA9" s="126"/>
      <c r="CB9" s="127"/>
      <c r="CC9" s="128"/>
      <c r="CD9" s="129"/>
      <c r="CE9" s="129"/>
      <c r="CF9" s="129"/>
      <c r="CG9" s="130"/>
      <c r="CH9" s="131"/>
      <c r="CI9" s="132"/>
      <c r="CJ9" s="133"/>
      <c r="CK9" s="134"/>
      <c r="CL9" s="135"/>
      <c r="CM9" s="136"/>
      <c r="CN9" s="136"/>
      <c r="CO9" s="136"/>
      <c r="CP9" s="137"/>
      <c r="CQ9" s="138"/>
      <c r="CR9" s="138"/>
      <c r="CS9" s="138"/>
      <c r="CT9" s="139"/>
    </row>
    <row r="10" spans="1:99">
      <c r="A10" s="75">
        <f>AC10</f>
        <v>3.1601851851852</v>
      </c>
      <c r="B10" s="184" t="s">
        <v>57</v>
      </c>
      <c r="C10" s="184"/>
      <c r="D10" s="184"/>
      <c r="E10" s="184"/>
      <c r="F10" s="184"/>
      <c r="G10" s="184" t="s">
        <v>58</v>
      </c>
      <c r="H10" s="87" t="s">
        <v>59</v>
      </c>
      <c r="I10" s="87"/>
      <c r="J10" s="87" t="s">
        <v>60</v>
      </c>
      <c r="K10" s="176">
        <v>1080000</v>
      </c>
      <c r="L10" s="76">
        <v>209</v>
      </c>
      <c r="M10" s="76">
        <v>0</v>
      </c>
      <c r="N10" s="76">
        <v>667</v>
      </c>
      <c r="O10" s="88">
        <v>83</v>
      </c>
      <c r="P10" s="89">
        <v>1</v>
      </c>
      <c r="Q10" s="90">
        <f>O10+P10</f>
        <v>84</v>
      </c>
      <c r="R10" s="77">
        <f>IFERROR(Q10/N10,"-")</f>
        <v>0.12593703148426</v>
      </c>
      <c r="S10" s="76">
        <v>17</v>
      </c>
      <c r="T10" s="76">
        <v>20</v>
      </c>
      <c r="U10" s="77">
        <f>IFERROR(T10/(Q10),"-")</f>
        <v>0.23809523809524</v>
      </c>
      <c r="V10" s="78">
        <f>IFERROR(K10/SUM(Q10:Q15),"-")</f>
        <v>6390.5325443787</v>
      </c>
      <c r="W10" s="79">
        <v>8</v>
      </c>
      <c r="X10" s="77">
        <f>IF(Q10=0,"-",W10/Q10)</f>
        <v>0.095238095238095</v>
      </c>
      <c r="Y10" s="181">
        <v>85000</v>
      </c>
      <c r="Z10" s="182">
        <f>IFERROR(Y10/Q10,"-")</f>
        <v>1011.9047619048</v>
      </c>
      <c r="AA10" s="182">
        <f>IFERROR(Y10/W10,"-")</f>
        <v>10625</v>
      </c>
      <c r="AB10" s="176">
        <f>SUM(Y10:Y15)-SUM(K10:K15)</f>
        <v>2333000</v>
      </c>
      <c r="AC10" s="80">
        <f>SUM(Y10:Y15)/SUM(K10:K15)</f>
        <v>3.1601851851852</v>
      </c>
      <c r="AD10" s="74"/>
      <c r="AE10" s="91">
        <v>5</v>
      </c>
      <c r="AF10" s="92">
        <f>IF(Q10=0,"",IF(AE10=0,"",(AE10/Q10)))</f>
        <v>0.05952380952381</v>
      </c>
      <c r="AG10" s="91"/>
      <c r="AH10" s="93">
        <f>IFERROR(AG10/AE10,"-")</f>
        <v>0</v>
      </c>
      <c r="AI10" s="94"/>
      <c r="AJ10" s="95">
        <f>IFERROR(AI10/AE10,"-")</f>
        <v>0</v>
      </c>
      <c r="AK10" s="96"/>
      <c r="AL10" s="96"/>
      <c r="AM10" s="96"/>
      <c r="AN10" s="97">
        <v>30</v>
      </c>
      <c r="AO10" s="98">
        <f>IF(Q10=0,"",IF(AN10=0,"",(AN10/Q10)))</f>
        <v>0.35714285714286</v>
      </c>
      <c r="AP10" s="97">
        <v>1</v>
      </c>
      <c r="AQ10" s="99">
        <f>IFERROR(AP10/AN10,"-")</f>
        <v>0.033333333333333</v>
      </c>
      <c r="AR10" s="100">
        <v>5000</v>
      </c>
      <c r="AS10" s="101">
        <f>IFERROR(AR10/AN10,"-")</f>
        <v>166.66666666667</v>
      </c>
      <c r="AT10" s="102">
        <v>1</v>
      </c>
      <c r="AU10" s="102"/>
      <c r="AV10" s="102"/>
      <c r="AW10" s="103">
        <v>11</v>
      </c>
      <c r="AX10" s="104">
        <f>IF(Q10=0,"",IF(AW10=0,"",(AW10/Q10)))</f>
        <v>0.13095238095238</v>
      </c>
      <c r="AY10" s="103">
        <v>1</v>
      </c>
      <c r="AZ10" s="105">
        <f>IFERROR(AY10/AW10,"-")</f>
        <v>0.090909090909091</v>
      </c>
      <c r="BA10" s="106">
        <v>3000</v>
      </c>
      <c r="BB10" s="107">
        <f>IFERROR(BA10/AW10,"-")</f>
        <v>272.72727272727</v>
      </c>
      <c r="BC10" s="108">
        <v>1</v>
      </c>
      <c r="BD10" s="108"/>
      <c r="BE10" s="108"/>
      <c r="BF10" s="109">
        <v>7</v>
      </c>
      <c r="BG10" s="110">
        <f>IF(Q10=0,"",IF(BF10=0,"",(BF10/Q10)))</f>
        <v>0.083333333333333</v>
      </c>
      <c r="BH10" s="109">
        <v>1</v>
      </c>
      <c r="BI10" s="111">
        <f>IFERROR(BH10/BF10,"-")</f>
        <v>0.14285714285714</v>
      </c>
      <c r="BJ10" s="112">
        <v>20000</v>
      </c>
      <c r="BK10" s="113">
        <f>IFERROR(BJ10/BF10,"-")</f>
        <v>2857.1428571429</v>
      </c>
      <c r="BL10" s="114"/>
      <c r="BM10" s="114"/>
      <c r="BN10" s="114">
        <v>1</v>
      </c>
      <c r="BO10" s="116">
        <v>20</v>
      </c>
      <c r="BP10" s="117">
        <f>IF(Q10=0,"",IF(BO10=0,"",(BO10/Q10)))</f>
        <v>0.23809523809524</v>
      </c>
      <c r="BQ10" s="118">
        <v>3</v>
      </c>
      <c r="BR10" s="119">
        <f>IFERROR(BQ10/BO10,"-")</f>
        <v>0.15</v>
      </c>
      <c r="BS10" s="120">
        <v>44000</v>
      </c>
      <c r="BT10" s="121">
        <f>IFERROR(BS10/BO10,"-")</f>
        <v>2200</v>
      </c>
      <c r="BU10" s="122">
        <v>1</v>
      </c>
      <c r="BV10" s="122"/>
      <c r="BW10" s="122">
        <v>2</v>
      </c>
      <c r="BX10" s="123">
        <v>10</v>
      </c>
      <c r="BY10" s="124">
        <f>IF(Q10=0,"",IF(BX10=0,"",(BX10/Q10)))</f>
        <v>0.11904761904762</v>
      </c>
      <c r="BZ10" s="125">
        <v>2</v>
      </c>
      <c r="CA10" s="126">
        <f>IFERROR(BZ10/BX10,"-")</f>
        <v>0.2</v>
      </c>
      <c r="CB10" s="127">
        <v>13000</v>
      </c>
      <c r="CC10" s="128">
        <f>IFERROR(CB10/BX10,"-")</f>
        <v>1300</v>
      </c>
      <c r="CD10" s="129">
        <v>1</v>
      </c>
      <c r="CE10" s="129">
        <v>1</v>
      </c>
      <c r="CF10" s="129"/>
      <c r="CG10" s="130">
        <v>1</v>
      </c>
      <c r="CH10" s="131">
        <f>IF(Q10=0,"",IF(CG10=0,"",(CG10/Q10)))</f>
        <v>0.011904761904762</v>
      </c>
      <c r="CI10" s="132"/>
      <c r="CJ10" s="133">
        <f>IFERROR(CI10/CG10,"-")</f>
        <v>0</v>
      </c>
      <c r="CK10" s="134"/>
      <c r="CL10" s="135">
        <f>IFERROR(CK10/CG10,"-")</f>
        <v>0</v>
      </c>
      <c r="CM10" s="136"/>
      <c r="CN10" s="136"/>
      <c r="CO10" s="136"/>
      <c r="CP10" s="137">
        <v>8</v>
      </c>
      <c r="CQ10" s="138">
        <v>85000</v>
      </c>
      <c r="CR10" s="138">
        <v>26000</v>
      </c>
      <c r="CS10" s="138"/>
      <c r="CT10" s="139" t="str">
        <f>IF(AND(CR10=0,CS10=0),"",IF(AND(CR10&lt;=100000,CS10&lt;=100000),"",IF(CR10/CQ10&gt;0.7,"男高",IF(CS10/CQ10&gt;0.7,"女高",""))))</f>
        <v/>
      </c>
    </row>
    <row r="11" spans="1:99">
      <c r="A11" s="75"/>
      <c r="B11" s="184" t="s">
        <v>61</v>
      </c>
      <c r="C11" s="184"/>
      <c r="D11" s="184"/>
      <c r="E11" s="184"/>
      <c r="F11" s="184"/>
      <c r="G11" s="184" t="s">
        <v>58</v>
      </c>
      <c r="H11" s="87"/>
      <c r="I11" s="87"/>
      <c r="J11" s="87"/>
      <c r="K11" s="176"/>
      <c r="L11" s="76">
        <v>9</v>
      </c>
      <c r="M11" s="76">
        <v>0</v>
      </c>
      <c r="N11" s="76">
        <v>32</v>
      </c>
      <c r="O11" s="88">
        <v>2</v>
      </c>
      <c r="P11" s="89">
        <v>1</v>
      </c>
      <c r="Q11" s="90">
        <f>O11+P11</f>
        <v>3</v>
      </c>
      <c r="R11" s="77">
        <f>IFERROR(Q11/N11,"-")</f>
        <v>0.09375</v>
      </c>
      <c r="S11" s="76">
        <v>0</v>
      </c>
      <c r="T11" s="76">
        <v>0</v>
      </c>
      <c r="U11" s="77">
        <f>IFERROR(T11/(Q11),"-")</f>
        <v>0</v>
      </c>
      <c r="V11" s="78"/>
      <c r="W11" s="79">
        <v>0</v>
      </c>
      <c r="X11" s="77">
        <f>IF(Q11=0,"-",W11/Q11)</f>
        <v>0</v>
      </c>
      <c r="Y11" s="181">
        <v>0</v>
      </c>
      <c r="Z11" s="182">
        <f>IFERROR(Y11/Q11,"-")</f>
        <v>0</v>
      </c>
      <c r="AA11" s="182" t="str">
        <f>IFERROR(Y11/W11,"-")</f>
        <v>-</v>
      </c>
      <c r="AB11" s="176"/>
      <c r="AC11" s="80"/>
      <c r="AD11" s="74"/>
      <c r="AE11" s="91"/>
      <c r="AF11" s="92">
        <f>IF(Q11=0,"",IF(AE11=0,"",(AE11/Q11)))</f>
        <v>0</v>
      </c>
      <c r="AG11" s="91"/>
      <c r="AH11" s="93" t="str">
        <f>IFERROR(AG11/AE11,"-")</f>
        <v>-</v>
      </c>
      <c r="AI11" s="94"/>
      <c r="AJ11" s="95" t="str">
        <f>IFERROR(AI11/AE11,"-")</f>
        <v>-</v>
      </c>
      <c r="AK11" s="96"/>
      <c r="AL11" s="96"/>
      <c r="AM11" s="96"/>
      <c r="AN11" s="97"/>
      <c r="AO11" s="98">
        <f>IF(Q11=0,"",IF(AN11=0,"",(AN11/Q11)))</f>
        <v>0</v>
      </c>
      <c r="AP11" s="97"/>
      <c r="AQ11" s="99" t="str">
        <f>IFERROR(AP11/AN11,"-")</f>
        <v>-</v>
      </c>
      <c r="AR11" s="100"/>
      <c r="AS11" s="101" t="str">
        <f>IFERROR(AR11/AN11,"-")</f>
        <v>-</v>
      </c>
      <c r="AT11" s="102"/>
      <c r="AU11" s="102"/>
      <c r="AV11" s="102"/>
      <c r="AW11" s="103"/>
      <c r="AX11" s="104">
        <f>IF(Q11=0,"",IF(AW11=0,"",(AW11/Q11)))</f>
        <v>0</v>
      </c>
      <c r="AY11" s="103"/>
      <c r="AZ11" s="105" t="str">
        <f>IFERROR(AY11/AW11,"-")</f>
        <v>-</v>
      </c>
      <c r="BA11" s="106"/>
      <c r="BB11" s="107" t="str">
        <f>IFERROR(BA11/AW11,"-")</f>
        <v>-</v>
      </c>
      <c r="BC11" s="108"/>
      <c r="BD11" s="108"/>
      <c r="BE11" s="108"/>
      <c r="BF11" s="109">
        <v>2</v>
      </c>
      <c r="BG11" s="110">
        <f>IF(Q11=0,"",IF(BF11=0,"",(BF11/Q11)))</f>
        <v>0.66666666666667</v>
      </c>
      <c r="BH11" s="109"/>
      <c r="BI11" s="111">
        <f>IFERROR(BH11/BF11,"-")</f>
        <v>0</v>
      </c>
      <c r="BJ11" s="112"/>
      <c r="BK11" s="113">
        <f>IFERROR(BJ11/BF11,"-")</f>
        <v>0</v>
      </c>
      <c r="BL11" s="114"/>
      <c r="BM11" s="114"/>
      <c r="BN11" s="114"/>
      <c r="BO11" s="116"/>
      <c r="BP11" s="117">
        <f>IF(Q11=0,"",IF(BO11=0,"",(BO11/Q11)))</f>
        <v>0</v>
      </c>
      <c r="BQ11" s="118"/>
      <c r="BR11" s="119" t="str">
        <f>IFERROR(BQ11/BO11,"-")</f>
        <v>-</v>
      </c>
      <c r="BS11" s="120"/>
      <c r="BT11" s="121" t="str">
        <f>IFERROR(BS11/BO11,"-")</f>
        <v>-</v>
      </c>
      <c r="BU11" s="122"/>
      <c r="BV11" s="122"/>
      <c r="BW11" s="122"/>
      <c r="BX11" s="123">
        <v>1</v>
      </c>
      <c r="BY11" s="124">
        <f>IF(Q11=0,"",IF(BX11=0,"",(BX11/Q11)))</f>
        <v>0.33333333333333</v>
      </c>
      <c r="BZ11" s="125"/>
      <c r="CA11" s="126">
        <f>IFERROR(BZ11/BX11,"-")</f>
        <v>0</v>
      </c>
      <c r="CB11" s="127"/>
      <c r="CC11" s="128">
        <f>IFERROR(CB11/BX11,"-")</f>
        <v>0</v>
      </c>
      <c r="CD11" s="129"/>
      <c r="CE11" s="129"/>
      <c r="CF11" s="129"/>
      <c r="CG11" s="130"/>
      <c r="CH11" s="131">
        <f>IF(Q11=0,"",IF(CG11=0,"",(CG11/Q11)))</f>
        <v>0</v>
      </c>
      <c r="CI11" s="132"/>
      <c r="CJ11" s="133" t="str">
        <f>IFERROR(CI11/CG11,"-")</f>
        <v>-</v>
      </c>
      <c r="CK11" s="134"/>
      <c r="CL11" s="135" t="str">
        <f>IFERROR(CK11/CG11,"-")</f>
        <v>-</v>
      </c>
      <c r="CM11" s="136"/>
      <c r="CN11" s="136"/>
      <c r="CO11" s="136"/>
      <c r="CP11" s="137">
        <v>0</v>
      </c>
      <c r="CQ11" s="138">
        <v>0</v>
      </c>
      <c r="CR11" s="138"/>
      <c r="CS11" s="138"/>
      <c r="CT11" s="139" t="str">
        <f>IF(AND(CR11=0,CS11=0),"",IF(AND(CR11&lt;=100000,CS11&lt;=100000),"",IF(CR11/CQ11&gt;0.7,"男高",IF(CS11/CQ11&gt;0.7,"女高",""))))</f>
        <v/>
      </c>
    </row>
    <row r="12" spans="1:99">
      <c r="A12" s="28"/>
      <c r="B12" s="184" t="s">
        <v>62</v>
      </c>
      <c r="C12" s="184"/>
      <c r="D12" s="184"/>
      <c r="E12" s="184"/>
      <c r="F12" s="184"/>
      <c r="G12" s="184" t="s">
        <v>58</v>
      </c>
      <c r="H12" s="87"/>
      <c r="I12" s="87"/>
      <c r="J12" s="87"/>
      <c r="K12" s="177"/>
      <c r="L12" s="32">
        <v>0</v>
      </c>
      <c r="M12" s="32">
        <v>0</v>
      </c>
      <c r="N12" s="29">
        <v>0</v>
      </c>
      <c r="O12" s="21">
        <v>0</v>
      </c>
      <c r="P12" s="21">
        <v>0</v>
      </c>
      <c r="Q12" s="21">
        <f>O12+P12</f>
        <v>0</v>
      </c>
      <c r="R12" s="30" t="str">
        <f>IFERROR(Q12/N12,"-")</f>
        <v>-</v>
      </c>
      <c r="S12" s="30">
        <v>0</v>
      </c>
      <c r="T12" s="21">
        <v>0</v>
      </c>
      <c r="U12" s="30" t="str">
        <f>IFERROR(T12/(Q12),"-")</f>
        <v>-</v>
      </c>
      <c r="V12" s="23"/>
      <c r="W12" s="23">
        <v>0</v>
      </c>
      <c r="X12" s="23" t="str">
        <f>IF(Q12=0,"-",W12/Q12)</f>
        <v>-</v>
      </c>
      <c r="Y12" s="183">
        <v>0</v>
      </c>
      <c r="Z12" s="183" t="str">
        <f>IFERROR(Y12/Q12,"-")</f>
        <v>-</v>
      </c>
      <c r="AA12" s="183" t="str">
        <f>IFERROR(Y12/W12,"-")</f>
        <v>-</v>
      </c>
      <c r="AB12" s="183"/>
      <c r="AC12" s="31"/>
      <c r="AD12" s="54"/>
      <c r="AE12" s="58"/>
      <c r="AF12" s="59" t="str">
        <f>IF(Q12=0,"",IF(AE12=0,"",(AE12/Q12)))</f>
        <v/>
      </c>
      <c r="AG12" s="58"/>
      <c r="AH12" s="62" t="str">
        <f>IFERROR(AG12/AE12,"-")</f>
        <v>-</v>
      </c>
      <c r="AI12" s="63"/>
      <c r="AJ12" s="64" t="str">
        <f>IFERROR(AI12/AE12,"-")</f>
        <v>-</v>
      </c>
      <c r="AK12" s="65"/>
      <c r="AL12" s="65"/>
      <c r="AM12" s="65"/>
      <c r="AN12" s="58"/>
      <c r="AO12" s="59" t="str">
        <f>IF(Q12=0,"",IF(AN12=0,"",(AN12/Q12)))</f>
        <v/>
      </c>
      <c r="AP12" s="58"/>
      <c r="AQ12" s="62" t="str">
        <f>IFERROR(AP12/AN12,"-")</f>
        <v>-</v>
      </c>
      <c r="AR12" s="63"/>
      <c r="AS12" s="64" t="str">
        <f>IFERROR(AR12/AN12,"-")</f>
        <v>-</v>
      </c>
      <c r="AT12" s="65"/>
      <c r="AU12" s="65"/>
      <c r="AV12" s="65"/>
      <c r="AW12" s="58"/>
      <c r="AX12" s="59" t="str">
        <f>IF(Q12=0,"",IF(AW12=0,"",(AW12/Q12)))</f>
        <v/>
      </c>
      <c r="AY12" s="58"/>
      <c r="AZ12" s="62" t="str">
        <f>IFERROR(AY12/AW12,"-")</f>
        <v>-</v>
      </c>
      <c r="BA12" s="63"/>
      <c r="BB12" s="64" t="str">
        <f>IFERROR(BA12/AW12,"-")</f>
        <v>-</v>
      </c>
      <c r="BC12" s="65"/>
      <c r="BD12" s="65"/>
      <c r="BE12" s="65"/>
      <c r="BF12" s="58"/>
      <c r="BG12" s="59" t="str">
        <f>IF(Q12=0,"",IF(BF12=0,"",(BF12/Q12)))</f>
        <v/>
      </c>
      <c r="BH12" s="58"/>
      <c r="BI12" s="62" t="str">
        <f>IFERROR(BH12/BF12,"-")</f>
        <v>-</v>
      </c>
      <c r="BJ12" s="63"/>
      <c r="BK12" s="64" t="str">
        <f>IFERROR(BJ12/BF12,"-")</f>
        <v>-</v>
      </c>
      <c r="BL12" s="65"/>
      <c r="BM12" s="65"/>
      <c r="BN12" s="65"/>
      <c r="BO12" s="60"/>
      <c r="BP12" s="61" t="str">
        <f>IF(Q12=0,"",IF(BO12=0,"",(BO12/Q12)))</f>
        <v/>
      </c>
      <c r="BQ12" s="58"/>
      <c r="BR12" s="62" t="str">
        <f>IFERROR(BQ12/BO12,"-")</f>
        <v>-</v>
      </c>
      <c r="BS12" s="63"/>
      <c r="BT12" s="64" t="str">
        <f>IFERROR(BS12/BO12,"-")</f>
        <v>-</v>
      </c>
      <c r="BU12" s="65"/>
      <c r="BV12" s="65"/>
      <c r="BW12" s="65"/>
      <c r="BX12" s="60"/>
      <c r="BY12" s="61" t="str">
        <f>IF(Q12=0,"",IF(BX12=0,"",(BX12/Q12)))</f>
        <v/>
      </c>
      <c r="BZ12" s="58"/>
      <c r="CA12" s="62" t="str">
        <f>IFERROR(BZ12/BX12,"-")</f>
        <v>-</v>
      </c>
      <c r="CB12" s="63"/>
      <c r="CC12" s="64" t="str">
        <f>IFERROR(CB12/BX12,"-")</f>
        <v>-</v>
      </c>
      <c r="CD12" s="65"/>
      <c r="CE12" s="65"/>
      <c r="CF12" s="65"/>
      <c r="CG12" s="60"/>
      <c r="CH12" s="61" t="str">
        <f>IF(Q12=0,"",IF(CG12=0,"",(CG12/Q12)))</f>
        <v/>
      </c>
      <c r="CI12" s="58"/>
      <c r="CJ12" s="62" t="str">
        <f>IFERROR(CI12/CG12,"-")</f>
        <v>-</v>
      </c>
      <c r="CK12" s="63"/>
      <c r="CL12" s="64" t="str">
        <f>IFERROR(CK12/CG12,"-")</f>
        <v>-</v>
      </c>
      <c r="CM12" s="65"/>
      <c r="CN12" s="65"/>
      <c r="CO12" s="65"/>
      <c r="CP12" s="66">
        <v>0</v>
      </c>
      <c r="CQ12" s="63">
        <v>0</v>
      </c>
      <c r="CR12" s="63"/>
      <c r="CS12" s="63"/>
      <c r="CT12" s="67" t="str">
        <f>IF(AND(CR12=0,CS12=0),"",IF(AND(CR12&lt;=100000,CS12&lt;=100000),"",IF(CR12/CQ12&gt;0.7,"男高",IF(CS12/CQ12&gt;0.7,"女高",""))))</f>
        <v/>
      </c>
    </row>
    <row r="13" spans="1:99">
      <c r="A13" s="28"/>
      <c r="B13" s="184" t="s">
        <v>63</v>
      </c>
      <c r="C13" s="184"/>
      <c r="D13" s="184"/>
      <c r="E13" s="184"/>
      <c r="F13" s="184"/>
      <c r="G13" s="184" t="s">
        <v>64</v>
      </c>
      <c r="H13" s="34"/>
      <c r="I13" s="34"/>
      <c r="J13" s="70"/>
      <c r="K13" s="178"/>
      <c r="L13" s="32">
        <v>599</v>
      </c>
      <c r="M13" s="32">
        <v>296</v>
      </c>
      <c r="N13" s="29">
        <v>324</v>
      </c>
      <c r="O13" s="21">
        <v>72</v>
      </c>
      <c r="P13" s="21">
        <v>0</v>
      </c>
      <c r="Q13" s="21">
        <f>O13+P13</f>
        <v>72</v>
      </c>
      <c r="R13" s="30">
        <f>IFERROR(Q13/N13,"-")</f>
        <v>0.22222222222222</v>
      </c>
      <c r="S13" s="30">
        <v>23</v>
      </c>
      <c r="T13" s="21">
        <v>8</v>
      </c>
      <c r="U13" s="30">
        <f>IFERROR(T13/(Q13),"-")</f>
        <v>0.11111111111111</v>
      </c>
      <c r="V13" s="23"/>
      <c r="W13" s="23">
        <v>18</v>
      </c>
      <c r="X13" s="23">
        <f>IF(Q13=0,"-",W13/Q13)</f>
        <v>0.25</v>
      </c>
      <c r="Y13" s="183">
        <v>3328000</v>
      </c>
      <c r="Z13" s="183">
        <f>IFERROR(Y13/Q13,"-")</f>
        <v>46222.222222222</v>
      </c>
      <c r="AA13" s="183">
        <f>IFERROR(Y13/W13,"-")</f>
        <v>184888.88888889</v>
      </c>
      <c r="AB13" s="183"/>
      <c r="AC13" s="31"/>
      <c r="AD13" s="56"/>
      <c r="AE13" s="58">
        <v>2</v>
      </c>
      <c r="AF13" s="59">
        <f>IF(Q13=0,"",IF(AE13=0,"",(AE13/Q13)))</f>
        <v>0.027777777777778</v>
      </c>
      <c r="AG13" s="58"/>
      <c r="AH13" s="62">
        <f>IFERROR(AG13/AE13,"-")</f>
        <v>0</v>
      </c>
      <c r="AI13" s="63"/>
      <c r="AJ13" s="64">
        <f>IFERROR(AI13/AE13,"-")</f>
        <v>0</v>
      </c>
      <c r="AK13" s="65"/>
      <c r="AL13" s="65"/>
      <c r="AM13" s="65"/>
      <c r="AN13" s="58">
        <v>6</v>
      </c>
      <c r="AO13" s="59">
        <f>IF(Q13=0,"",IF(AN13=0,"",(AN13/Q13)))</f>
        <v>0.083333333333333</v>
      </c>
      <c r="AP13" s="58">
        <v>1</v>
      </c>
      <c r="AQ13" s="62">
        <f>IFERROR(AP13/AN13,"-")</f>
        <v>0.16666666666667</v>
      </c>
      <c r="AR13" s="63">
        <v>8000</v>
      </c>
      <c r="AS13" s="64">
        <f>IFERROR(AR13/AN13,"-")</f>
        <v>1333.3333333333</v>
      </c>
      <c r="AT13" s="65"/>
      <c r="AU13" s="65">
        <v>1</v>
      </c>
      <c r="AV13" s="65"/>
      <c r="AW13" s="58">
        <v>1</v>
      </c>
      <c r="AX13" s="59">
        <f>IF(Q13=0,"",IF(AW13=0,"",(AW13/Q13)))</f>
        <v>0.013888888888889</v>
      </c>
      <c r="AY13" s="58"/>
      <c r="AZ13" s="62">
        <f>IFERROR(AY13/AW13,"-")</f>
        <v>0</v>
      </c>
      <c r="BA13" s="63"/>
      <c r="BB13" s="64">
        <f>IFERROR(BA13/AW13,"-")</f>
        <v>0</v>
      </c>
      <c r="BC13" s="65"/>
      <c r="BD13" s="65"/>
      <c r="BE13" s="65"/>
      <c r="BF13" s="58">
        <v>16</v>
      </c>
      <c r="BG13" s="59">
        <f>IF(Q13=0,"",IF(BF13=0,"",(BF13/Q13)))</f>
        <v>0.22222222222222</v>
      </c>
      <c r="BH13" s="58">
        <v>2</v>
      </c>
      <c r="BI13" s="62">
        <f>IFERROR(BH13/BF13,"-")</f>
        <v>0.125</v>
      </c>
      <c r="BJ13" s="63">
        <v>101000</v>
      </c>
      <c r="BK13" s="64">
        <f>IFERROR(BJ13/BF13,"-")</f>
        <v>6312.5</v>
      </c>
      <c r="BL13" s="65">
        <v>1</v>
      </c>
      <c r="BM13" s="65"/>
      <c r="BN13" s="65">
        <v>1</v>
      </c>
      <c r="BO13" s="60">
        <v>19</v>
      </c>
      <c r="BP13" s="61">
        <f>IF(Q13=0,"",IF(BO13=0,"",(BO13/Q13)))</f>
        <v>0.26388888888889</v>
      </c>
      <c r="BQ13" s="58">
        <v>4</v>
      </c>
      <c r="BR13" s="62">
        <f>IFERROR(BQ13/BO13,"-")</f>
        <v>0.21052631578947</v>
      </c>
      <c r="BS13" s="63">
        <v>381000</v>
      </c>
      <c r="BT13" s="64">
        <f>IFERROR(BS13/BO13,"-")</f>
        <v>20052.631578947</v>
      </c>
      <c r="BU13" s="65">
        <v>1</v>
      </c>
      <c r="BV13" s="65"/>
      <c r="BW13" s="65">
        <v>3</v>
      </c>
      <c r="BX13" s="60">
        <v>20</v>
      </c>
      <c r="BY13" s="61">
        <f>IF(Q13=0,"",IF(BX13=0,"",(BX13/Q13)))</f>
        <v>0.27777777777778</v>
      </c>
      <c r="BZ13" s="58">
        <v>9</v>
      </c>
      <c r="CA13" s="62">
        <f>IFERROR(BZ13/BX13,"-")</f>
        <v>0.45</v>
      </c>
      <c r="CB13" s="63">
        <v>2735000</v>
      </c>
      <c r="CC13" s="64">
        <f>IFERROR(CB13/BX13,"-")</f>
        <v>136750</v>
      </c>
      <c r="CD13" s="65">
        <v>1</v>
      </c>
      <c r="CE13" s="65">
        <v>1</v>
      </c>
      <c r="CF13" s="65">
        <v>7</v>
      </c>
      <c r="CG13" s="60">
        <v>8</v>
      </c>
      <c r="CH13" s="61">
        <f>IF(Q13=0,"",IF(CG13=0,"",(CG13/Q13)))</f>
        <v>0.11111111111111</v>
      </c>
      <c r="CI13" s="58">
        <v>2</v>
      </c>
      <c r="CJ13" s="62">
        <f>IFERROR(CI13/CG13,"-")</f>
        <v>0.25</v>
      </c>
      <c r="CK13" s="63">
        <v>113000</v>
      </c>
      <c r="CL13" s="64">
        <f>IFERROR(CK13/CG13,"-")</f>
        <v>14125</v>
      </c>
      <c r="CM13" s="65">
        <v>1</v>
      </c>
      <c r="CN13" s="65"/>
      <c r="CO13" s="65">
        <v>1</v>
      </c>
      <c r="CP13" s="66">
        <v>18</v>
      </c>
      <c r="CQ13" s="63">
        <v>3328000</v>
      </c>
      <c r="CR13" s="63">
        <v>2130000</v>
      </c>
      <c r="CS13" s="63"/>
      <c r="CT13" s="67" t="str">
        <f>IF(AND(CR13=0,CS13=0),"",IF(AND(CR13&lt;=100000,CS13&lt;=100000),"",IF(CR13/CQ13&gt;0.7,"男高",IF(CS13/CQ13&gt;0.7,"女高",""))))</f>
        <v/>
      </c>
    </row>
    <row r="14" spans="1:99">
      <c r="A14" s="19"/>
      <c r="B14" s="184" t="s">
        <v>65</v>
      </c>
      <c r="C14" s="184"/>
      <c r="D14" s="184"/>
      <c r="E14" s="184"/>
      <c r="F14" s="184"/>
      <c r="G14" s="184" t="s">
        <v>64</v>
      </c>
      <c r="H14" s="37"/>
      <c r="I14" s="37"/>
      <c r="J14" s="37"/>
      <c r="K14" s="179"/>
      <c r="L14" s="38">
        <v>35</v>
      </c>
      <c r="M14" s="38">
        <v>25</v>
      </c>
      <c r="N14" s="38">
        <v>60</v>
      </c>
      <c r="O14" s="38">
        <v>10</v>
      </c>
      <c r="P14" s="38">
        <v>0</v>
      </c>
      <c r="Q14" s="38">
        <f>O14+P14</f>
        <v>10</v>
      </c>
      <c r="R14" s="39">
        <f>IFERROR(Q14/N14,"-")</f>
        <v>0.16666666666667</v>
      </c>
      <c r="S14" s="73">
        <v>6</v>
      </c>
      <c r="T14" s="73">
        <v>1</v>
      </c>
      <c r="U14" s="39">
        <f>IFERROR(T14/(Q14),"-")</f>
        <v>0.1</v>
      </c>
      <c r="V14" s="40"/>
      <c r="W14" s="41">
        <v>0</v>
      </c>
      <c r="X14" s="39">
        <f>IF(Q14=0,"-",W14/Q14)</f>
        <v>0</v>
      </c>
      <c r="Y14" s="179">
        <v>0</v>
      </c>
      <c r="Z14" s="179">
        <f>IFERROR(Y14/Q14,"-")</f>
        <v>0</v>
      </c>
      <c r="AA14" s="179" t="str">
        <f>IFERROR(Y14/W14,"-")</f>
        <v>-</v>
      </c>
      <c r="AB14" s="179"/>
      <c r="AC14" s="42"/>
      <c r="AD14" s="55"/>
      <c r="AE14" s="57"/>
      <c r="AF14" s="57">
        <f>IF(Q14=0,"",IF(AE14=0,"",(AE14/Q14)))</f>
        <v>0</v>
      </c>
      <c r="AG14" s="57"/>
      <c r="AH14" s="57" t="str">
        <f>IFERROR(AG14/AE14,"-")</f>
        <v>-</v>
      </c>
      <c r="AI14" s="57"/>
      <c r="AJ14" s="57" t="str">
        <f>IFERROR(AI14/AE14,"-")</f>
        <v>-</v>
      </c>
      <c r="AK14" s="57"/>
      <c r="AL14" s="57"/>
      <c r="AM14" s="57"/>
      <c r="AN14" s="57"/>
      <c r="AO14" s="57">
        <f>IF(Q14=0,"",IF(AN14=0,"",(AN14/Q14)))</f>
        <v>0</v>
      </c>
      <c r="AP14" s="57"/>
      <c r="AQ14" s="57" t="str">
        <f>IFERROR(AP14/AN14,"-")</f>
        <v>-</v>
      </c>
      <c r="AR14" s="57"/>
      <c r="AS14" s="57" t="str">
        <f>IFERROR(AR14/AN14,"-")</f>
        <v>-</v>
      </c>
      <c r="AT14" s="57"/>
      <c r="AU14" s="57"/>
      <c r="AV14" s="57"/>
      <c r="AW14" s="57"/>
      <c r="AX14" s="57">
        <f>IF(Q14=0,"",IF(AW14=0,"",(AW14/Q14)))</f>
        <v>0</v>
      </c>
      <c r="AY14" s="57"/>
      <c r="AZ14" s="57" t="str">
        <f>IFERROR(AY14/AW14,"-")</f>
        <v>-</v>
      </c>
      <c r="BA14" s="57"/>
      <c r="BB14" s="57" t="str">
        <f>IFERROR(BA14/AW14,"-")</f>
        <v>-</v>
      </c>
      <c r="BC14" s="57"/>
      <c r="BD14" s="57"/>
      <c r="BE14" s="57"/>
      <c r="BF14" s="57"/>
      <c r="BG14" s="57">
        <f>IF(Q14=0,"",IF(BF14=0,"",(BF14/Q14)))</f>
        <v>0</v>
      </c>
      <c r="BH14" s="57"/>
      <c r="BI14" s="57" t="str">
        <f>IFERROR(BH14/BF14,"-")</f>
        <v>-</v>
      </c>
      <c r="BJ14" s="57"/>
      <c r="BK14" s="57" t="str">
        <f>IFERROR(BJ14/BF14,"-")</f>
        <v>-</v>
      </c>
      <c r="BL14" s="57"/>
      <c r="BM14" s="57"/>
      <c r="BN14" s="57"/>
      <c r="BO14" s="57">
        <v>2</v>
      </c>
      <c r="BP14" s="57">
        <f>IF(Q14=0,"",IF(BO14=0,"",(BO14/Q14)))</f>
        <v>0.2</v>
      </c>
      <c r="BQ14" s="57"/>
      <c r="BR14" s="57">
        <f>IFERROR(BQ14/BO14,"-")</f>
        <v>0</v>
      </c>
      <c r="BS14" s="57"/>
      <c r="BT14" s="57">
        <f>IFERROR(BS14/BO14,"-")</f>
        <v>0</v>
      </c>
      <c r="BU14" s="57"/>
      <c r="BV14" s="57"/>
      <c r="BW14" s="57"/>
      <c r="BX14" s="57">
        <v>4</v>
      </c>
      <c r="BY14" s="57">
        <f>IF(Q14=0,"",IF(BX14=0,"",(BX14/Q14)))</f>
        <v>0.4</v>
      </c>
      <c r="BZ14" s="57"/>
      <c r="CA14" s="57">
        <f>IFERROR(BZ14/BX14,"-")</f>
        <v>0</v>
      </c>
      <c r="CB14" s="57"/>
      <c r="CC14" s="57">
        <f>IFERROR(CB14/BX14,"-")</f>
        <v>0</v>
      </c>
      <c r="CD14" s="57"/>
      <c r="CE14" s="57"/>
      <c r="CF14" s="57"/>
      <c r="CG14" s="57">
        <v>4</v>
      </c>
      <c r="CH14" s="57">
        <f>IF(Q14=0,"",IF(CG14=0,"",(CG14/Q14)))</f>
        <v>0.4</v>
      </c>
      <c r="CI14" s="57"/>
      <c r="CJ14" s="57">
        <f>IFERROR(CI14/CG14,"-")</f>
        <v>0</v>
      </c>
      <c r="CK14" s="57"/>
      <c r="CL14" s="57">
        <f>IFERROR(CK14/CG14,"-")</f>
        <v>0</v>
      </c>
      <c r="CM14" s="57"/>
      <c r="CN14" s="57"/>
      <c r="CO14" s="57"/>
      <c r="CP14" s="57">
        <v>0</v>
      </c>
      <c r="CQ14" s="57">
        <v>0</v>
      </c>
      <c r="CR14" s="57"/>
      <c r="CS14" s="57"/>
      <c r="CT14" s="57" t="str">
        <f>IF(AND(CR14=0,CS14=0),"",IF(AND(CR14&lt;=100000,CS14&lt;=100000),"",IF(CR14/CQ14&gt;0.7,"男高",IF(CS14/CQ14&gt;0.7,"女高",""))))</f>
        <v/>
      </c>
    </row>
    <row r="15" spans="1:99">
      <c r="B15" s="184" t="s">
        <v>66</v>
      </c>
      <c r="C15" s="184"/>
      <c r="D15" s="184"/>
      <c r="E15" s="184"/>
      <c r="F15" s="184"/>
      <c r="G15" s="184" t="s">
        <v>64</v>
      </c>
      <c r="H15" s="69"/>
      <c r="I15" s="69"/>
      <c r="J15" s="69"/>
      <c r="L15" s="69">
        <v>0</v>
      </c>
      <c r="M15" s="69">
        <v>0</v>
      </c>
      <c r="N15" s="69">
        <v>0</v>
      </c>
      <c r="O15" s="69">
        <v>0</v>
      </c>
      <c r="P15" s="69">
        <v>0</v>
      </c>
      <c r="Q15" s="69">
        <f>O15+P15</f>
        <v>0</v>
      </c>
      <c r="R15" s="69" t="str">
        <f>IFERROR(Q15/N15,"-")</f>
        <v>-</v>
      </c>
      <c r="S15" s="69">
        <v>0</v>
      </c>
      <c r="T15" s="69">
        <v>0</v>
      </c>
      <c r="U15" s="69" t="str">
        <f>IFERROR(T15/(Q15),"-")</f>
        <v>-</v>
      </c>
      <c r="W15" s="69">
        <v>0</v>
      </c>
      <c r="X15" s="69" t="str">
        <f>IF(Q15=0,"-",W15/Q15)</f>
        <v>-</v>
      </c>
      <c r="Y15" s="69">
        <v>0</v>
      </c>
      <c r="Z15" s="69" t="str">
        <f>IFERROR(Y15/Q15,"-")</f>
        <v>-</v>
      </c>
      <c r="AA15" s="69" t="str">
        <f>IFERROR(Y15/W15,"-")</f>
        <v>-</v>
      </c>
      <c r="AE15" s="69"/>
      <c r="AF15" s="69" t="str">
        <f>IF(Q15=0,"",IF(AE15=0,"",(AE15/Q15)))</f>
        <v/>
      </c>
      <c r="AG15" s="69"/>
      <c r="AH15" s="69" t="str">
        <f>IFERROR(AG15/AE15,"-")</f>
        <v>-</v>
      </c>
      <c r="AI15" s="69"/>
      <c r="AJ15" s="69" t="str">
        <f>IFERROR(AI15/AE15,"-")</f>
        <v>-</v>
      </c>
      <c r="AK15" s="69"/>
      <c r="AL15" s="69"/>
      <c r="AM15" s="69"/>
      <c r="AN15" s="69"/>
      <c r="AO15" s="69" t="str">
        <f>IF(Q15=0,"",IF(AN15=0,"",(AN15/Q15)))</f>
        <v/>
      </c>
      <c r="AP15" s="69"/>
      <c r="AQ15" s="69" t="str">
        <f>IFERROR(AP15/AN15,"-")</f>
        <v>-</v>
      </c>
      <c r="AR15" s="69"/>
      <c r="AS15" s="69" t="str">
        <f>IFERROR(AR15/AN15,"-")</f>
        <v>-</v>
      </c>
      <c r="AT15" s="69"/>
      <c r="AU15" s="69"/>
      <c r="AV15" s="69"/>
      <c r="AW15" s="69"/>
      <c r="AX15" s="69" t="str">
        <f>IF(Q15=0,"",IF(AW15=0,"",(AW15/Q15)))</f>
        <v/>
      </c>
      <c r="AY15" s="69"/>
      <c r="AZ15" s="69" t="str">
        <f>IFERROR(AY15/AW15,"-")</f>
        <v>-</v>
      </c>
      <c r="BA15" s="69"/>
      <c r="BB15" s="69" t="str">
        <f>IFERROR(BA15/AW15,"-")</f>
        <v>-</v>
      </c>
      <c r="BC15" s="69"/>
      <c r="BD15" s="69"/>
      <c r="BE15" s="69"/>
      <c r="BF15" s="69"/>
      <c r="BG15" s="69" t="str">
        <f>IF(Q15=0,"",IF(BF15=0,"",(BF15/Q15)))</f>
        <v/>
      </c>
      <c r="BH15" s="69"/>
      <c r="BI15" s="69" t="str">
        <f>IFERROR(BH15/BF15,"-")</f>
        <v>-</v>
      </c>
      <c r="BJ15" s="69"/>
      <c r="BK15" s="69" t="str">
        <f>IFERROR(BJ15/BF15,"-")</f>
        <v>-</v>
      </c>
      <c r="BL15" s="69"/>
      <c r="BM15" s="69"/>
      <c r="BN15" s="69"/>
      <c r="BO15" s="69"/>
      <c r="BP15" s="69" t="str">
        <f>IF(Q15=0,"",IF(BO15=0,"",(BO15/Q15)))</f>
        <v/>
      </c>
      <c r="BQ15" s="69"/>
      <c r="BR15" s="69" t="str">
        <f>IFERROR(BQ15/BO15,"-")</f>
        <v>-</v>
      </c>
      <c r="BS15" s="69"/>
      <c r="BT15" s="69" t="str">
        <f>IFERROR(BS15/BO15,"-")</f>
        <v>-</v>
      </c>
      <c r="BU15" s="69"/>
      <c r="BV15" s="69"/>
      <c r="BW15" s="69"/>
      <c r="BX15" s="69"/>
      <c r="BY15" s="69" t="str">
        <f>IF(Q15=0,"",IF(BX15=0,"",(BX15/Q15)))</f>
        <v/>
      </c>
      <c r="BZ15" s="69"/>
      <c r="CA15" s="69" t="str">
        <f>IFERROR(BZ15/BX15,"-")</f>
        <v>-</v>
      </c>
      <c r="CB15" s="69"/>
      <c r="CC15" s="69" t="str">
        <f>IFERROR(CB15/BX15,"-")</f>
        <v>-</v>
      </c>
      <c r="CD15" s="69"/>
      <c r="CE15" s="69"/>
      <c r="CF15" s="69"/>
      <c r="CG15" s="69"/>
      <c r="CH15" s="69" t="str">
        <f>IF(Q15=0,"",IF(CG15=0,"",(CG15/Q15)))</f>
        <v/>
      </c>
      <c r="CI15" s="69"/>
      <c r="CJ15" s="69" t="str">
        <f>IFERROR(CI15/CG15,"-")</f>
        <v>-</v>
      </c>
      <c r="CK15" s="69"/>
      <c r="CL15" s="69" t="str">
        <f>IFERROR(CK15/CG15,"-")</f>
        <v>-</v>
      </c>
      <c r="CM15" s="69"/>
      <c r="CN15" s="69"/>
      <c r="CO15" s="69"/>
      <c r="CP15" s="69">
        <v>0</v>
      </c>
      <c r="CQ15" s="69">
        <v>0</v>
      </c>
      <c r="CR15" s="69"/>
      <c r="CS15" s="69"/>
      <c r="CT15" s="69" t="str">
        <f>IF(AND(CR15=0,CS15=0),"",IF(AND(CR15&lt;=100000,CS15&lt;=100000),"",IF(CR15/CQ15&gt;0.7,"男高",IF(CS15/CQ15&gt;0.7,"女高",""))))</f>
        <v/>
      </c>
    </row>
    <row r="18" spans="1:99">
      <c r="A18" s="69">
        <f>AC18</f>
        <v>3.1601851851852</v>
      </c>
      <c r="H18" s="69" t="s">
        <v>67</v>
      </c>
      <c r="K18" s="69">
        <f>SUM(K6:K17)</f>
        <v>1080000</v>
      </c>
      <c r="L18" s="69">
        <f>SUM(L6:L17)</f>
        <v>852</v>
      </c>
      <c r="M18" s="69">
        <f>SUM(M6:M17)</f>
        <v>321</v>
      </c>
      <c r="N18" s="69">
        <f>SUM(N6:N17)</f>
        <v>1083</v>
      </c>
      <c r="O18" s="69">
        <f>SUM(O6:O17)</f>
        <v>167</v>
      </c>
      <c r="P18" s="69">
        <f>SUM(P6:P17)</f>
        <v>2</v>
      </c>
      <c r="Q18" s="69">
        <f>SUM(Q6:Q17)</f>
        <v>169</v>
      </c>
      <c r="R18" s="69">
        <f>IFERROR(Q18/N18,"-")</f>
        <v>0.15604801477378</v>
      </c>
      <c r="S18" s="69">
        <f>SUM(S6:S17)</f>
        <v>46</v>
      </c>
      <c r="T18" s="69">
        <f>SUM(T6:T17)</f>
        <v>29</v>
      </c>
      <c r="U18" s="69">
        <f>IFERROR(S18/Q18,"-")</f>
        <v>0.27218934911243</v>
      </c>
      <c r="V18" s="69">
        <f>IFERROR(K18/Q18,"-")</f>
        <v>6390.5325443787</v>
      </c>
      <c r="W18" s="69">
        <f>SUM(W6:W17)</f>
        <v>26</v>
      </c>
      <c r="X18" s="69">
        <f>IFERROR(W18/Q18,"-")</f>
        <v>0.15384615384615</v>
      </c>
      <c r="Y18" s="69">
        <f>SUM(Y6:Y17)</f>
        <v>3413000</v>
      </c>
      <c r="Z18" s="69">
        <f>IFERROR(Y18/Q18,"-")</f>
        <v>20195.266272189</v>
      </c>
      <c r="AA18" s="69">
        <f>IFERROR(Y18/W18,"-")</f>
        <v>131269.23076923</v>
      </c>
      <c r="AB18" s="69">
        <f>Y18-K18</f>
        <v>2333000</v>
      </c>
      <c r="AC18" s="69">
        <f>Y18/K18</f>
        <v>3.1601851851852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10:A15"/>
    <mergeCell ref="K10:K15"/>
    <mergeCell ref="V10:V15"/>
    <mergeCell ref="AB10:AB15"/>
    <mergeCell ref="AC10:AC15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10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69"/>
    <col min="2" max="2" width="7.25" customWidth="true" style="69"/>
    <col min="3" max="3" width="11.875" customWidth="true" style="69"/>
    <col min="4" max="4" width="30.625" customWidth="true" style="69"/>
    <col min="5" max="5" width="8.25" customWidth="true" style="69"/>
    <col min="6" max="6" width="33.5" customWidth="true" style="69"/>
    <col min="7" max="7" width="12.25" customWidth="true" style="69"/>
    <col min="8" max="8" width="10.875" customWidth="true" style="69"/>
    <col min="9" max="9" width="10.875" customWidth="true" style="69"/>
    <col min="10" max="10" width="10.875" customWidth="true" style="69"/>
    <col min="11" max="11" width="10.375" customWidth="true" style="69"/>
    <col min="12" max="12" width="10.375" customWidth="true" style="69"/>
    <col min="13" max="13" width="10.375" customWidth="true" style="69"/>
    <col min="14" max="14" width="10.375" customWidth="true" style="69"/>
    <col min="15" max="15" width="7.375" customWidth="true" style="69"/>
    <col min="16" max="16" width="9" customWidth="true" style="69"/>
    <col min="17" max="17" width="9" customWidth="true" style="69"/>
    <col min="18" max="18" width="6.75" customWidth="true" style="69"/>
    <col min="19" max="19" width="7.875" customWidth="true" style="69"/>
    <col min="20" max="20" width="10" customWidth="true" style="69"/>
    <col min="21" max="21" width="9" customWidth="true" style="69"/>
    <col min="22" max="22" width="9" customWidth="true" style="69"/>
    <col min="23" max="23" width="12.375" customWidth="true" style="69"/>
    <col min="24" max="24" width="9" customWidth="true" style="69"/>
    <col min="25" max="25" width="9" customWidth="true" style="69"/>
    <col min="26" max="26" width="9" customWidth="true" style="69"/>
    <col min="27" max="27" width="9" customWidth="true" style="69"/>
    <col min="28" max="28" width="9" customWidth="true" style="69"/>
    <col min="29" max="29" width="9" customWidth="true" style="69"/>
    <col min="30" max="30" width="9" customWidth="true" style="69"/>
    <col min="31" max="31" width="9" customWidth="true" style="69"/>
    <col min="32" max="32" width="9" customWidth="true" style="69"/>
    <col min="33" max="33" width="9" customWidth="true" style="69"/>
    <col min="34" max="34" width="9" customWidth="true" style="69"/>
    <col min="35" max="35" width="9" customWidth="true" style="69"/>
    <col min="36" max="36" width="9" customWidth="true" style="69"/>
    <col min="37" max="37" width="9" customWidth="true" style="69"/>
    <col min="38" max="38" width="9" customWidth="true" style="69"/>
    <col min="39" max="39" width="9" customWidth="true" style="69"/>
    <col min="40" max="40" width="9" customWidth="true" style="69"/>
    <col min="41" max="41" width="9" customWidth="true" style="69"/>
    <col min="42" max="42" width="9" customWidth="true" style="69"/>
    <col min="43" max="43" width="9" customWidth="true" style="69"/>
    <col min="44" max="44" width="9" customWidth="true" style="69"/>
    <col min="45" max="45" width="9" customWidth="true" style="69"/>
    <col min="46" max="46" width="9" customWidth="true" style="69"/>
    <col min="47" max="47" width="9" customWidth="true" style="69"/>
    <col min="48" max="48" width="9" customWidth="true" style="69"/>
    <col min="49" max="49" width="9" customWidth="true" style="69"/>
    <col min="50" max="50" width="9" customWidth="true" style="69"/>
    <col min="51" max="51" width="9" customWidth="true" style="69"/>
    <col min="52" max="52" width="9" customWidth="true" style="69"/>
    <col min="53" max="53" width="9" customWidth="true" style="69"/>
    <col min="54" max="54" width="9" customWidth="true" style="69"/>
    <col min="55" max="55" width="9" customWidth="true" style="69"/>
    <col min="56" max="56" width="9" customWidth="true" style="69"/>
    <col min="57" max="57" width="9" customWidth="true" style="69"/>
    <col min="58" max="58" width="9" customWidth="true" style="69"/>
    <col min="59" max="59" width="9" customWidth="true" style="69"/>
    <col min="60" max="60" width="9" customWidth="true" style="69"/>
    <col min="61" max="61" width="9" customWidth="true" style="69"/>
    <col min="62" max="62" width="9" customWidth="true" style="69"/>
    <col min="63" max="63" width="9" customWidth="true" style="69"/>
    <col min="64" max="64" width="9" customWidth="true" style="69"/>
    <col min="65" max="65" width="9" customWidth="true" style="69"/>
    <col min="66" max="66" width="9" customWidth="true" style="69"/>
    <col min="67" max="67" width="9" customWidth="true" style="69"/>
    <col min="68" max="68" width="9" customWidth="true" style="69"/>
    <col min="69" max="69" width="9" customWidth="true" style="69"/>
    <col min="70" max="70" width="9" customWidth="true" style="69"/>
    <col min="71" max="71" width="9" customWidth="true" style="69"/>
    <col min="72" max="72" width="9" customWidth="true" style="69"/>
    <col min="73" max="73" width="9" customWidth="true" style="69"/>
    <col min="74" max="74" width="9" customWidth="true" style="69"/>
    <col min="75" max="75" width="9" customWidth="true" style="69"/>
    <col min="76" max="76" width="9" customWidth="true" style="69"/>
    <col min="77" max="77" width="9" customWidth="true" style="69"/>
    <col min="78" max="78" width="9" customWidth="true" style="69"/>
    <col min="79" max="79" width="9" customWidth="true" style="69"/>
    <col min="80" max="80" width="9" customWidth="true" style="69"/>
    <col min="81" max="81" width="9" customWidth="true" style="69"/>
    <col min="82" max="82" width="9" customWidth="true" style="69"/>
    <col min="83" max="83" width="9" customWidth="true" style="69"/>
    <col min="84" max="84" width="9" customWidth="true" style="69"/>
    <col min="85" max="85" width="9" customWidth="true" style="69"/>
    <col min="86" max="86" width="9" customWidth="true" style="69"/>
    <col min="87" max="87" width="9" customWidth="true" style="69"/>
    <col min="88" max="88" width="9" customWidth="true" style="69"/>
    <col min="89" max="89" width="9" customWidth="true" style="69"/>
    <col min="90" max="90" width="9" customWidth="true" style="69"/>
    <col min="91" max="91" width="9" customWidth="true" style="69"/>
    <col min="92" max="92" width="9" customWidth="true" style="69"/>
    <col min="93" max="93" width="9" customWidth="true" style="69"/>
    <col min="94" max="94" width="9" customWidth="true" style="69"/>
    <col min="95" max="95" width="9" customWidth="true" style="69"/>
  </cols>
  <sheetData>
    <row r="2" spans="1:95" customHeight="1" ht="13.5">
      <c r="A2" s="22" t="s">
        <v>0</v>
      </c>
      <c r="B2" s="25" t="s">
        <v>1</v>
      </c>
      <c r="C2" s="25"/>
      <c r="F2" s="72"/>
      <c r="G2" s="72"/>
      <c r="H2" s="72"/>
      <c r="I2" s="72"/>
      <c r="J2" s="72"/>
      <c r="K2" s="52"/>
      <c r="L2" s="52" t="s">
        <v>2</v>
      </c>
      <c r="M2" s="52"/>
      <c r="N2" s="52"/>
      <c r="O2" s="52" t="s">
        <v>3</v>
      </c>
      <c r="P2" s="52"/>
      <c r="Q2" s="52"/>
      <c r="R2" s="52"/>
      <c r="S2" s="52"/>
      <c r="T2" s="52"/>
      <c r="U2" s="52"/>
      <c r="V2" s="52"/>
      <c r="W2" s="52"/>
      <c r="X2" s="52"/>
      <c r="Y2" s="52"/>
      <c r="Z2" s="151" t="s">
        <v>4</v>
      </c>
      <c r="AA2" s="151"/>
      <c r="AB2" s="151"/>
      <c r="AC2" s="151"/>
      <c r="AD2" s="151"/>
      <c r="AE2" s="151"/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2" t="s">
        <v>5</v>
      </c>
      <c r="CL2" s="154" t="s">
        <v>6</v>
      </c>
      <c r="CM2" s="142" t="s">
        <v>7</v>
      </c>
      <c r="CN2" s="143"/>
      <c r="CO2" s="144"/>
    </row>
    <row r="3" spans="1:95" customHeight="1" ht="14.25">
      <c r="A3" s="25" t="s">
        <v>68</v>
      </c>
      <c r="B3" s="36"/>
      <c r="C3" s="36"/>
      <c r="D3" s="36"/>
      <c r="E3" s="36"/>
      <c r="F3" s="68"/>
      <c r="G3" s="52"/>
      <c r="H3" s="52"/>
      <c r="I3" s="140" t="s">
        <v>9</v>
      </c>
      <c r="J3" s="141"/>
      <c r="K3" s="25"/>
      <c r="L3" s="25"/>
      <c r="M3" s="25"/>
      <c r="N3" s="25"/>
      <c r="O3" s="25"/>
      <c r="P3" s="25"/>
      <c r="Q3" s="25"/>
      <c r="R3" s="25"/>
      <c r="S3" s="25"/>
      <c r="T3" s="25"/>
      <c r="U3" s="52"/>
      <c r="V3" s="52"/>
      <c r="W3" s="52"/>
      <c r="X3" s="52"/>
      <c r="Y3" s="52"/>
      <c r="Z3" s="145" t="s">
        <v>10</v>
      </c>
      <c r="AA3" s="146"/>
      <c r="AB3" s="146"/>
      <c r="AC3" s="146"/>
      <c r="AD3" s="146"/>
      <c r="AE3" s="146"/>
      <c r="AF3" s="146"/>
      <c r="AG3" s="146"/>
      <c r="AH3" s="146"/>
      <c r="AI3" s="157" t="s">
        <v>11</v>
      </c>
      <c r="AJ3" s="158"/>
      <c r="AK3" s="158"/>
      <c r="AL3" s="158"/>
      <c r="AM3" s="158"/>
      <c r="AN3" s="158"/>
      <c r="AO3" s="158"/>
      <c r="AP3" s="158"/>
      <c r="AQ3" s="159"/>
      <c r="AR3" s="160" t="s">
        <v>12</v>
      </c>
      <c r="AS3" s="161"/>
      <c r="AT3" s="161"/>
      <c r="AU3" s="161"/>
      <c r="AV3" s="161"/>
      <c r="AW3" s="161"/>
      <c r="AX3" s="161"/>
      <c r="AY3" s="161"/>
      <c r="AZ3" s="162"/>
      <c r="BA3" s="163" t="s">
        <v>13</v>
      </c>
      <c r="BB3" s="164"/>
      <c r="BC3" s="164"/>
      <c r="BD3" s="164"/>
      <c r="BE3" s="164"/>
      <c r="BF3" s="164"/>
      <c r="BG3" s="164"/>
      <c r="BH3" s="164"/>
      <c r="BI3" s="165"/>
      <c r="BJ3" s="166" t="s">
        <v>14</v>
      </c>
      <c r="BK3" s="167"/>
      <c r="BL3" s="167"/>
      <c r="BM3" s="167"/>
      <c r="BN3" s="167"/>
      <c r="BO3" s="167"/>
      <c r="BP3" s="167"/>
      <c r="BQ3" s="167"/>
      <c r="BR3" s="168"/>
      <c r="BS3" s="169" t="s">
        <v>15</v>
      </c>
      <c r="BT3" s="170"/>
      <c r="BU3" s="170"/>
      <c r="BV3" s="170"/>
      <c r="BW3" s="170"/>
      <c r="BX3" s="170"/>
      <c r="BY3" s="170"/>
      <c r="BZ3" s="170"/>
      <c r="CA3" s="171"/>
      <c r="CB3" s="172" t="s">
        <v>16</v>
      </c>
      <c r="CC3" s="173"/>
      <c r="CD3" s="173"/>
      <c r="CE3" s="173"/>
      <c r="CF3" s="173"/>
      <c r="CG3" s="173"/>
      <c r="CH3" s="173"/>
      <c r="CI3" s="173"/>
      <c r="CJ3" s="174"/>
      <c r="CK3" s="152"/>
      <c r="CL3" s="155"/>
      <c r="CM3" s="147" t="s">
        <v>17</v>
      </c>
      <c r="CN3" s="148"/>
      <c r="CO3" s="149" t="s">
        <v>18</v>
      </c>
    </row>
    <row r="4" spans="1:95">
      <c r="A4" s="24"/>
      <c r="B4" s="7" t="s">
        <v>19</v>
      </c>
      <c r="C4" s="7" t="s">
        <v>20</v>
      </c>
      <c r="D4" s="7" t="s">
        <v>69</v>
      </c>
      <c r="E4" s="20" t="s">
        <v>24</v>
      </c>
      <c r="F4" s="7" t="s">
        <v>25</v>
      </c>
      <c r="G4" s="14" t="s">
        <v>27</v>
      </c>
      <c r="H4" s="7" t="s">
        <v>28</v>
      </c>
      <c r="I4" s="15" t="s">
        <v>29</v>
      </c>
      <c r="J4" s="15" t="s">
        <v>30</v>
      </c>
      <c r="K4" s="15" t="s">
        <v>31</v>
      </c>
      <c r="L4" s="6" t="s">
        <v>34</v>
      </c>
      <c r="M4" s="7" t="s">
        <v>35</v>
      </c>
      <c r="N4" s="15" t="s">
        <v>36</v>
      </c>
      <c r="O4" s="7" t="s">
        <v>37</v>
      </c>
      <c r="P4" s="7" t="s">
        <v>38</v>
      </c>
      <c r="Q4" s="7" t="s">
        <v>39</v>
      </c>
      <c r="R4" s="7" t="s">
        <v>40</v>
      </c>
      <c r="S4" s="7" t="s">
        <v>41</v>
      </c>
      <c r="T4" s="15" t="s">
        <v>42</v>
      </c>
      <c r="U4" s="7" t="s">
        <v>43</v>
      </c>
      <c r="V4" s="7" t="s">
        <v>44</v>
      </c>
      <c r="W4" s="7" t="s">
        <v>45</v>
      </c>
      <c r="X4" s="7" t="s">
        <v>46</v>
      </c>
      <c r="Y4" s="53"/>
      <c r="Z4" s="43" t="s">
        <v>47</v>
      </c>
      <c r="AA4" s="43" t="s">
        <v>48</v>
      </c>
      <c r="AB4" s="43" t="s">
        <v>49</v>
      </c>
      <c r="AC4" s="43" t="s">
        <v>41</v>
      </c>
      <c r="AD4" s="43" t="s">
        <v>50</v>
      </c>
      <c r="AE4" s="43" t="s">
        <v>51</v>
      </c>
      <c r="AF4" s="43" t="s">
        <v>52</v>
      </c>
      <c r="AG4" s="43" t="s">
        <v>53</v>
      </c>
      <c r="AH4" s="43" t="s">
        <v>54</v>
      </c>
      <c r="AI4" s="44" t="s">
        <v>47</v>
      </c>
      <c r="AJ4" s="44" t="s">
        <v>48</v>
      </c>
      <c r="AK4" s="44" t="s">
        <v>49</v>
      </c>
      <c r="AL4" s="44" t="s">
        <v>41</v>
      </c>
      <c r="AM4" s="44" t="s">
        <v>50</v>
      </c>
      <c r="AN4" s="44" t="s">
        <v>51</v>
      </c>
      <c r="AO4" s="44" t="s">
        <v>52</v>
      </c>
      <c r="AP4" s="44" t="s">
        <v>53</v>
      </c>
      <c r="AQ4" s="44" t="s">
        <v>54</v>
      </c>
      <c r="AR4" s="45" t="s">
        <v>47</v>
      </c>
      <c r="AS4" s="45" t="s">
        <v>48</v>
      </c>
      <c r="AT4" s="45" t="s">
        <v>49</v>
      </c>
      <c r="AU4" s="45" t="s">
        <v>41</v>
      </c>
      <c r="AV4" s="45" t="s">
        <v>50</v>
      </c>
      <c r="AW4" s="45" t="s">
        <v>51</v>
      </c>
      <c r="AX4" s="45" t="s">
        <v>52</v>
      </c>
      <c r="AY4" s="45" t="s">
        <v>53</v>
      </c>
      <c r="AZ4" s="45" t="s">
        <v>54</v>
      </c>
      <c r="BA4" s="46" t="s">
        <v>47</v>
      </c>
      <c r="BB4" s="46" t="s">
        <v>48</v>
      </c>
      <c r="BC4" s="46" t="s">
        <v>49</v>
      </c>
      <c r="BD4" s="46" t="s">
        <v>41</v>
      </c>
      <c r="BE4" s="46" t="s">
        <v>50</v>
      </c>
      <c r="BF4" s="46" t="s">
        <v>51</v>
      </c>
      <c r="BG4" s="46" t="s">
        <v>52</v>
      </c>
      <c r="BH4" s="46" t="s">
        <v>53</v>
      </c>
      <c r="BI4" s="46" t="s">
        <v>54</v>
      </c>
      <c r="BJ4" s="115" t="s">
        <v>47</v>
      </c>
      <c r="BK4" s="115" t="s">
        <v>48</v>
      </c>
      <c r="BL4" s="115" t="s">
        <v>49</v>
      </c>
      <c r="BM4" s="115" t="s">
        <v>41</v>
      </c>
      <c r="BN4" s="115" t="s">
        <v>50</v>
      </c>
      <c r="BO4" s="115" t="s">
        <v>51</v>
      </c>
      <c r="BP4" s="115" t="s">
        <v>52</v>
      </c>
      <c r="BQ4" s="115" t="s">
        <v>53</v>
      </c>
      <c r="BR4" s="115" t="s">
        <v>54</v>
      </c>
      <c r="BS4" s="47" t="s">
        <v>47</v>
      </c>
      <c r="BT4" s="47" t="s">
        <v>48</v>
      </c>
      <c r="BU4" s="47" t="s">
        <v>49</v>
      </c>
      <c r="BV4" s="47" t="s">
        <v>41</v>
      </c>
      <c r="BW4" s="47" t="s">
        <v>50</v>
      </c>
      <c r="BX4" s="47" t="s">
        <v>51</v>
      </c>
      <c r="BY4" s="47" t="s">
        <v>52</v>
      </c>
      <c r="BZ4" s="47" t="s">
        <v>53</v>
      </c>
      <c r="CA4" s="47" t="s">
        <v>54</v>
      </c>
      <c r="CB4" s="48" t="s">
        <v>47</v>
      </c>
      <c r="CC4" s="48" t="s">
        <v>48</v>
      </c>
      <c r="CD4" s="48" t="s">
        <v>49</v>
      </c>
      <c r="CE4" s="48" t="s">
        <v>41</v>
      </c>
      <c r="CF4" s="48" t="s">
        <v>50</v>
      </c>
      <c r="CG4" s="48" t="s">
        <v>51</v>
      </c>
      <c r="CH4" s="48" t="s">
        <v>52</v>
      </c>
      <c r="CI4" s="48" t="s">
        <v>53</v>
      </c>
      <c r="CJ4" s="48" t="s">
        <v>54</v>
      </c>
      <c r="CK4" s="153"/>
      <c r="CL4" s="156"/>
      <c r="CM4" s="49" t="s">
        <v>55</v>
      </c>
      <c r="CN4" s="49" t="s">
        <v>56</v>
      </c>
      <c r="CO4" s="150"/>
    </row>
    <row r="5" spans="1:95">
      <c r="A5" s="19"/>
      <c r="B5" s="26"/>
      <c r="C5" s="26"/>
      <c r="D5" s="24"/>
      <c r="E5" s="24"/>
      <c r="F5" s="24"/>
      <c r="G5" s="33"/>
      <c r="H5" s="175"/>
      <c r="I5" s="27"/>
      <c r="J5" s="24"/>
      <c r="K5" s="24"/>
      <c r="L5" s="24"/>
      <c r="M5" s="10"/>
      <c r="N5" s="10"/>
      <c r="O5" s="24"/>
      <c r="P5" s="10"/>
      <c r="Q5" s="2"/>
      <c r="R5" s="2"/>
      <c r="S5" s="2"/>
      <c r="T5" s="180"/>
      <c r="U5" s="180"/>
      <c r="V5" s="180"/>
      <c r="W5" s="180"/>
      <c r="X5" s="10"/>
      <c r="Y5" s="54"/>
      <c r="Z5" s="60"/>
      <c r="AA5" s="60"/>
      <c r="AB5" s="60"/>
      <c r="AC5" s="60"/>
      <c r="AD5" s="60"/>
      <c r="AE5" s="60"/>
      <c r="AF5" s="60"/>
      <c r="AG5" s="60"/>
      <c r="AH5" s="60"/>
      <c r="AI5" s="60"/>
      <c r="AJ5" s="60"/>
      <c r="AK5" s="60"/>
      <c r="AL5" s="60"/>
      <c r="AM5" s="60"/>
      <c r="AN5" s="60"/>
      <c r="AO5" s="60"/>
      <c r="AP5" s="60"/>
      <c r="AQ5" s="60"/>
      <c r="AR5" s="60"/>
      <c r="AS5" s="60"/>
      <c r="AT5" s="60"/>
      <c r="AU5" s="60"/>
      <c r="AV5" s="60"/>
      <c r="AW5" s="60"/>
      <c r="AX5" s="60"/>
      <c r="AY5" s="60"/>
      <c r="AZ5" s="60"/>
      <c r="BA5" s="60"/>
      <c r="BB5" s="60"/>
      <c r="BC5" s="60"/>
      <c r="BD5" s="60"/>
      <c r="BE5" s="60"/>
      <c r="BF5" s="60"/>
      <c r="BG5" s="60"/>
      <c r="BH5" s="60"/>
      <c r="BI5" s="60"/>
      <c r="BJ5" s="60"/>
      <c r="BK5" s="60"/>
      <c r="BL5" s="60"/>
      <c r="BM5" s="60"/>
      <c r="BN5" s="60"/>
      <c r="BO5" s="60"/>
      <c r="BP5" s="60"/>
      <c r="BQ5" s="60"/>
      <c r="BR5" s="60"/>
      <c r="BS5" s="60"/>
      <c r="BT5" s="60"/>
      <c r="BU5" s="60"/>
      <c r="BV5" s="60"/>
      <c r="BW5" s="60"/>
      <c r="BX5" s="60"/>
      <c r="BY5" s="60"/>
      <c r="BZ5" s="60"/>
      <c r="CA5" s="60"/>
      <c r="CB5" s="60"/>
      <c r="CC5" s="60"/>
      <c r="CD5" s="60"/>
      <c r="CE5" s="60"/>
      <c r="CF5" s="60"/>
      <c r="CG5" s="60"/>
      <c r="CH5" s="60"/>
      <c r="CI5" s="60"/>
      <c r="CJ5" s="60"/>
      <c r="CK5" s="60"/>
      <c r="CL5" s="60"/>
      <c r="CM5" s="60"/>
      <c r="CN5" s="60"/>
      <c r="CO5" s="60"/>
    </row>
    <row r="6" spans="1:95">
      <c r="A6" s="75">
        <f>X6</f>
        <v>5.7130319792114</v>
      </c>
      <c r="B6" s="184" t="s">
        <v>70</v>
      </c>
      <c r="C6" s="184" t="s">
        <v>71</v>
      </c>
      <c r="D6" s="184"/>
      <c r="E6" s="184"/>
      <c r="F6" s="87" t="s">
        <v>72</v>
      </c>
      <c r="G6" s="87" t="s">
        <v>73</v>
      </c>
      <c r="H6" s="176">
        <v>1298406</v>
      </c>
      <c r="I6" s="76">
        <v>2448</v>
      </c>
      <c r="J6" s="76">
        <v>0</v>
      </c>
      <c r="K6" s="76">
        <v>72183</v>
      </c>
      <c r="L6" s="90">
        <v>550</v>
      </c>
      <c r="M6" s="77">
        <f>IFERROR(L6/K6,"-")</f>
        <v>0.0076195226022748</v>
      </c>
      <c r="N6" s="76">
        <v>185</v>
      </c>
      <c r="O6" s="76">
        <v>178</v>
      </c>
      <c r="P6" s="77">
        <f>IFERROR(N6/(L6),"-")</f>
        <v>0.33636363636364</v>
      </c>
      <c r="Q6" s="78">
        <f>IFERROR(H6/SUM(L6:L6),"-")</f>
        <v>2360.7381818182</v>
      </c>
      <c r="R6" s="79">
        <v>126</v>
      </c>
      <c r="S6" s="77">
        <f>IF(L6=0,"-",R6/L6)</f>
        <v>0.22909090909091</v>
      </c>
      <c r="T6" s="181">
        <v>7417835</v>
      </c>
      <c r="U6" s="182">
        <f>IFERROR(T6/L6,"-")</f>
        <v>13486.972727273</v>
      </c>
      <c r="V6" s="182">
        <f>IFERROR(T6/R6,"-")</f>
        <v>58871.706349206</v>
      </c>
      <c r="W6" s="176">
        <f>SUM(T6:T6)-SUM(H6:H6)</f>
        <v>6119429</v>
      </c>
      <c r="X6" s="80">
        <f>SUM(T6:T6)/SUM(H6:H6)</f>
        <v>5.7130319792114</v>
      </c>
      <c r="Y6" s="74"/>
      <c r="Z6" s="91"/>
      <c r="AA6" s="92">
        <f>IF(L6=0,"",IF(Z6=0,"",(Z6/L6)))</f>
        <v>0</v>
      </c>
      <c r="AB6" s="91"/>
      <c r="AC6" s="93" t="str">
        <f>IFERROR(AB6/Z6,"-")</f>
        <v>-</v>
      </c>
      <c r="AD6" s="94"/>
      <c r="AE6" s="95" t="str">
        <f>IFERROR(AD6/Z6,"-")</f>
        <v>-</v>
      </c>
      <c r="AF6" s="96"/>
      <c r="AG6" s="96"/>
      <c r="AH6" s="96"/>
      <c r="AI6" s="97"/>
      <c r="AJ6" s="98">
        <f>IF(L6=0,"",IF(AI6=0,"",(AI6/L6)))</f>
        <v>0</v>
      </c>
      <c r="AK6" s="97"/>
      <c r="AL6" s="99" t="str">
        <f>IFERROR(AK6/AI6,"-")</f>
        <v>-</v>
      </c>
      <c r="AM6" s="100"/>
      <c r="AN6" s="101" t="str">
        <f>IFERROR(AM6/AI6,"-")</f>
        <v>-</v>
      </c>
      <c r="AO6" s="102"/>
      <c r="AP6" s="102"/>
      <c r="AQ6" s="102"/>
      <c r="AR6" s="103">
        <v>2</v>
      </c>
      <c r="AS6" s="104">
        <f>IF(L6=0,"",IF(AR6=0,"",(AR6/L6)))</f>
        <v>0.0036363636363636</v>
      </c>
      <c r="AT6" s="103"/>
      <c r="AU6" s="105">
        <f>IFERROR(AT6/AR6,"-")</f>
        <v>0</v>
      </c>
      <c r="AV6" s="106"/>
      <c r="AW6" s="107">
        <f>IFERROR(AV6/AR6,"-")</f>
        <v>0</v>
      </c>
      <c r="AX6" s="108"/>
      <c r="AY6" s="108"/>
      <c r="AZ6" s="108"/>
      <c r="BA6" s="109">
        <v>19</v>
      </c>
      <c r="BB6" s="110">
        <f>IF(L6=0,"",IF(BA6=0,"",(BA6/L6)))</f>
        <v>0.034545454545455</v>
      </c>
      <c r="BC6" s="109"/>
      <c r="BD6" s="111">
        <f>IFERROR(BC6/BA6,"-")</f>
        <v>0</v>
      </c>
      <c r="BE6" s="112"/>
      <c r="BF6" s="113">
        <f>IFERROR(BE6/BA6,"-")</f>
        <v>0</v>
      </c>
      <c r="BG6" s="114"/>
      <c r="BH6" s="114"/>
      <c r="BI6" s="114"/>
      <c r="BJ6" s="116">
        <v>184</v>
      </c>
      <c r="BK6" s="117">
        <f>IF(L6=0,"",IF(BJ6=0,"",(BJ6/L6)))</f>
        <v>0.33454545454545</v>
      </c>
      <c r="BL6" s="118">
        <v>32</v>
      </c>
      <c r="BM6" s="119">
        <f>IFERROR(BL6/BJ6,"-")</f>
        <v>0.17391304347826</v>
      </c>
      <c r="BN6" s="120">
        <v>1616000</v>
      </c>
      <c r="BO6" s="121">
        <f>IFERROR(BN6/BJ6,"-")</f>
        <v>8782.6086956522</v>
      </c>
      <c r="BP6" s="122">
        <v>12</v>
      </c>
      <c r="BQ6" s="122">
        <v>6</v>
      </c>
      <c r="BR6" s="122">
        <v>14</v>
      </c>
      <c r="BS6" s="123">
        <v>262</v>
      </c>
      <c r="BT6" s="124">
        <f>IF(L6=0,"",IF(BS6=0,"",(BS6/L6)))</f>
        <v>0.47636363636364</v>
      </c>
      <c r="BU6" s="125">
        <v>68</v>
      </c>
      <c r="BV6" s="126">
        <f>IFERROR(BU6/BS6,"-")</f>
        <v>0.25954198473282</v>
      </c>
      <c r="BW6" s="127">
        <v>3540000</v>
      </c>
      <c r="BX6" s="128">
        <f>IFERROR(BW6/BS6,"-")</f>
        <v>13511.450381679</v>
      </c>
      <c r="BY6" s="129">
        <v>22</v>
      </c>
      <c r="BZ6" s="129">
        <v>12</v>
      </c>
      <c r="CA6" s="129">
        <v>34</v>
      </c>
      <c r="CB6" s="130">
        <v>83</v>
      </c>
      <c r="CC6" s="131">
        <f>IF(L6=0,"",IF(CB6=0,"",(CB6/L6)))</f>
        <v>0.15090909090909</v>
      </c>
      <c r="CD6" s="132">
        <v>26</v>
      </c>
      <c r="CE6" s="133">
        <f>IFERROR(CD6/CB6,"-")</f>
        <v>0.31325301204819</v>
      </c>
      <c r="CF6" s="134">
        <v>2261835</v>
      </c>
      <c r="CG6" s="135">
        <f>IFERROR(CF6/CB6,"-")</f>
        <v>27251.024096386</v>
      </c>
      <c r="CH6" s="136">
        <v>5</v>
      </c>
      <c r="CI6" s="136">
        <v>4</v>
      </c>
      <c r="CJ6" s="136">
        <v>17</v>
      </c>
      <c r="CK6" s="137">
        <v>126</v>
      </c>
      <c r="CL6" s="138">
        <v>7417835</v>
      </c>
      <c r="CM6" s="138">
        <v>920000</v>
      </c>
      <c r="CN6" s="138"/>
      <c r="CO6" s="139" t="str">
        <f>IF(AND(CM6=0,CN6=0),"",IF(AND(CM6&lt;=100000,CN6&lt;=100000),"",IF(CM6/CL6&gt;0.7,"男高",IF(CN6/CL6&gt;0.7,"女高",""))))</f>
        <v/>
      </c>
    </row>
    <row r="7" spans="1:95">
      <c r="A7" s="75" t="str">
        <f>X7</f>
        <v>0</v>
      </c>
      <c r="B7" s="184" t="s">
        <v>74</v>
      </c>
      <c r="C7" s="184" t="s">
        <v>71</v>
      </c>
      <c r="D7" s="184"/>
      <c r="E7" s="184"/>
      <c r="F7" s="87" t="s">
        <v>75</v>
      </c>
      <c r="G7" s="87" t="s">
        <v>73</v>
      </c>
      <c r="H7" s="176">
        <v>0</v>
      </c>
      <c r="I7" s="76">
        <v>1</v>
      </c>
      <c r="J7" s="76">
        <v>0</v>
      </c>
      <c r="K7" s="76">
        <v>4</v>
      </c>
      <c r="L7" s="90">
        <v>0</v>
      </c>
      <c r="M7" s="77">
        <f>IFERROR(L7/K7,"-")</f>
        <v>0</v>
      </c>
      <c r="N7" s="76">
        <v>0</v>
      </c>
      <c r="O7" s="76">
        <v>0</v>
      </c>
      <c r="P7" s="77" t="str">
        <f>IFERROR(N7/(L7),"-")</f>
        <v>-</v>
      </c>
      <c r="Q7" s="78" t="str">
        <f>IFERROR(H7/SUM(L7:L7),"-")</f>
        <v>-</v>
      </c>
      <c r="R7" s="79">
        <v>0</v>
      </c>
      <c r="S7" s="77" t="str">
        <f>IF(L7=0,"-",R7/L7)</f>
        <v>-</v>
      </c>
      <c r="T7" s="181"/>
      <c r="U7" s="182" t="str">
        <f>IFERROR(T7/L7,"-")</f>
        <v>-</v>
      </c>
      <c r="V7" s="182" t="str">
        <f>IFERROR(T7/R7,"-")</f>
        <v>-</v>
      </c>
      <c r="W7" s="176">
        <f>SUM(T7:T7)-SUM(H7:H7)</f>
        <v>0</v>
      </c>
      <c r="X7" s="80" t="str">
        <f>SUM(T7:T7)/SUM(H7:H7)</f>
        <v>0</v>
      </c>
      <c r="Y7" s="74"/>
      <c r="Z7" s="91"/>
      <c r="AA7" s="92" t="str">
        <f>IF(L7=0,"",IF(Z7=0,"",(Z7/L7)))</f>
        <v/>
      </c>
      <c r="AB7" s="91"/>
      <c r="AC7" s="93" t="str">
        <f>IFERROR(AB7/Z7,"-")</f>
        <v>-</v>
      </c>
      <c r="AD7" s="94"/>
      <c r="AE7" s="95" t="str">
        <f>IFERROR(AD7/Z7,"-")</f>
        <v>-</v>
      </c>
      <c r="AF7" s="96"/>
      <c r="AG7" s="96"/>
      <c r="AH7" s="96"/>
      <c r="AI7" s="97"/>
      <c r="AJ7" s="98" t="str">
        <f>IF(L7=0,"",IF(AI7=0,"",(AI7/L7)))</f>
        <v/>
      </c>
      <c r="AK7" s="97"/>
      <c r="AL7" s="99" t="str">
        <f>IFERROR(AK7/AI7,"-")</f>
        <v>-</v>
      </c>
      <c r="AM7" s="100"/>
      <c r="AN7" s="101" t="str">
        <f>IFERROR(AM7/AI7,"-")</f>
        <v>-</v>
      </c>
      <c r="AO7" s="102"/>
      <c r="AP7" s="102"/>
      <c r="AQ7" s="102"/>
      <c r="AR7" s="103"/>
      <c r="AS7" s="104" t="str">
        <f>IF(L7=0,"",IF(AR7=0,"",(AR7/L7)))</f>
        <v/>
      </c>
      <c r="AT7" s="103"/>
      <c r="AU7" s="105" t="str">
        <f>IFERROR(AT7/AR7,"-")</f>
        <v>-</v>
      </c>
      <c r="AV7" s="106"/>
      <c r="AW7" s="107" t="str">
        <f>IFERROR(AV7/AR7,"-")</f>
        <v>-</v>
      </c>
      <c r="AX7" s="108"/>
      <c r="AY7" s="108"/>
      <c r="AZ7" s="108"/>
      <c r="BA7" s="109"/>
      <c r="BB7" s="110" t="str">
        <f>IF(L7=0,"",IF(BA7=0,"",(BA7/L7)))</f>
        <v/>
      </c>
      <c r="BC7" s="109"/>
      <c r="BD7" s="111" t="str">
        <f>IFERROR(BC7/BA7,"-")</f>
        <v>-</v>
      </c>
      <c r="BE7" s="112"/>
      <c r="BF7" s="113" t="str">
        <f>IFERROR(BE7/BA7,"-")</f>
        <v>-</v>
      </c>
      <c r="BG7" s="114"/>
      <c r="BH7" s="114"/>
      <c r="BI7" s="114"/>
      <c r="BJ7" s="116"/>
      <c r="BK7" s="117" t="str">
        <f>IF(L7=0,"",IF(BJ7=0,"",(BJ7/L7)))</f>
        <v/>
      </c>
      <c r="BL7" s="118"/>
      <c r="BM7" s="119" t="str">
        <f>IFERROR(BL7/BJ7,"-")</f>
        <v>-</v>
      </c>
      <c r="BN7" s="120"/>
      <c r="BO7" s="121" t="str">
        <f>IFERROR(BN7/BJ7,"-")</f>
        <v>-</v>
      </c>
      <c r="BP7" s="122"/>
      <c r="BQ7" s="122"/>
      <c r="BR7" s="122"/>
      <c r="BS7" s="123"/>
      <c r="BT7" s="124" t="str">
        <f>IF(L7=0,"",IF(BS7=0,"",(BS7/L7)))</f>
        <v/>
      </c>
      <c r="BU7" s="125"/>
      <c r="BV7" s="126" t="str">
        <f>IFERROR(BU7/BS7,"-")</f>
        <v>-</v>
      </c>
      <c r="BW7" s="127"/>
      <c r="BX7" s="128" t="str">
        <f>IFERROR(BW7/BS7,"-")</f>
        <v>-</v>
      </c>
      <c r="BY7" s="129"/>
      <c r="BZ7" s="129"/>
      <c r="CA7" s="129"/>
      <c r="CB7" s="130"/>
      <c r="CC7" s="131" t="str">
        <f>IF(L7=0,"",IF(CB7=0,"",(CB7/L7)))</f>
        <v/>
      </c>
      <c r="CD7" s="132"/>
      <c r="CE7" s="133" t="str">
        <f>IFERROR(CD7/CB7,"-")</f>
        <v>-</v>
      </c>
      <c r="CF7" s="134"/>
      <c r="CG7" s="135" t="str">
        <f>IFERROR(CF7/CB7,"-")</f>
        <v>-</v>
      </c>
      <c r="CH7" s="136"/>
      <c r="CI7" s="136"/>
      <c r="CJ7" s="136"/>
      <c r="CK7" s="137">
        <v>0</v>
      </c>
      <c r="CL7" s="138"/>
      <c r="CM7" s="138"/>
      <c r="CN7" s="138"/>
      <c r="CO7" s="139" t="str">
        <f>IF(AND(CM7=0,CN7=0),"",IF(AND(CM7&lt;=100000,CN7&lt;=100000),"",IF(CM7/CL7&gt;0.7,"男高",IF(CN7/CL7&gt;0.7,"女高",""))))</f>
        <v/>
      </c>
    </row>
    <row r="8" spans="1:95">
      <c r="A8" s="28"/>
      <c r="B8" s="84"/>
      <c r="C8" s="84"/>
      <c r="D8" s="85"/>
      <c r="E8" s="86"/>
      <c r="F8" s="87"/>
      <c r="G8" s="87"/>
      <c r="H8" s="177"/>
      <c r="I8" s="32"/>
      <c r="J8" s="32"/>
      <c r="K8" s="29"/>
      <c r="L8" s="29"/>
      <c r="M8" s="31"/>
      <c r="N8" s="31"/>
      <c r="O8" s="29"/>
      <c r="P8" s="31"/>
      <c r="Q8" s="23"/>
      <c r="R8" s="23"/>
      <c r="S8" s="23"/>
      <c r="T8" s="183"/>
      <c r="U8" s="183"/>
      <c r="V8" s="183"/>
      <c r="W8" s="183"/>
      <c r="X8" s="31"/>
      <c r="Y8" s="54"/>
      <c r="Z8" s="58"/>
      <c r="AA8" s="59"/>
      <c r="AB8" s="58"/>
      <c r="AC8" s="62"/>
      <c r="AD8" s="63"/>
      <c r="AE8" s="64"/>
      <c r="AF8" s="65"/>
      <c r="AG8" s="65"/>
      <c r="AH8" s="65"/>
      <c r="AI8" s="58"/>
      <c r="AJ8" s="59"/>
      <c r="AK8" s="58"/>
      <c r="AL8" s="62"/>
      <c r="AM8" s="63"/>
      <c r="AN8" s="64"/>
      <c r="AO8" s="65"/>
      <c r="AP8" s="65"/>
      <c r="AQ8" s="65"/>
      <c r="AR8" s="58"/>
      <c r="AS8" s="59"/>
      <c r="AT8" s="58"/>
      <c r="AU8" s="62"/>
      <c r="AV8" s="63"/>
      <c r="AW8" s="64"/>
      <c r="AX8" s="65"/>
      <c r="AY8" s="65"/>
      <c r="AZ8" s="65"/>
      <c r="BA8" s="58"/>
      <c r="BB8" s="59"/>
      <c r="BC8" s="58"/>
      <c r="BD8" s="62"/>
      <c r="BE8" s="63"/>
      <c r="BF8" s="64"/>
      <c r="BG8" s="65"/>
      <c r="BH8" s="65"/>
      <c r="BI8" s="65"/>
      <c r="BJ8" s="60"/>
      <c r="BK8" s="61"/>
      <c r="BL8" s="58"/>
      <c r="BM8" s="62"/>
      <c r="BN8" s="63"/>
      <c r="BO8" s="64"/>
      <c r="BP8" s="65"/>
      <c r="BQ8" s="65"/>
      <c r="BR8" s="65"/>
      <c r="BS8" s="60"/>
      <c r="BT8" s="61"/>
      <c r="BU8" s="58"/>
      <c r="BV8" s="62"/>
      <c r="BW8" s="63"/>
      <c r="BX8" s="64"/>
      <c r="BY8" s="65"/>
      <c r="BZ8" s="65"/>
      <c r="CA8" s="65"/>
      <c r="CB8" s="60"/>
      <c r="CC8" s="61"/>
      <c r="CD8" s="58"/>
      <c r="CE8" s="62"/>
      <c r="CF8" s="63"/>
      <c r="CG8" s="64"/>
      <c r="CH8" s="65"/>
      <c r="CI8" s="65"/>
      <c r="CJ8" s="65"/>
      <c r="CK8" s="66"/>
      <c r="CL8" s="63"/>
      <c r="CM8" s="63"/>
      <c r="CN8" s="63"/>
      <c r="CO8" s="67"/>
    </row>
    <row r="9" spans="1:95">
      <c r="A9" s="28"/>
      <c r="B9" s="35"/>
      <c r="C9" s="35"/>
      <c r="D9" s="29"/>
      <c r="E9" s="29"/>
      <c r="F9" s="34"/>
      <c r="G9" s="70"/>
      <c r="H9" s="178"/>
      <c r="I9" s="32"/>
      <c r="J9" s="32"/>
      <c r="K9" s="29"/>
      <c r="L9" s="29"/>
      <c r="M9" s="31"/>
      <c r="N9" s="31"/>
      <c r="O9" s="29"/>
      <c r="P9" s="31"/>
      <c r="Q9" s="23"/>
      <c r="R9" s="23"/>
      <c r="S9" s="23"/>
      <c r="T9" s="183"/>
      <c r="U9" s="183"/>
      <c r="V9" s="183"/>
      <c r="W9" s="183"/>
      <c r="X9" s="31"/>
      <c r="Y9" s="56"/>
      <c r="Z9" s="58"/>
      <c r="AA9" s="59"/>
      <c r="AB9" s="58"/>
      <c r="AC9" s="62"/>
      <c r="AD9" s="63"/>
      <c r="AE9" s="64"/>
      <c r="AF9" s="65"/>
      <c r="AG9" s="65"/>
      <c r="AH9" s="65"/>
      <c r="AI9" s="58"/>
      <c r="AJ9" s="59"/>
      <c r="AK9" s="58"/>
      <c r="AL9" s="62"/>
      <c r="AM9" s="63"/>
      <c r="AN9" s="64"/>
      <c r="AO9" s="65"/>
      <c r="AP9" s="65"/>
      <c r="AQ9" s="65"/>
      <c r="AR9" s="58"/>
      <c r="AS9" s="59"/>
      <c r="AT9" s="58"/>
      <c r="AU9" s="62"/>
      <c r="AV9" s="63"/>
      <c r="AW9" s="64"/>
      <c r="AX9" s="65"/>
      <c r="AY9" s="65"/>
      <c r="AZ9" s="65"/>
      <c r="BA9" s="58"/>
      <c r="BB9" s="59"/>
      <c r="BC9" s="58"/>
      <c r="BD9" s="62"/>
      <c r="BE9" s="63"/>
      <c r="BF9" s="64"/>
      <c r="BG9" s="65"/>
      <c r="BH9" s="65"/>
      <c r="BI9" s="65"/>
      <c r="BJ9" s="60"/>
      <c r="BK9" s="61"/>
      <c r="BL9" s="58"/>
      <c r="BM9" s="62"/>
      <c r="BN9" s="63"/>
      <c r="BO9" s="64"/>
      <c r="BP9" s="65"/>
      <c r="BQ9" s="65"/>
      <c r="BR9" s="65"/>
      <c r="BS9" s="60"/>
      <c r="BT9" s="61"/>
      <c r="BU9" s="58"/>
      <c r="BV9" s="62"/>
      <c r="BW9" s="63"/>
      <c r="BX9" s="64"/>
      <c r="BY9" s="65"/>
      <c r="BZ9" s="65"/>
      <c r="CA9" s="65"/>
      <c r="CB9" s="60"/>
      <c r="CC9" s="61"/>
      <c r="CD9" s="58"/>
      <c r="CE9" s="62"/>
      <c r="CF9" s="63"/>
      <c r="CG9" s="64"/>
      <c r="CH9" s="65"/>
      <c r="CI9" s="65"/>
      <c r="CJ9" s="65"/>
      <c r="CK9" s="66"/>
      <c r="CL9" s="63"/>
      <c r="CM9" s="63"/>
      <c r="CN9" s="63"/>
      <c r="CO9" s="67"/>
    </row>
    <row r="10" spans="1:95">
      <c r="A10" s="19">
        <f>Z10</f>
        <v/>
      </c>
      <c r="B10" s="38"/>
      <c r="C10" s="38"/>
      <c r="D10" s="38"/>
      <c r="E10" s="38"/>
      <c r="F10" s="37" t="s">
        <v>76</v>
      </c>
      <c r="G10" s="37"/>
      <c r="H10" s="179"/>
      <c r="I10" s="38">
        <f>SUM(I6:I9)</f>
        <v>2449</v>
      </c>
      <c r="J10" s="38">
        <f>SUM(J6:J9)</f>
        <v>0</v>
      </c>
      <c r="K10" s="38">
        <f>SUM(K6:K9)</f>
        <v>72187</v>
      </c>
      <c r="L10" s="38">
        <f>SUM(L6:L9)</f>
        <v>550</v>
      </c>
      <c r="M10" s="39">
        <f>IFERROR(L10/K10,"-")</f>
        <v>0.0076191003920373</v>
      </c>
      <c r="N10" s="73">
        <f>SUM(N6:N9)</f>
        <v>185</v>
      </c>
      <c r="O10" s="73">
        <f>SUM(O6:O9)</f>
        <v>178</v>
      </c>
      <c r="P10" s="39">
        <f>IFERROR(N10/L10,"-")</f>
        <v>0.33636363636364</v>
      </c>
      <c r="Q10" s="40">
        <f>IFERROR(H10/L10,"-")</f>
        <v>0</v>
      </c>
      <c r="R10" s="41">
        <f>SUM(R6:R9)</f>
        <v>126</v>
      </c>
      <c r="S10" s="39">
        <f>IFERROR(R10/L10,"-")</f>
        <v>0.22909090909091</v>
      </c>
      <c r="T10" s="179">
        <f>SUM(T6:T9)</f>
        <v>7417835</v>
      </c>
      <c r="U10" s="179">
        <f>IFERROR(T10/L10,"-")</f>
        <v>13486.972727273</v>
      </c>
      <c r="V10" s="179">
        <f>IFERROR(T10/R10,"-")</f>
        <v>58871.706349206</v>
      </c>
      <c r="W10" s="179">
        <f>T10-H10</f>
        <v>7417835</v>
      </c>
      <c r="X10" s="42" t="str">
        <f>T10/H10</f>
        <v>0</v>
      </c>
      <c r="Y10" s="55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L10" s="57"/>
      <c r="AM10" s="57"/>
      <c r="AN10" s="57"/>
      <c r="AO10" s="57"/>
      <c r="AP10" s="57"/>
      <c r="AQ10" s="57"/>
      <c r="AR10" s="57"/>
      <c r="AS10" s="57"/>
      <c r="AT10" s="57"/>
      <c r="AU10" s="57"/>
      <c r="AV10" s="57"/>
      <c r="AW10" s="57"/>
      <c r="AX10" s="57"/>
      <c r="AY10" s="57"/>
      <c r="AZ10" s="57"/>
      <c r="BA10" s="57"/>
      <c r="BB10" s="57"/>
      <c r="BC10" s="57"/>
      <c r="BD10" s="57"/>
      <c r="BE10" s="57"/>
      <c r="BF10" s="57"/>
      <c r="BG10" s="57"/>
      <c r="BH10" s="57"/>
      <c r="BI10" s="57"/>
      <c r="BJ10" s="57"/>
      <c r="BK10" s="57"/>
      <c r="BL10" s="57"/>
      <c r="BM10" s="57"/>
      <c r="BN10" s="57"/>
      <c r="BO10" s="57"/>
      <c r="BP10" s="57"/>
      <c r="BQ10" s="57"/>
      <c r="BR10" s="57"/>
      <c r="BS10" s="57"/>
      <c r="BT10" s="57"/>
      <c r="BU10" s="57"/>
      <c r="BV10" s="57"/>
      <c r="BW10" s="57"/>
      <c r="BX10" s="57"/>
      <c r="BY10" s="57"/>
      <c r="BZ10" s="57"/>
      <c r="CA10" s="57"/>
      <c r="CB10" s="57"/>
      <c r="CC10" s="57"/>
      <c r="CD10" s="57"/>
      <c r="CE10" s="57"/>
      <c r="CF10" s="57"/>
      <c r="CG10" s="57"/>
      <c r="CH10" s="57"/>
      <c r="CI10" s="57"/>
      <c r="CJ10" s="57"/>
      <c r="CK10" s="57"/>
      <c r="CL10" s="57"/>
      <c r="CM10" s="57"/>
      <c r="CN10" s="57"/>
      <c r="CO10" s="5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  <mergeCell ref="A7:A7"/>
    <mergeCell ref="H7:H7"/>
    <mergeCell ref="Q7:Q7"/>
    <mergeCell ref="W7:W7"/>
    <mergeCell ref="X7:X7"/>
  </mergeCells>
  <conditionalFormatting sqref="H2:J2">
    <cfRule type="expression" dxfId="2" priority="1">
      <formula>WEEKDAY(H2)=7</formula>
    </cfRule>
  </conditionalFormatting>
  <conditionalFormatting sqref="H2:J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雑誌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