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<sst xmlns="http://schemas.openxmlformats.org/spreadsheetml/2006/main" uniqueCount="77">
  <si>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</si>
  <si>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</si>
  <si>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</si>
  <si>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</si>
  <si>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</si>
  <si>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</si>
  <si>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</si>
  <si>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</si>
  <si>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</si>
  <si>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</si>
  <si>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</si>
  <si>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</si>
  <si>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</si>
  <si>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</si>
  <si>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</si>
  <si>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</si>
  <si>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</si>
  <si>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</si>
  <si>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</si>
  <si>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</si>
  <si>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</si>
  <si>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</si>
  <si>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</si>
  <si>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</si>
  <si>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</si>
  <si>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</si>
  <si>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</si>
  <si>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</si>
  <si>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</si>
  <si>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</si>
  <si>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</si>
  <si>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</si>
  <si>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</si>
  <si>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</si>
  <si>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</si>
  <si>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</si>
  <si>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</si>
  <si>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</si>
  <si>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</si>
  <si>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</si>
  <si>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</si>
  <si>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</si>
  <si>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</si>
  <si>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</si>
  <si>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</si>
  <si>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</si>
  <si>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</si>
  <si>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</si>
  <si>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</si>
  <si>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</si>
  <si>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</si>
  <si>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</si>
  <si>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</si>
  <si>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</si>
  <si>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</si>
  <si>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</si>
  <si>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</si>
  <si>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ht355</t>
  </si>
  <si>
    <t>lp02</t>
  </si>
  <si>
    <t>RNパック</t>
  </si>
  <si>
    <t>6月01日(木)</t>
  </si>
  <si>
    <t>ht356</t>
  </si>
  <si>
    <t>ht357</t>
  </si>
  <si>
    <t>ht358</t>
  </si>
  <si>
    <t>空電</t>
  </si>
  <si>
    <t>ht359</t>
  </si>
  <si>
    <t>ht360</t>
  </si>
  <si>
    <t>雑誌 TOTAL</t>
  </si>
  <si>
    <t>●リスティング 広告</t>
  </si>
  <si>
    <t>UA</t>
  </si>
  <si>
    <t>adyd</t>
  </si>
  <si>
    <t>ADIT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</si>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</sst>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2.12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450000</v>
      </c>
      <c r="L10" s="76">
        <v>49</v>
      </c>
      <c r="M10" s="76">
        <v>0</v>
      </c>
      <c r="N10" s="76">
        <v>233</v>
      </c>
      <c r="O10" s="88">
        <v>22</v>
      </c>
      <c r="P10" s="89">
        <v>0</v>
      </c>
      <c r="Q10" s="90">
        <f>O10+P10</f>
        <v>22</v>
      </c>
      <c r="R10" s="77">
        <f>IFERROR(Q10/N10,"-")</f>
        <v>0.094420600858369</v>
      </c>
      <c r="S10" s="76">
        <v>6</v>
      </c>
      <c r="T10" s="76">
        <v>7</v>
      </c>
      <c r="U10" s="77">
        <f>IFERROR(T10/(Q10),"-")</f>
        <v>0.31818181818182</v>
      </c>
      <c r="V10" s="78">
        <f>IFERROR(K10/SUM(Q10:Q15),"-")</f>
        <v>7031.25</v>
      </c>
      <c r="W10" s="79">
        <v>4</v>
      </c>
      <c r="X10" s="77">
        <f>IF(Q10=0,"-",W10/Q10)</f>
        <v>0.18181818181818</v>
      </c>
      <c r="Y10" s="181">
        <v>596000</v>
      </c>
      <c r="Z10" s="182">
        <f>IFERROR(Y10/Q10,"-")</f>
        <v>27090.909090909</v>
      </c>
      <c r="AA10" s="182">
        <f>IFERROR(Y10/W10,"-")</f>
        <v>149000</v>
      </c>
      <c r="AB10" s="176">
        <f>SUM(Y10:Y15)-SUM(K10:K15)</f>
        <v>504000</v>
      </c>
      <c r="AC10" s="80">
        <f>SUM(Y10:Y15)/SUM(K10:K15)</f>
        <v>2.12</v>
      </c>
      <c r="AD10" s="74"/>
      <c r="AE10" s="91">
        <v>2</v>
      </c>
      <c r="AF10" s="92">
        <f>IF(Q10=0,"",IF(AE10=0,"",(AE10/Q10)))</f>
        <v>0.090909090909091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11</v>
      </c>
      <c r="AO10" s="98">
        <f>IF(Q10=0,"",IF(AN10=0,"",(AN10/Q10)))</f>
        <v>0.5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0.045454545454545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3</v>
      </c>
      <c r="BG10" s="110">
        <f>IF(Q10=0,"",IF(BF10=0,"",(BF10/Q10)))</f>
        <v>0.13636363636364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5</v>
      </c>
      <c r="BP10" s="117">
        <f>IF(Q10=0,"",IF(BO10=0,"",(BO10/Q10)))</f>
        <v>0.22727272727273</v>
      </c>
      <c r="BQ10" s="118">
        <v>4</v>
      </c>
      <c r="BR10" s="119">
        <f>IFERROR(BQ10/BO10,"-")</f>
        <v>0.8</v>
      </c>
      <c r="BS10" s="120">
        <v>596000</v>
      </c>
      <c r="BT10" s="121">
        <f>IFERROR(BS10/BO10,"-")</f>
        <v>119200</v>
      </c>
      <c r="BU10" s="122">
        <v>1</v>
      </c>
      <c r="BV10" s="122"/>
      <c r="BW10" s="122">
        <v>3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4</v>
      </c>
      <c r="CQ10" s="138">
        <v>596000</v>
      </c>
      <c r="CR10" s="138">
        <v>433000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0</v>
      </c>
      <c r="P11" s="89">
        <v>0</v>
      </c>
      <c r="Q11" s="90">
        <f>O11+P11</f>
        <v>0</v>
      </c>
      <c r="R11" s="77" t="str">
        <f>IFERROR(Q11/N11,"-")</f>
        <v>-</v>
      </c>
      <c r="S11" s="76">
        <v>0</v>
      </c>
      <c r="T11" s="76">
        <v>0</v>
      </c>
      <c r="U11" s="77" t="str">
        <f>IFERROR(T11/(Q11),"-")</f>
        <v>-</v>
      </c>
      <c r="V11" s="78"/>
      <c r="W11" s="79">
        <v>0</v>
      </c>
      <c r="X11" s="77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0"/>
      <c r="AD11" s="74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364</v>
      </c>
      <c r="M13" s="32">
        <v>166</v>
      </c>
      <c r="N13" s="29">
        <v>352</v>
      </c>
      <c r="O13" s="21">
        <v>40</v>
      </c>
      <c r="P13" s="21">
        <v>0</v>
      </c>
      <c r="Q13" s="21">
        <f>O13+P13</f>
        <v>40</v>
      </c>
      <c r="R13" s="30">
        <f>IFERROR(Q13/N13,"-")</f>
        <v>0.11363636363636</v>
      </c>
      <c r="S13" s="30">
        <v>16</v>
      </c>
      <c r="T13" s="21">
        <v>9</v>
      </c>
      <c r="U13" s="30">
        <f>IFERROR(T13/(Q13),"-")</f>
        <v>0.225</v>
      </c>
      <c r="V13" s="23"/>
      <c r="W13" s="23">
        <v>7</v>
      </c>
      <c r="X13" s="23">
        <f>IF(Q13=0,"-",W13/Q13)</f>
        <v>0.175</v>
      </c>
      <c r="Y13" s="183">
        <v>358000</v>
      </c>
      <c r="Z13" s="183">
        <f>IFERROR(Y13/Q13,"-")</f>
        <v>8950</v>
      </c>
      <c r="AA13" s="183">
        <f>IFERROR(Y13/W13,"-")</f>
        <v>51142.857142857</v>
      </c>
      <c r="AB13" s="183"/>
      <c r="AC13" s="31"/>
      <c r="AD13" s="56"/>
      <c r="AE13" s="58"/>
      <c r="AF13" s="59">
        <f>IF(Q13=0,"",IF(AE13=0,"",(AE13/Q13)))</f>
        <v>0</v>
      </c>
      <c r="AG13" s="58"/>
      <c r="AH13" s="62" t="str">
        <f>IFERROR(AG13/AE13,"-")</f>
        <v>-</v>
      </c>
      <c r="AI13" s="63"/>
      <c r="AJ13" s="64" t="str">
        <f>IFERROR(AI13/AE13,"-")</f>
        <v>-</v>
      </c>
      <c r="AK13" s="65"/>
      <c r="AL13" s="65"/>
      <c r="AM13" s="65"/>
      <c r="AN13" s="58">
        <v>6</v>
      </c>
      <c r="AO13" s="59">
        <f>IF(Q13=0,"",IF(AN13=0,"",(AN13/Q13)))</f>
        <v>0.15</v>
      </c>
      <c r="AP13" s="58"/>
      <c r="AQ13" s="62">
        <f>IFERROR(AP13/AN13,"-")</f>
        <v>0</v>
      </c>
      <c r="AR13" s="63"/>
      <c r="AS13" s="64">
        <f>IFERROR(AR13/AN13,"-")</f>
        <v>0</v>
      </c>
      <c r="AT13" s="65"/>
      <c r="AU13" s="65"/>
      <c r="AV13" s="65"/>
      <c r="AW13" s="58"/>
      <c r="AX13" s="59">
        <f>IF(Q13=0,"",IF(AW13=0,"",(AW13/Q13)))</f>
        <v>0</v>
      </c>
      <c r="AY13" s="58"/>
      <c r="AZ13" s="62" t="str">
        <f>IFERROR(AY13/AW13,"-")</f>
        <v>-</v>
      </c>
      <c r="BA13" s="63"/>
      <c r="BB13" s="64" t="str">
        <f>IFERROR(BA13/AW13,"-")</f>
        <v>-</v>
      </c>
      <c r="BC13" s="65"/>
      <c r="BD13" s="65"/>
      <c r="BE13" s="65"/>
      <c r="BF13" s="58">
        <v>4</v>
      </c>
      <c r="BG13" s="59">
        <f>IF(Q13=0,"",IF(BF13=0,"",(BF13/Q13)))</f>
        <v>0.1</v>
      </c>
      <c r="BH13" s="58">
        <v>1</v>
      </c>
      <c r="BI13" s="62">
        <f>IFERROR(BH13/BF13,"-")</f>
        <v>0.25</v>
      </c>
      <c r="BJ13" s="63">
        <v>150000</v>
      </c>
      <c r="BK13" s="64">
        <f>IFERROR(BJ13/BF13,"-")</f>
        <v>37500</v>
      </c>
      <c r="BL13" s="65"/>
      <c r="BM13" s="65"/>
      <c r="BN13" s="65">
        <v>1</v>
      </c>
      <c r="BO13" s="60">
        <v>15</v>
      </c>
      <c r="BP13" s="61">
        <f>IF(Q13=0,"",IF(BO13=0,"",(BO13/Q13)))</f>
        <v>0.375</v>
      </c>
      <c r="BQ13" s="58">
        <v>1</v>
      </c>
      <c r="BR13" s="62">
        <f>IFERROR(BQ13/BO13,"-")</f>
        <v>0.066666666666667</v>
      </c>
      <c r="BS13" s="63">
        <v>25000</v>
      </c>
      <c r="BT13" s="64">
        <f>IFERROR(BS13/BO13,"-")</f>
        <v>1666.6666666667</v>
      </c>
      <c r="BU13" s="65"/>
      <c r="BV13" s="65"/>
      <c r="BW13" s="65">
        <v>1</v>
      </c>
      <c r="BX13" s="60">
        <v>12</v>
      </c>
      <c r="BY13" s="61">
        <f>IF(Q13=0,"",IF(BX13=0,"",(BX13/Q13)))</f>
        <v>0.3</v>
      </c>
      <c r="BZ13" s="58">
        <v>4</v>
      </c>
      <c r="CA13" s="62">
        <f>IFERROR(BZ13/BX13,"-")</f>
        <v>0.33333333333333</v>
      </c>
      <c r="CB13" s="63">
        <v>38000</v>
      </c>
      <c r="CC13" s="64">
        <f>IFERROR(CB13/BX13,"-")</f>
        <v>3166.6666666667</v>
      </c>
      <c r="CD13" s="65">
        <v>1</v>
      </c>
      <c r="CE13" s="65">
        <v>2</v>
      </c>
      <c r="CF13" s="65">
        <v>1</v>
      </c>
      <c r="CG13" s="60">
        <v>3</v>
      </c>
      <c r="CH13" s="61">
        <f>IF(Q13=0,"",IF(CG13=0,"",(CG13/Q13)))</f>
        <v>0.075</v>
      </c>
      <c r="CI13" s="58">
        <v>1</v>
      </c>
      <c r="CJ13" s="62">
        <f>IFERROR(CI13/CG13,"-")</f>
        <v>0.33333333333333</v>
      </c>
      <c r="CK13" s="63">
        <v>145000</v>
      </c>
      <c r="CL13" s="64">
        <f>IFERROR(CK13/CG13,"-")</f>
        <v>48333.333333333</v>
      </c>
      <c r="CM13" s="65"/>
      <c r="CN13" s="65"/>
      <c r="CO13" s="65">
        <v>1</v>
      </c>
      <c r="CP13" s="66">
        <v>7</v>
      </c>
      <c r="CQ13" s="63">
        <v>358000</v>
      </c>
      <c r="CR13" s="63">
        <v>150000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5</v>
      </c>
      <c r="M14" s="38">
        <v>4</v>
      </c>
      <c r="N14" s="38">
        <v>9</v>
      </c>
      <c r="O14" s="38">
        <v>0</v>
      </c>
      <c r="P14" s="38">
        <v>0</v>
      </c>
      <c r="Q14" s="38">
        <f>O14+P14</f>
        <v>0</v>
      </c>
      <c r="R14" s="39">
        <f>IFERROR(Q14/N14,"-")</f>
        <v>0</v>
      </c>
      <c r="S14" s="73">
        <v>0</v>
      </c>
      <c r="T14" s="73">
        <v>0</v>
      </c>
      <c r="U14" s="39" t="str">
        <f>IFERROR(T14/(Q14),"-")</f>
        <v>-</v>
      </c>
      <c r="V14" s="40"/>
      <c r="W14" s="41">
        <v>0</v>
      </c>
      <c r="X14" s="39" t="str">
        <f>IF(Q14=0,"-",W14/Q14)</f>
        <v>-</v>
      </c>
      <c r="Y14" s="179">
        <v>0</v>
      </c>
      <c r="Z14" s="179" t="str">
        <f>IFERROR(Y14/Q14,"-")</f>
        <v>-</v>
      </c>
      <c r="AA14" s="179" t="str">
        <f>IFERROR(Y14/W14,"-")</f>
        <v>-</v>
      </c>
      <c r="AB14" s="179"/>
      <c r="AC14" s="42"/>
      <c r="AD14" s="55"/>
      <c r="AE14" s="57"/>
      <c r="AF14" s="57" t="str">
        <f>IF(Q14=0,"",IF(AE14=0,"",(AE14/Q14)))</f>
        <v/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/>
      <c r="AO14" s="57" t="str">
        <f>IF(Q14=0,"",IF(AN14=0,"",(AN14/Q14)))</f>
        <v/>
      </c>
      <c r="AP14" s="57"/>
      <c r="AQ14" s="57" t="str">
        <f>IFERROR(AP14/AN14,"-")</f>
        <v>-</v>
      </c>
      <c r="AR14" s="57"/>
      <c r="AS14" s="57" t="str">
        <f>IFERROR(AR14/AN14,"-")</f>
        <v>-</v>
      </c>
      <c r="AT14" s="57"/>
      <c r="AU14" s="57"/>
      <c r="AV14" s="57"/>
      <c r="AW14" s="57"/>
      <c r="AX14" s="57" t="str">
        <f>IF(Q14=0,"",IF(AW14=0,"",(AW14/Q14)))</f>
        <v/>
      </c>
      <c r="AY14" s="57"/>
      <c r="AZ14" s="57" t="str">
        <f>IFERROR(AY14/AW14,"-")</f>
        <v>-</v>
      </c>
      <c r="BA14" s="57"/>
      <c r="BB14" s="57" t="str">
        <f>IFERROR(BA14/AW14,"-")</f>
        <v>-</v>
      </c>
      <c r="BC14" s="57"/>
      <c r="BD14" s="57"/>
      <c r="BE14" s="57"/>
      <c r="BF14" s="57"/>
      <c r="BG14" s="57" t="str">
        <f>IF(Q14=0,"",IF(BF14=0,"",(BF14/Q14)))</f>
        <v/>
      </c>
      <c r="BH14" s="57"/>
      <c r="BI14" s="57" t="str">
        <f>IFERROR(BH14/BF14,"-")</f>
        <v>-</v>
      </c>
      <c r="BJ14" s="57"/>
      <c r="BK14" s="57" t="str">
        <f>IFERROR(BJ14/BF14,"-")</f>
        <v>-</v>
      </c>
      <c r="BL14" s="57"/>
      <c r="BM14" s="57"/>
      <c r="BN14" s="57"/>
      <c r="BO14" s="57"/>
      <c r="BP14" s="57" t="str">
        <f>IF(Q14=0,"",IF(BO14=0,"",(BO14/Q14)))</f>
        <v/>
      </c>
      <c r="BQ14" s="57"/>
      <c r="BR14" s="57" t="str">
        <f>IFERROR(BQ14/BO14,"-")</f>
        <v>-</v>
      </c>
      <c r="BS14" s="57"/>
      <c r="BT14" s="57" t="str">
        <f>IFERROR(BS14/BO14,"-")</f>
        <v>-</v>
      </c>
      <c r="BU14" s="57"/>
      <c r="BV14" s="57"/>
      <c r="BW14" s="57"/>
      <c r="BX14" s="57"/>
      <c r="BY14" s="57" t="str">
        <f>IF(Q14=0,"",IF(BX14=0,"",(BX14/Q14)))</f>
        <v/>
      </c>
      <c r="BZ14" s="57"/>
      <c r="CA14" s="57" t="str">
        <f>IFERROR(BZ14/BX14,"-")</f>
        <v>-</v>
      </c>
      <c r="CB14" s="57"/>
      <c r="CC14" s="57" t="str">
        <f>IFERROR(CB14/BX14,"-")</f>
        <v>-</v>
      </c>
      <c r="CD14" s="57"/>
      <c r="CE14" s="57"/>
      <c r="CF14" s="57"/>
      <c r="CG14" s="57"/>
      <c r="CH14" s="57" t="str">
        <f>IF(Q14=0,"",IF(CG14=0,"",(CG14/Q14)))</f>
        <v/>
      </c>
      <c r="CI14" s="57"/>
      <c r="CJ14" s="57" t="str">
        <f>IFERROR(CI14/CG14,"-")</f>
        <v>-</v>
      </c>
      <c r="CK14" s="57"/>
      <c r="CL14" s="57" t="str">
        <f>IFERROR(CK14/CG14,"-")</f>
        <v>-</v>
      </c>
      <c r="CM14" s="57"/>
      <c r="CN14" s="57"/>
      <c r="CO14" s="57"/>
      <c r="CP14" s="57">
        <v>0</v>
      </c>
      <c r="CQ14" s="57">
        <v>0</v>
      </c>
      <c r="CR14" s="57"/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12</v>
      </c>
      <c r="M15" s="69">
        <v>8</v>
      </c>
      <c r="N15" s="69">
        <v>6</v>
      </c>
      <c r="O15" s="69">
        <v>2</v>
      </c>
      <c r="P15" s="69">
        <v>0</v>
      </c>
      <c r="Q15" s="69">
        <f>O15+P15</f>
        <v>2</v>
      </c>
      <c r="R15" s="69">
        <f>IFERROR(Q15/N15,"-")</f>
        <v>0.33333333333333</v>
      </c>
      <c r="S15" s="69">
        <v>0</v>
      </c>
      <c r="T15" s="69">
        <v>1</v>
      </c>
      <c r="U15" s="69">
        <f>IFERROR(T15/(Q15),"-")</f>
        <v>0.5</v>
      </c>
      <c r="W15" s="69">
        <v>0</v>
      </c>
      <c r="X15" s="69">
        <f>IF(Q15=0,"-",W15/Q15)</f>
        <v>0</v>
      </c>
      <c r="Y15" s="69">
        <v>0</v>
      </c>
      <c r="Z15" s="69">
        <f>IFERROR(Y15/Q15,"-")</f>
        <v>0</v>
      </c>
      <c r="AA15" s="69" t="str">
        <f>IFERROR(Y15/W15,"-")</f>
        <v>-</v>
      </c>
      <c r="AE15" s="69"/>
      <c r="AF15" s="69">
        <f>IF(Q15=0,"",IF(AE15=0,"",(AE15/Q15)))</f>
        <v>0</v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>
        <f>IF(Q15=0,"",IF(AN15=0,"",(AN15/Q15)))</f>
        <v>0</v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>
        <f>IF(Q15=0,"",IF(AW15=0,"",(AW15/Q15)))</f>
        <v>0</v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>
        <f>IF(Q15=0,"",IF(BF15=0,"",(BF15/Q15)))</f>
        <v>0</v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>
        <f>IF(Q15=0,"",IF(BO15=0,"",(BO15/Q15)))</f>
        <v>0</v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>
        <f>IF(Q15=0,"",IF(BX15=0,"",(BX15/Q15)))</f>
        <v>0</v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>
        <v>2</v>
      </c>
      <c r="CH15" s="69">
        <f>IF(Q15=0,"",IF(CG15=0,"",(CG15/Q15)))</f>
        <v>1</v>
      </c>
      <c r="CI15" s="69"/>
      <c r="CJ15" s="69">
        <f>IFERROR(CI15/CG15,"-")</f>
        <v>0</v>
      </c>
      <c r="CK15" s="69"/>
      <c r="CL15" s="69">
        <f>IFERROR(CK15/CG15,"-")</f>
        <v>0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2.12</v>
      </c>
      <c r="H18" s="69" t="s">
        <v>67</v>
      </c>
      <c r="K18" s="69">
        <f>SUM(K6:K17)</f>
        <v>450000</v>
      </c>
      <c r="L18" s="69">
        <f>SUM(L6:L17)</f>
        <v>430</v>
      </c>
      <c r="M18" s="69">
        <f>SUM(M6:M17)</f>
        <v>178</v>
      </c>
      <c r="N18" s="69">
        <f>SUM(N6:N17)</f>
        <v>600</v>
      </c>
      <c r="O18" s="69">
        <f>SUM(O6:O17)</f>
        <v>64</v>
      </c>
      <c r="P18" s="69">
        <f>SUM(P6:P17)</f>
        <v>0</v>
      </c>
      <c r="Q18" s="69">
        <f>SUM(Q6:Q17)</f>
        <v>64</v>
      </c>
      <c r="R18" s="69">
        <f>IFERROR(Q18/N18,"-")</f>
        <v>0.10666666666667</v>
      </c>
      <c r="S18" s="69">
        <f>SUM(S6:S17)</f>
        <v>22</v>
      </c>
      <c r="T18" s="69">
        <f>SUM(T6:T17)</f>
        <v>17</v>
      </c>
      <c r="U18" s="69">
        <f>IFERROR(S18/Q18,"-")</f>
        <v>0.34375</v>
      </c>
      <c r="V18" s="69">
        <f>IFERROR(K18/Q18,"-")</f>
        <v>7031.25</v>
      </c>
      <c r="W18" s="69">
        <f>SUM(W6:W17)</f>
        <v>11</v>
      </c>
      <c r="X18" s="69">
        <f>IFERROR(W18/Q18,"-")</f>
        <v>0.171875</v>
      </c>
      <c r="Y18" s="69">
        <f>SUM(Y6:Y17)</f>
        <v>954000</v>
      </c>
      <c r="Z18" s="69">
        <f>IFERROR(Y18/Q18,"-")</f>
        <v>14906.25</v>
      </c>
      <c r="AA18" s="69">
        <f>IFERROR(Y18/W18,"-")</f>
        <v>86727.272727273</v>
      </c>
      <c r="AB18" s="69">
        <f>Y18-K18</f>
        <v>504000</v>
      </c>
      <c r="AC18" s="69">
        <f>Y18/K18</f>
        <v>2.12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1.6776958713417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2509096</v>
      </c>
      <c r="I6" s="76">
        <v>2070</v>
      </c>
      <c r="J6" s="76">
        <v>0</v>
      </c>
      <c r="K6" s="76">
        <v>117609</v>
      </c>
      <c r="L6" s="90">
        <v>651</v>
      </c>
      <c r="M6" s="77">
        <f>IFERROR(L6/K6,"-")</f>
        <v>0.0055352906665306</v>
      </c>
      <c r="N6" s="76">
        <v>210</v>
      </c>
      <c r="O6" s="76">
        <v>233</v>
      </c>
      <c r="P6" s="77">
        <f>IFERROR(N6/(L6),"-")</f>
        <v>0.32258064516129</v>
      </c>
      <c r="Q6" s="78">
        <f>IFERROR(H6/SUM(L6:L6),"-")</f>
        <v>3854.2181259601</v>
      </c>
      <c r="R6" s="79">
        <v>122</v>
      </c>
      <c r="S6" s="77">
        <f>IF(L6=0,"-",R6/L6)</f>
        <v>0.18740399385561</v>
      </c>
      <c r="T6" s="181">
        <v>4209500</v>
      </c>
      <c r="U6" s="182">
        <f>IFERROR(T6/L6,"-")</f>
        <v>6466.2058371736</v>
      </c>
      <c r="V6" s="182">
        <f>IFERROR(T6/R6,"-")</f>
        <v>34504.098360656</v>
      </c>
      <c r="W6" s="176">
        <f>SUM(T6:T6)-SUM(H6:H6)</f>
        <v>1700404</v>
      </c>
      <c r="X6" s="80">
        <f>SUM(T6:T6)/SUM(H6:H6)</f>
        <v>1.6776958713417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5</v>
      </c>
      <c r="AS6" s="104">
        <f>IF(L6=0,"",IF(AR6=0,"",(AR6/L6)))</f>
        <v>0.0076804915514593</v>
      </c>
      <c r="AT6" s="103">
        <v>1</v>
      </c>
      <c r="AU6" s="105">
        <f>IFERROR(AT6/AR6,"-")</f>
        <v>0.2</v>
      </c>
      <c r="AV6" s="106">
        <v>5000</v>
      </c>
      <c r="AW6" s="107">
        <f>IFERROR(AV6/AR6,"-")</f>
        <v>1000</v>
      </c>
      <c r="AX6" s="108">
        <v>1</v>
      </c>
      <c r="AY6" s="108"/>
      <c r="AZ6" s="108"/>
      <c r="BA6" s="109">
        <v>31</v>
      </c>
      <c r="BB6" s="110">
        <f>IF(L6=0,"",IF(BA6=0,"",(BA6/L6)))</f>
        <v>0.047619047619048</v>
      </c>
      <c r="BC6" s="109">
        <v>3</v>
      </c>
      <c r="BD6" s="111">
        <f>IFERROR(BC6/BA6,"-")</f>
        <v>0.096774193548387</v>
      </c>
      <c r="BE6" s="112">
        <v>53000</v>
      </c>
      <c r="BF6" s="113">
        <f>IFERROR(BE6/BA6,"-")</f>
        <v>1709.6774193548</v>
      </c>
      <c r="BG6" s="114">
        <v>1</v>
      </c>
      <c r="BH6" s="114"/>
      <c r="BI6" s="114">
        <v>2</v>
      </c>
      <c r="BJ6" s="116">
        <v>238</v>
      </c>
      <c r="BK6" s="117">
        <f>IF(L6=0,"",IF(BJ6=0,"",(BJ6/L6)))</f>
        <v>0.36559139784946</v>
      </c>
      <c r="BL6" s="118">
        <v>32</v>
      </c>
      <c r="BM6" s="119">
        <f>IFERROR(BL6/BJ6,"-")</f>
        <v>0.13445378151261</v>
      </c>
      <c r="BN6" s="120">
        <v>1345500</v>
      </c>
      <c r="BO6" s="121">
        <f>IFERROR(BN6/BJ6,"-")</f>
        <v>5653.3613445378</v>
      </c>
      <c r="BP6" s="122">
        <v>14</v>
      </c>
      <c r="BQ6" s="122">
        <v>5</v>
      </c>
      <c r="BR6" s="122">
        <v>13</v>
      </c>
      <c r="BS6" s="123">
        <v>297</v>
      </c>
      <c r="BT6" s="124">
        <f>IF(L6=0,"",IF(BS6=0,"",(BS6/L6)))</f>
        <v>0.45622119815668</v>
      </c>
      <c r="BU6" s="125">
        <v>69</v>
      </c>
      <c r="BV6" s="126">
        <f>IFERROR(BU6/BS6,"-")</f>
        <v>0.23232323232323</v>
      </c>
      <c r="BW6" s="127">
        <v>2156000</v>
      </c>
      <c r="BX6" s="128">
        <f>IFERROR(BW6/BS6,"-")</f>
        <v>7259.2592592593</v>
      </c>
      <c r="BY6" s="129">
        <v>32</v>
      </c>
      <c r="BZ6" s="129">
        <v>7</v>
      </c>
      <c r="CA6" s="129">
        <v>30</v>
      </c>
      <c r="CB6" s="130">
        <v>80</v>
      </c>
      <c r="CC6" s="131">
        <f>IF(L6=0,"",IF(CB6=0,"",(CB6/L6)))</f>
        <v>0.12288786482335</v>
      </c>
      <c r="CD6" s="132">
        <v>17</v>
      </c>
      <c r="CE6" s="133">
        <f>IFERROR(CD6/CB6,"-")</f>
        <v>0.2125</v>
      </c>
      <c r="CF6" s="134">
        <v>650000</v>
      </c>
      <c r="CG6" s="135">
        <f>IFERROR(CF6/CB6,"-")</f>
        <v>8125</v>
      </c>
      <c r="CH6" s="136">
        <v>7</v>
      </c>
      <c r="CI6" s="136">
        <v>4</v>
      </c>
      <c r="CJ6" s="136">
        <v>6</v>
      </c>
      <c r="CK6" s="137">
        <v>122</v>
      </c>
      <c r="CL6" s="138">
        <v>4209500</v>
      </c>
      <c r="CM6" s="138">
        <v>399000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3</v>
      </c>
      <c r="J7" s="76">
        <v>0</v>
      </c>
      <c r="K7" s="76">
        <v>7</v>
      </c>
      <c r="L7" s="90">
        <v>1</v>
      </c>
      <c r="M7" s="77">
        <f>IFERROR(L7/K7,"-")</f>
        <v>0.14285714285714</v>
      </c>
      <c r="N7" s="76">
        <v>0</v>
      </c>
      <c r="O7" s="76">
        <v>1</v>
      </c>
      <c r="P7" s="77">
        <f>IFERROR(N7/(L7),"-")</f>
        <v>0</v>
      </c>
      <c r="Q7" s="78">
        <f>IFERROR(H7/SUM(L7:L7),"-")</f>
        <v>0</v>
      </c>
      <c r="R7" s="79">
        <v>0</v>
      </c>
      <c r="S7" s="77">
        <f>IF(L7=0,"-",R7/L7)</f>
        <v>0</v>
      </c>
      <c r="T7" s="181"/>
      <c r="U7" s="182">
        <f>IFERROR(T7/L7,"-")</f>
        <v>0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>
        <f>IF(L7=0,"",IF(BA7=0,"",(BA7/L7)))</f>
        <v>0</v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>
        <f>IF(L7=0,"",IF(BJ7=0,"",(BJ7/L7)))</f>
        <v>0</v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>
        <v>1</v>
      </c>
      <c r="BT7" s="124">
        <f>IF(L7=0,"",IF(BS7=0,"",(BS7/L7)))</f>
        <v>1</v>
      </c>
      <c r="BU7" s="125"/>
      <c r="BV7" s="126">
        <f>IFERROR(BU7/BS7,"-")</f>
        <v>0</v>
      </c>
      <c r="BW7" s="127"/>
      <c r="BX7" s="128">
        <f>IFERROR(BW7/BS7,"-")</f>
        <v>0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2073</v>
      </c>
      <c r="J10" s="38">
        <f>SUM(J6:J9)</f>
        <v>0</v>
      </c>
      <c r="K10" s="38">
        <f>SUM(K6:K9)</f>
        <v>117616</v>
      </c>
      <c r="L10" s="38">
        <f>SUM(L6:L9)</f>
        <v>652</v>
      </c>
      <c r="M10" s="39">
        <f>IFERROR(L10/K10,"-")</f>
        <v>0.0055434634743572</v>
      </c>
      <c r="N10" s="73">
        <f>SUM(N6:N9)</f>
        <v>210</v>
      </c>
      <c r="O10" s="73">
        <f>SUM(O6:O9)</f>
        <v>234</v>
      </c>
      <c r="P10" s="39">
        <f>IFERROR(N10/L10,"-")</f>
        <v>0.32208588957055</v>
      </c>
      <c r="Q10" s="40">
        <f>IFERROR(H10/L10,"-")</f>
        <v>0</v>
      </c>
      <c r="R10" s="41">
        <f>SUM(R6:R9)</f>
        <v>122</v>
      </c>
      <c r="S10" s="39">
        <f>IFERROR(R10/L10,"-")</f>
        <v>0.18711656441718</v>
      </c>
      <c r="T10" s="179">
        <f>SUM(T6:T9)</f>
        <v>4209500</v>
      </c>
      <c r="U10" s="179">
        <f>IFERROR(T10/L10,"-")</f>
        <v>6456.2883435583</v>
      </c>
      <c r="V10" s="179">
        <f>IFERROR(T10/R10,"-")</f>
        <v>34504.098360656</v>
      </c>
      <c r="W10" s="179">
        <f>T10-H10</f>
        <v>4209500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