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<sst xmlns="http://schemas.openxmlformats.org/spreadsheetml/2006/main" uniqueCount="128">
  <si>
    <t>12月</t>
  </si>
  <si>
    <t>どきどき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</si>
  <si>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</si>
  <si>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</si>
  <si>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</si>
  <si>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</si>
  <si>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</si>
  <si>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</si>
  <si>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</si>
  <si>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</si>
  <si>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</si>
  <si>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</si>
  <si>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</si>
  <si>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</si>
  <si>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</si>
  <si>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</si>
  <si>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</si>
  <si>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</si>
  <si>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</si>
  <si>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</si>
  <si>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</si>
  <si>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</si>
  <si>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</si>
  <si>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</si>
  <si>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</si>
  <si>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</si>
  <si>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</si>
  <si>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</si>
  <si>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</si>
  <si>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</si>
  <si>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</si>
  <si>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</si>
  <si>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</si>
  <si>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</si>
  <si>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</si>
  <si>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</si>
  <si>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</si>
  <si>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</si>
  <si>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</si>
  <si>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</si>
  <si>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</si>
  <si>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</si>
  <si>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</si>
  <si>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</si>
  <si>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</si>
  <si>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</si>
  <si>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</si>
  <si>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</si>
  <si>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</si>
  <si>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</si>
  <si>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</si>
  <si>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</si>
  <si>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</si>
  <si>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</si>
  <si>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</si>
  <si>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</si>
  <si>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</si>
  <si>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sd2093</t>
  </si>
  <si>
    <t>インターカラー</t>
  </si>
  <si>
    <t>①老人ホーム版（塩見彩）</t>
  </si>
  <si>
    <t>①お相手待ちの女性が出ました</t>
  </si>
  <si>
    <t>lp02</t>
  </si>
  <si>
    <t>サンスポ関東</t>
  </si>
  <si>
    <t>全5段つかみ15段</t>
  </si>
  <si>
    <t>1～15日</t>
  </si>
  <si>
    <t>sd2094</t>
  </si>
  <si>
    <t>空電</t>
  </si>
  <si>
    <t>sd2095</t>
  </si>
  <si>
    <t>半5段つかみ15段</t>
  </si>
  <si>
    <t>sd2096</t>
  </si>
  <si>
    <t>sd2097</t>
  </si>
  <si>
    <t>②デリヘル版2（塩見彩）</t>
  </si>
  <si>
    <t>②50〜70代男性限定熟女好きな男性募集中</t>
  </si>
  <si>
    <t>16～31日</t>
  </si>
  <si>
    <t>sd2098</t>
  </si>
  <si>
    <t>sd2099</t>
  </si>
  <si>
    <t>sd2100</t>
  </si>
  <si>
    <t>sd2101</t>
  </si>
  <si>
    <t>サンスポ関西</t>
  </si>
  <si>
    <t>sd2102</t>
  </si>
  <si>
    <t>sd2103</t>
  </si>
  <si>
    <t>sd2104</t>
  </si>
  <si>
    <t>sd2105</t>
  </si>
  <si>
    <t>sd2106</t>
  </si>
  <si>
    <t>sd2107</t>
  </si>
  <si>
    <t>sd2108</t>
  </si>
  <si>
    <t>sd2109</t>
  </si>
  <si>
    <t>記事(ノーマル)（塩見彩）</t>
  </si>
  <si>
    <t>デイリー20「マジで腰振る5秒前。淫乱熟女と出会い成立」</t>
  </si>
  <si>
    <t>デイリースポーツ関西</t>
  </si>
  <si>
    <t>4C記事枠</t>
  </si>
  <si>
    <t>12月04日(日)</t>
  </si>
  <si>
    <t>sd2110</t>
  </si>
  <si>
    <t>記事(黄)（塩見彩）</t>
  </si>
  <si>
    <t>デイリー21「素人熟女の凄テクを我慢できるか！？50歳以上のオジサン求む！！」</t>
  </si>
  <si>
    <t>12月11日(日)</t>
  </si>
  <si>
    <t>sd2111</t>
  </si>
  <si>
    <t>記事(青)（塩見彩）</t>
  </si>
  <si>
    <t>222「言わせて下さい。女性が好きな私にとって神サイトです」</t>
  </si>
  <si>
    <t>12月18日(日)</t>
  </si>
  <si>
    <t>sd2112</t>
  </si>
  <si>
    <t>記事(赤)（塩見彩）</t>
  </si>
  <si>
    <t>223「若い女性とは経験が違います。試してみませんか？」</t>
  </si>
  <si>
    <t>12月25日(日)</t>
  </si>
  <si>
    <t>sd2113</t>
  </si>
  <si>
    <t>(空電共通)</t>
  </si>
  <si>
    <t>共通</t>
  </si>
  <si>
    <t>新聞 TOTAL</t>
  </si>
  <si>
    <t>●雑誌 広告</t>
  </si>
  <si>
    <t>ht319</t>
  </si>
  <si>
    <t>lp03</t>
  </si>
  <si>
    <t>RNパック</t>
  </si>
  <si>
    <t>12月01日(木)</t>
  </si>
  <si>
    <t>ht320</t>
  </si>
  <si>
    <t>ht321</t>
  </si>
  <si>
    <t>ht322</t>
  </si>
  <si>
    <t>ht323</t>
  </si>
  <si>
    <t>ht324</t>
  </si>
  <si>
    <t>雑誌 TOTAL</t>
  </si>
  <si>
    <t>●リスティング 広告</t>
  </si>
  <si>
    <t>UA</t>
  </si>
  <si>
    <t>adyd</t>
  </si>
  <si>
    <t>ADIT</t>
  </si>
  <si>
    <t>YDN（ディスプレイ広告）</t>
  </si>
  <si>
    <t>12/1～12/31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</si>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</sst>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9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9" borderId="7" applyFont="1" applyNumberFormat="0" applyFill="1" applyBorder="1" applyAlignment="1">
      <alignment horizontal="center" vertical="center" textRotation="0" wrapText="false" shrinkToFit="false"/>
    </xf>
    <xf xfId="0" fontId="8" numFmtId="0" fillId="19" borderId="8" applyFont="1" applyNumberFormat="0" applyFill="1" applyBorder="1" applyAlignment="1">
      <alignment horizontal="center" vertical="center" textRotation="0" wrapText="false" shrinkToFit="false"/>
    </xf>
    <xf xfId="0" fontId="8" numFmtId="0" fillId="19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1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9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4" t="s">
        <v>4</v>
      </c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5" t="s">
        <v>5</v>
      </c>
      <c r="CQ2" s="157" t="s">
        <v>6</v>
      </c>
      <c r="CR2" s="145" t="s">
        <v>7</v>
      </c>
      <c r="CS2" s="146"/>
      <c r="CT2" s="147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3" t="s">
        <v>9</v>
      </c>
      <c r="M3" s="144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8" t="s">
        <v>10</v>
      </c>
      <c r="AF3" s="149"/>
      <c r="AG3" s="149"/>
      <c r="AH3" s="149"/>
      <c r="AI3" s="149"/>
      <c r="AJ3" s="149"/>
      <c r="AK3" s="149"/>
      <c r="AL3" s="149"/>
      <c r="AM3" s="149"/>
      <c r="AN3" s="160" t="s">
        <v>11</v>
      </c>
      <c r="AO3" s="161"/>
      <c r="AP3" s="161"/>
      <c r="AQ3" s="161"/>
      <c r="AR3" s="161"/>
      <c r="AS3" s="161"/>
      <c r="AT3" s="161"/>
      <c r="AU3" s="161"/>
      <c r="AV3" s="162"/>
      <c r="AW3" s="163" t="s">
        <v>12</v>
      </c>
      <c r="AX3" s="164"/>
      <c r="AY3" s="164"/>
      <c r="AZ3" s="164"/>
      <c r="BA3" s="164"/>
      <c r="BB3" s="164"/>
      <c r="BC3" s="164"/>
      <c r="BD3" s="164"/>
      <c r="BE3" s="165"/>
      <c r="BF3" s="166" t="s">
        <v>13</v>
      </c>
      <c r="BG3" s="167"/>
      <c r="BH3" s="167"/>
      <c r="BI3" s="167"/>
      <c r="BJ3" s="167"/>
      <c r="BK3" s="167"/>
      <c r="BL3" s="167"/>
      <c r="BM3" s="167"/>
      <c r="BN3" s="168"/>
      <c r="BO3" s="169" t="s">
        <v>14</v>
      </c>
      <c r="BP3" s="170"/>
      <c r="BQ3" s="170"/>
      <c r="BR3" s="170"/>
      <c r="BS3" s="170"/>
      <c r="BT3" s="170"/>
      <c r="BU3" s="170"/>
      <c r="BV3" s="170"/>
      <c r="BW3" s="171"/>
      <c r="BX3" s="172" t="s">
        <v>15</v>
      </c>
      <c r="BY3" s="173"/>
      <c r="BZ3" s="173"/>
      <c r="CA3" s="173"/>
      <c r="CB3" s="173"/>
      <c r="CC3" s="173"/>
      <c r="CD3" s="173"/>
      <c r="CE3" s="173"/>
      <c r="CF3" s="174"/>
      <c r="CG3" s="175" t="s">
        <v>16</v>
      </c>
      <c r="CH3" s="176"/>
      <c r="CI3" s="176"/>
      <c r="CJ3" s="176"/>
      <c r="CK3" s="176"/>
      <c r="CL3" s="176"/>
      <c r="CM3" s="176"/>
      <c r="CN3" s="176"/>
      <c r="CO3" s="177"/>
      <c r="CP3" s="155"/>
      <c r="CQ3" s="158"/>
      <c r="CR3" s="150" t="s">
        <v>17</v>
      </c>
      <c r="CS3" s="151"/>
      <c r="CT3" s="152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6"/>
      <c r="CQ4" s="159"/>
      <c r="CR4" s="52" t="s">
        <v>55</v>
      </c>
      <c r="CS4" s="52" t="s">
        <v>56</v>
      </c>
      <c r="CT4" s="153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8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3"/>
      <c r="Z5" s="183"/>
      <c r="AA5" s="183"/>
      <c r="AB5" s="183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0.52058823529412</v>
      </c>
      <c r="B6" s="187" t="s">
        <v>57</v>
      </c>
      <c r="C6" s="187" t="s">
        <v>58</v>
      </c>
      <c r="D6" s="187"/>
      <c r="E6" s="187" t="s">
        <v>59</v>
      </c>
      <c r="F6" s="187" t="s">
        <v>60</v>
      </c>
      <c r="G6" s="187" t="s">
        <v>61</v>
      </c>
      <c r="H6" s="90" t="s">
        <v>62</v>
      </c>
      <c r="I6" s="90" t="s">
        <v>63</v>
      </c>
      <c r="J6" s="90" t="s">
        <v>64</v>
      </c>
      <c r="K6" s="179">
        <v>340000</v>
      </c>
      <c r="L6" s="79">
        <v>10</v>
      </c>
      <c r="M6" s="79">
        <v>0</v>
      </c>
      <c r="N6" s="79">
        <v>46</v>
      </c>
      <c r="O6" s="91">
        <v>4</v>
      </c>
      <c r="P6" s="92">
        <v>0</v>
      </c>
      <c r="Q6" s="93">
        <f>O6+P6</f>
        <v>4</v>
      </c>
      <c r="R6" s="80">
        <f>IFERROR(Q6/N6,"-")</f>
        <v>0.08695652173913</v>
      </c>
      <c r="S6" s="79">
        <v>3</v>
      </c>
      <c r="T6" s="79">
        <v>0</v>
      </c>
      <c r="U6" s="80">
        <f>IFERROR(T6/(Q6),"-")</f>
        <v>0</v>
      </c>
      <c r="V6" s="81">
        <f>IFERROR(K6/SUM(Q6:Q21),"-")</f>
        <v>10967.741935484</v>
      </c>
      <c r="W6" s="82">
        <v>3</v>
      </c>
      <c r="X6" s="80">
        <f>IF(Q6=0,"-",W6/Q6)</f>
        <v>0.75</v>
      </c>
      <c r="Y6" s="184">
        <v>86000</v>
      </c>
      <c r="Z6" s="185">
        <f>IFERROR(Y6/Q6,"-")</f>
        <v>21500</v>
      </c>
      <c r="AA6" s="185">
        <f>IFERROR(Y6/W6,"-")</f>
        <v>28666.666666667</v>
      </c>
      <c r="AB6" s="179">
        <f>SUM(Y6:Y21)-SUM(K6:K21)</f>
        <v>-163000</v>
      </c>
      <c r="AC6" s="83">
        <f>SUM(Y6:Y21)/SUM(K6:K21)</f>
        <v>0.52058823529412</v>
      </c>
      <c r="AD6" s="77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>
        <v>1</v>
      </c>
      <c r="AX6" s="107">
        <f>IF(Q6=0,"",IF(AW6=0,"",(AW6/Q6)))</f>
        <v>0.25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/>
      <c r="BG6" s="113">
        <f>IF(Q6=0,"",IF(BF6=0,"",(BF6/Q6)))</f>
        <v>0</v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>
        <v>2</v>
      </c>
      <c r="BP6" s="120">
        <f>IF(Q6=0,"",IF(BO6=0,"",(BO6/Q6)))</f>
        <v>0.5</v>
      </c>
      <c r="BQ6" s="121">
        <v>2</v>
      </c>
      <c r="BR6" s="122">
        <f>IFERROR(BQ6/BO6,"-")</f>
        <v>1</v>
      </c>
      <c r="BS6" s="123">
        <v>11000</v>
      </c>
      <c r="BT6" s="124">
        <f>IFERROR(BS6/BO6,"-")</f>
        <v>5500</v>
      </c>
      <c r="BU6" s="125">
        <v>1</v>
      </c>
      <c r="BV6" s="125">
        <v>1</v>
      </c>
      <c r="BW6" s="125"/>
      <c r="BX6" s="126">
        <v>1</v>
      </c>
      <c r="BY6" s="127">
        <f>IF(Q6=0,"",IF(BX6=0,"",(BX6/Q6)))</f>
        <v>0.25</v>
      </c>
      <c r="BZ6" s="128">
        <v>1</v>
      </c>
      <c r="CA6" s="129">
        <f>IFERROR(BZ6/BX6,"-")</f>
        <v>1</v>
      </c>
      <c r="CB6" s="130">
        <v>75000</v>
      </c>
      <c r="CC6" s="131">
        <f>IFERROR(CB6/BX6,"-")</f>
        <v>75000</v>
      </c>
      <c r="CD6" s="132"/>
      <c r="CE6" s="132"/>
      <c r="CF6" s="132">
        <v>1</v>
      </c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3</v>
      </c>
      <c r="CQ6" s="141">
        <v>86000</v>
      </c>
      <c r="CR6" s="141">
        <v>75000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8"/>
      <c r="B7" s="187" t="s">
        <v>65</v>
      </c>
      <c r="C7" s="187" t="s">
        <v>58</v>
      </c>
      <c r="D7" s="187"/>
      <c r="E7" s="187" t="s">
        <v>59</v>
      </c>
      <c r="F7" s="187" t="s">
        <v>60</v>
      </c>
      <c r="G7" s="187" t="s">
        <v>66</v>
      </c>
      <c r="H7" s="90"/>
      <c r="I7" s="90"/>
      <c r="J7" s="90"/>
      <c r="K7" s="179"/>
      <c r="L7" s="79">
        <v>35</v>
      </c>
      <c r="M7" s="79">
        <v>22</v>
      </c>
      <c r="N7" s="79">
        <v>19</v>
      </c>
      <c r="O7" s="91">
        <v>2</v>
      </c>
      <c r="P7" s="92">
        <v>0</v>
      </c>
      <c r="Q7" s="93">
        <f>O7+P7</f>
        <v>2</v>
      </c>
      <c r="R7" s="80">
        <f>IFERROR(Q7/N7,"-")</f>
        <v>0.10526315789474</v>
      </c>
      <c r="S7" s="79">
        <v>1</v>
      </c>
      <c r="T7" s="79">
        <v>0</v>
      </c>
      <c r="U7" s="80">
        <f>IFERROR(T7/(Q7),"-")</f>
        <v>0</v>
      </c>
      <c r="V7" s="81"/>
      <c r="W7" s="82">
        <v>1</v>
      </c>
      <c r="X7" s="80">
        <f>IF(Q7=0,"-",W7/Q7)</f>
        <v>0.5</v>
      </c>
      <c r="Y7" s="184">
        <v>13000</v>
      </c>
      <c r="Z7" s="185">
        <f>IFERROR(Y7/Q7,"-")</f>
        <v>6500</v>
      </c>
      <c r="AA7" s="185">
        <f>IFERROR(Y7/W7,"-")</f>
        <v>13000</v>
      </c>
      <c r="AB7" s="179"/>
      <c r="AC7" s="83"/>
      <c r="AD7" s="77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1</v>
      </c>
      <c r="AO7" s="101">
        <f>IF(Q7=0,"",IF(AN7=0,"",(AN7/Q7)))</f>
        <v>0.5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>
        <f>IF(Q7=0,"",IF(BO7=0,"",(BO7/Q7)))</f>
        <v>0</v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/>
      <c r="BY7" s="127">
        <f>IF(Q7=0,"",IF(BX7=0,"",(BX7/Q7)))</f>
        <v>0</v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>
        <v>1</v>
      </c>
      <c r="CH7" s="134">
        <f>IF(Q7=0,"",IF(CG7=0,"",(CG7/Q7)))</f>
        <v>0.5</v>
      </c>
      <c r="CI7" s="135">
        <v>1</v>
      </c>
      <c r="CJ7" s="136">
        <f>IFERROR(CI7/CG7,"-")</f>
        <v>1</v>
      </c>
      <c r="CK7" s="137">
        <v>13000</v>
      </c>
      <c r="CL7" s="138">
        <f>IFERROR(CK7/CG7,"-")</f>
        <v>13000</v>
      </c>
      <c r="CM7" s="139"/>
      <c r="CN7" s="139"/>
      <c r="CO7" s="139">
        <v>1</v>
      </c>
      <c r="CP7" s="140">
        <v>1</v>
      </c>
      <c r="CQ7" s="141">
        <v>13000</v>
      </c>
      <c r="CR7" s="141">
        <v>13000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8"/>
      <c r="B8" s="187" t="s">
        <v>67</v>
      </c>
      <c r="C8" s="187" t="s">
        <v>58</v>
      </c>
      <c r="D8" s="187"/>
      <c r="E8" s="187" t="s">
        <v>59</v>
      </c>
      <c r="F8" s="187" t="s">
        <v>60</v>
      </c>
      <c r="G8" s="187" t="s">
        <v>61</v>
      </c>
      <c r="H8" s="90" t="s">
        <v>62</v>
      </c>
      <c r="I8" s="90" t="s">
        <v>68</v>
      </c>
      <c r="J8" s="90"/>
      <c r="K8" s="179"/>
      <c r="L8" s="79">
        <v>0</v>
      </c>
      <c r="M8" s="79">
        <v>0</v>
      </c>
      <c r="N8" s="79">
        <v>2</v>
      </c>
      <c r="O8" s="91">
        <v>0</v>
      </c>
      <c r="P8" s="92">
        <v>0</v>
      </c>
      <c r="Q8" s="93">
        <f>O8+P8</f>
        <v>0</v>
      </c>
      <c r="R8" s="80">
        <f>IFERROR(Q8/N8,"-")</f>
        <v>0</v>
      </c>
      <c r="S8" s="79">
        <v>0</v>
      </c>
      <c r="T8" s="79">
        <v>0</v>
      </c>
      <c r="U8" s="80" t="str">
        <f>IFERROR(T8/(Q8),"-")</f>
        <v>-</v>
      </c>
      <c r="V8" s="81"/>
      <c r="W8" s="82">
        <v>0</v>
      </c>
      <c r="X8" s="80" t="str">
        <f>IF(Q8=0,"-",W8/Q8)</f>
        <v>-</v>
      </c>
      <c r="Y8" s="184">
        <v>0</v>
      </c>
      <c r="Z8" s="185" t="str">
        <f>IFERROR(Y8/Q8,"-")</f>
        <v>-</v>
      </c>
      <c r="AA8" s="185" t="str">
        <f>IFERROR(Y8/W8,"-")</f>
        <v>-</v>
      </c>
      <c r="AB8" s="179"/>
      <c r="AC8" s="83"/>
      <c r="AD8" s="77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8"/>
      <c r="B9" s="187" t="s">
        <v>69</v>
      </c>
      <c r="C9" s="187" t="s">
        <v>58</v>
      </c>
      <c r="D9" s="187"/>
      <c r="E9" s="187" t="s">
        <v>59</v>
      </c>
      <c r="F9" s="187" t="s">
        <v>60</v>
      </c>
      <c r="G9" s="187" t="s">
        <v>66</v>
      </c>
      <c r="H9" s="90"/>
      <c r="I9" s="90"/>
      <c r="J9" s="90"/>
      <c r="K9" s="179"/>
      <c r="L9" s="79">
        <v>6</v>
      </c>
      <c r="M9" s="79">
        <v>1</v>
      </c>
      <c r="N9" s="79">
        <v>0</v>
      </c>
      <c r="O9" s="91">
        <v>0</v>
      </c>
      <c r="P9" s="92">
        <v>0</v>
      </c>
      <c r="Q9" s="93">
        <f>O9+P9</f>
        <v>0</v>
      </c>
      <c r="R9" s="80" t="str">
        <f>IFERROR(Q9/N9,"-")</f>
        <v>-</v>
      </c>
      <c r="S9" s="79">
        <v>0</v>
      </c>
      <c r="T9" s="79">
        <v>0</v>
      </c>
      <c r="U9" s="80" t="str">
        <f>IFERROR(T9/(Q9),"-")</f>
        <v>-</v>
      </c>
      <c r="V9" s="81"/>
      <c r="W9" s="82">
        <v>0</v>
      </c>
      <c r="X9" s="80" t="str">
        <f>IF(Q9=0,"-",W9/Q9)</f>
        <v>-</v>
      </c>
      <c r="Y9" s="184">
        <v>0</v>
      </c>
      <c r="Z9" s="185" t="str">
        <f>IFERROR(Y9/Q9,"-")</f>
        <v>-</v>
      </c>
      <c r="AA9" s="185" t="str">
        <f>IFERROR(Y9/W9,"-")</f>
        <v>-</v>
      </c>
      <c r="AB9" s="179"/>
      <c r="AC9" s="83"/>
      <c r="AD9" s="77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8"/>
      <c r="B10" s="187" t="s">
        <v>70</v>
      </c>
      <c r="C10" s="187" t="s">
        <v>58</v>
      </c>
      <c r="D10" s="187"/>
      <c r="E10" s="187" t="s">
        <v>71</v>
      </c>
      <c r="F10" s="187" t="s">
        <v>72</v>
      </c>
      <c r="G10" s="187" t="s">
        <v>61</v>
      </c>
      <c r="H10" s="90" t="s">
        <v>62</v>
      </c>
      <c r="I10" s="90" t="s">
        <v>63</v>
      </c>
      <c r="J10" s="90" t="s">
        <v>73</v>
      </c>
      <c r="K10" s="179"/>
      <c r="L10" s="79">
        <v>6</v>
      </c>
      <c r="M10" s="79">
        <v>0</v>
      </c>
      <c r="N10" s="79">
        <v>51</v>
      </c>
      <c r="O10" s="91">
        <v>3</v>
      </c>
      <c r="P10" s="92">
        <v>0</v>
      </c>
      <c r="Q10" s="93">
        <f>O10+P10</f>
        <v>3</v>
      </c>
      <c r="R10" s="80">
        <f>IFERROR(Q10/N10,"-")</f>
        <v>0.058823529411765</v>
      </c>
      <c r="S10" s="79">
        <v>0</v>
      </c>
      <c r="T10" s="79">
        <v>1</v>
      </c>
      <c r="U10" s="80">
        <f>IFERROR(T10/(Q10),"-")</f>
        <v>0.33333333333333</v>
      </c>
      <c r="V10" s="81"/>
      <c r="W10" s="82">
        <v>0</v>
      </c>
      <c r="X10" s="80">
        <f>IF(Q10=0,"-",W10/Q10)</f>
        <v>0</v>
      </c>
      <c r="Y10" s="184">
        <v>0</v>
      </c>
      <c r="Z10" s="185">
        <f>IFERROR(Y10/Q10,"-")</f>
        <v>0</v>
      </c>
      <c r="AA10" s="185" t="str">
        <f>IFERROR(Y10/W10,"-")</f>
        <v>-</v>
      </c>
      <c r="AB10" s="179"/>
      <c r="AC10" s="83"/>
      <c r="AD10" s="77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1</v>
      </c>
      <c r="AO10" s="101">
        <f>IF(Q10=0,"",IF(AN10=0,"",(AN10/Q10)))</f>
        <v>0.33333333333333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>
        <f>IF(Q10=0,"",IF(BF10=0,"",(BF10/Q10)))</f>
        <v>0</v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>
        <v>1</v>
      </c>
      <c r="BP10" s="120">
        <f>IF(Q10=0,"",IF(BO10=0,"",(BO10/Q10)))</f>
        <v>0.33333333333333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1</v>
      </c>
      <c r="BY10" s="127">
        <f>IF(Q10=0,"",IF(BX10=0,"",(BX10/Q10)))</f>
        <v>0.33333333333333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8"/>
      <c r="B11" s="187" t="s">
        <v>74</v>
      </c>
      <c r="C11" s="187" t="s">
        <v>58</v>
      </c>
      <c r="D11" s="187"/>
      <c r="E11" s="187" t="s">
        <v>71</v>
      </c>
      <c r="F11" s="187" t="s">
        <v>72</v>
      </c>
      <c r="G11" s="187" t="s">
        <v>66</v>
      </c>
      <c r="H11" s="90"/>
      <c r="I11" s="90"/>
      <c r="J11" s="90"/>
      <c r="K11" s="179"/>
      <c r="L11" s="79">
        <v>39</v>
      </c>
      <c r="M11" s="79">
        <v>25</v>
      </c>
      <c r="N11" s="79">
        <v>37</v>
      </c>
      <c r="O11" s="91">
        <v>6</v>
      </c>
      <c r="P11" s="92">
        <v>0</v>
      </c>
      <c r="Q11" s="93">
        <f>O11+P11</f>
        <v>6</v>
      </c>
      <c r="R11" s="80">
        <f>IFERROR(Q11/N11,"-")</f>
        <v>0.16216216216216</v>
      </c>
      <c r="S11" s="79">
        <v>3</v>
      </c>
      <c r="T11" s="79">
        <v>2</v>
      </c>
      <c r="U11" s="80">
        <f>IFERROR(T11/(Q11),"-")</f>
        <v>0.33333333333333</v>
      </c>
      <c r="V11" s="81"/>
      <c r="W11" s="82">
        <v>3</v>
      </c>
      <c r="X11" s="80">
        <f>IF(Q11=0,"-",W11/Q11)</f>
        <v>0.5</v>
      </c>
      <c r="Y11" s="184">
        <v>19000</v>
      </c>
      <c r="Z11" s="185">
        <f>IFERROR(Y11/Q11,"-")</f>
        <v>3166.6666666667</v>
      </c>
      <c r="AA11" s="185">
        <f>IFERROR(Y11/W11,"-")</f>
        <v>6333.3333333333</v>
      </c>
      <c r="AB11" s="179"/>
      <c r="AC11" s="83"/>
      <c r="AD11" s="77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>
        <f>IF(Q11=0,"",IF(BF11=0,"",(BF11/Q11)))</f>
        <v>0</v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>
        <v>1</v>
      </c>
      <c r="BP11" s="120">
        <f>IF(Q11=0,"",IF(BO11=0,"",(BO11/Q11)))</f>
        <v>0.16666666666667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3</v>
      </c>
      <c r="BY11" s="127">
        <f>IF(Q11=0,"",IF(BX11=0,"",(BX11/Q11)))</f>
        <v>0.5</v>
      </c>
      <c r="BZ11" s="128">
        <v>1</v>
      </c>
      <c r="CA11" s="129">
        <f>IFERROR(BZ11/BX11,"-")</f>
        <v>0.33333333333333</v>
      </c>
      <c r="CB11" s="130">
        <v>3000</v>
      </c>
      <c r="CC11" s="131">
        <f>IFERROR(CB11/BX11,"-")</f>
        <v>1000</v>
      </c>
      <c r="CD11" s="132">
        <v>1</v>
      </c>
      <c r="CE11" s="132"/>
      <c r="CF11" s="132"/>
      <c r="CG11" s="133">
        <v>2</v>
      </c>
      <c r="CH11" s="134">
        <f>IF(Q11=0,"",IF(CG11=0,"",(CG11/Q11)))</f>
        <v>0.33333333333333</v>
      </c>
      <c r="CI11" s="135">
        <v>2</v>
      </c>
      <c r="CJ11" s="136">
        <f>IFERROR(CI11/CG11,"-")</f>
        <v>1</v>
      </c>
      <c r="CK11" s="137">
        <v>21000</v>
      </c>
      <c r="CL11" s="138">
        <f>IFERROR(CK11/CG11,"-")</f>
        <v>10500</v>
      </c>
      <c r="CM11" s="139"/>
      <c r="CN11" s="139">
        <v>1</v>
      </c>
      <c r="CO11" s="139">
        <v>1</v>
      </c>
      <c r="CP11" s="140">
        <v>3</v>
      </c>
      <c r="CQ11" s="141">
        <v>19000</v>
      </c>
      <c r="CR11" s="141">
        <v>13000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8"/>
      <c r="B12" s="187" t="s">
        <v>75</v>
      </c>
      <c r="C12" s="187" t="s">
        <v>58</v>
      </c>
      <c r="D12" s="187"/>
      <c r="E12" s="187" t="s">
        <v>71</v>
      </c>
      <c r="F12" s="187" t="s">
        <v>72</v>
      </c>
      <c r="G12" s="187" t="s">
        <v>61</v>
      </c>
      <c r="H12" s="90" t="s">
        <v>62</v>
      </c>
      <c r="I12" s="90" t="s">
        <v>68</v>
      </c>
      <c r="J12" s="90"/>
      <c r="K12" s="179"/>
      <c r="L12" s="79">
        <v>0</v>
      </c>
      <c r="M12" s="79">
        <v>0</v>
      </c>
      <c r="N12" s="79">
        <v>2</v>
      </c>
      <c r="O12" s="91">
        <v>0</v>
      </c>
      <c r="P12" s="92">
        <v>0</v>
      </c>
      <c r="Q12" s="93">
        <f>O12+P12</f>
        <v>0</v>
      </c>
      <c r="R12" s="80">
        <f>IFERROR(Q12/N12,"-")</f>
        <v>0</v>
      </c>
      <c r="S12" s="79">
        <v>0</v>
      </c>
      <c r="T12" s="79">
        <v>0</v>
      </c>
      <c r="U12" s="80" t="str">
        <f>IFERROR(T12/(Q12),"-")</f>
        <v>-</v>
      </c>
      <c r="V12" s="81"/>
      <c r="W12" s="82">
        <v>0</v>
      </c>
      <c r="X12" s="80" t="str">
        <f>IF(Q12=0,"-",W12/Q12)</f>
        <v>-</v>
      </c>
      <c r="Y12" s="184">
        <v>0</v>
      </c>
      <c r="Z12" s="185" t="str">
        <f>IFERROR(Y12/Q12,"-")</f>
        <v>-</v>
      </c>
      <c r="AA12" s="185" t="str">
        <f>IFERROR(Y12/W12,"-")</f>
        <v>-</v>
      </c>
      <c r="AB12" s="179"/>
      <c r="AC12" s="83"/>
      <c r="AD12" s="77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8"/>
      <c r="B13" s="187" t="s">
        <v>76</v>
      </c>
      <c r="C13" s="187" t="s">
        <v>58</v>
      </c>
      <c r="D13" s="187"/>
      <c r="E13" s="187" t="s">
        <v>71</v>
      </c>
      <c r="F13" s="187" t="s">
        <v>72</v>
      </c>
      <c r="G13" s="187" t="s">
        <v>66</v>
      </c>
      <c r="H13" s="90"/>
      <c r="I13" s="90"/>
      <c r="J13" s="90"/>
      <c r="K13" s="179"/>
      <c r="L13" s="79">
        <v>33</v>
      </c>
      <c r="M13" s="79">
        <v>8</v>
      </c>
      <c r="N13" s="79">
        <v>12</v>
      </c>
      <c r="O13" s="91">
        <v>0</v>
      </c>
      <c r="P13" s="92">
        <v>0</v>
      </c>
      <c r="Q13" s="93">
        <f>O13+P13</f>
        <v>0</v>
      </c>
      <c r="R13" s="80">
        <f>IFERROR(Q13/N13,"-")</f>
        <v>0</v>
      </c>
      <c r="S13" s="79">
        <v>0</v>
      </c>
      <c r="T13" s="79">
        <v>0</v>
      </c>
      <c r="U13" s="80" t="str">
        <f>IFERROR(T13/(Q13),"-")</f>
        <v>-</v>
      </c>
      <c r="V13" s="81"/>
      <c r="W13" s="82">
        <v>0</v>
      </c>
      <c r="X13" s="80" t="str">
        <f>IF(Q13=0,"-",W13/Q13)</f>
        <v>-</v>
      </c>
      <c r="Y13" s="184">
        <v>0</v>
      </c>
      <c r="Z13" s="185" t="str">
        <f>IFERROR(Y13/Q13,"-")</f>
        <v>-</v>
      </c>
      <c r="AA13" s="185" t="str">
        <f>IFERROR(Y13/W13,"-")</f>
        <v>-</v>
      </c>
      <c r="AB13" s="179"/>
      <c r="AC13" s="83"/>
      <c r="AD13" s="77"/>
      <c r="AE13" s="94"/>
      <c r="AF13" s="95" t="str">
        <f>IF(Q13=0,"",IF(AE13=0,"",(AE13/Q13)))</f>
        <v/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 t="str">
        <f>IF(Q13=0,"",IF(AN13=0,"",(AN13/Q13)))</f>
        <v/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 t="str">
        <f>IF(Q13=0,"",IF(AW13=0,"",(AW13/Q13)))</f>
        <v/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 t="str">
        <f>IF(Q13=0,"",IF(BF13=0,"",(BF13/Q13)))</f>
        <v/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 t="str">
        <f>IF(Q13=0,"",IF(BO13=0,"",(BO13/Q13)))</f>
        <v/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 t="str">
        <f>IF(Q13=0,"",IF(BX13=0,"",(BX13/Q13)))</f>
        <v/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 t="str">
        <f>IF(Q13=0,"",IF(CG13=0,"",(CG13/Q13)))</f>
        <v/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8"/>
      <c r="B14" s="187" t="s">
        <v>77</v>
      </c>
      <c r="C14" s="187" t="s">
        <v>58</v>
      </c>
      <c r="D14" s="187"/>
      <c r="E14" s="187" t="s">
        <v>59</v>
      </c>
      <c r="F14" s="187" t="s">
        <v>60</v>
      </c>
      <c r="G14" s="187" t="s">
        <v>61</v>
      </c>
      <c r="H14" s="90" t="s">
        <v>78</v>
      </c>
      <c r="I14" s="90" t="s">
        <v>63</v>
      </c>
      <c r="J14" s="90" t="s">
        <v>64</v>
      </c>
      <c r="K14" s="179"/>
      <c r="L14" s="79">
        <v>9</v>
      </c>
      <c r="M14" s="79">
        <v>0</v>
      </c>
      <c r="N14" s="79">
        <v>22</v>
      </c>
      <c r="O14" s="91">
        <v>2</v>
      </c>
      <c r="P14" s="92">
        <v>0</v>
      </c>
      <c r="Q14" s="93">
        <f>O14+P14</f>
        <v>2</v>
      </c>
      <c r="R14" s="80">
        <f>IFERROR(Q14/N14,"-")</f>
        <v>0.090909090909091</v>
      </c>
      <c r="S14" s="79">
        <v>1</v>
      </c>
      <c r="T14" s="79">
        <v>0</v>
      </c>
      <c r="U14" s="80">
        <f>IFERROR(T14/(Q14),"-")</f>
        <v>0</v>
      </c>
      <c r="V14" s="81"/>
      <c r="W14" s="82">
        <v>1</v>
      </c>
      <c r="X14" s="80">
        <f>IF(Q14=0,"-",W14/Q14)</f>
        <v>0.5</v>
      </c>
      <c r="Y14" s="184">
        <v>8000</v>
      </c>
      <c r="Z14" s="185">
        <f>IFERROR(Y14/Q14,"-")</f>
        <v>4000</v>
      </c>
      <c r="AA14" s="185">
        <f>IFERROR(Y14/W14,"-")</f>
        <v>8000</v>
      </c>
      <c r="AB14" s="179"/>
      <c r="AC14" s="83"/>
      <c r="AD14" s="77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1</v>
      </c>
      <c r="BG14" s="113">
        <f>IF(Q14=0,"",IF(BF14=0,"",(BF14/Q14)))</f>
        <v>0.5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/>
      <c r="BP14" s="120">
        <f>IF(Q14=0,"",IF(BO14=0,"",(BO14/Q14)))</f>
        <v>0</v>
      </c>
      <c r="BQ14" s="121"/>
      <c r="BR14" s="122" t="str">
        <f>IFERROR(BQ14/BO14,"-")</f>
        <v>-</v>
      </c>
      <c r="BS14" s="123"/>
      <c r="BT14" s="124" t="str">
        <f>IFERROR(BS14/BO14,"-")</f>
        <v>-</v>
      </c>
      <c r="BU14" s="125"/>
      <c r="BV14" s="125"/>
      <c r="BW14" s="125"/>
      <c r="BX14" s="126">
        <v>1</v>
      </c>
      <c r="BY14" s="127">
        <f>IF(Q14=0,"",IF(BX14=0,"",(BX14/Q14)))</f>
        <v>0.5</v>
      </c>
      <c r="BZ14" s="128">
        <v>1</v>
      </c>
      <c r="CA14" s="129">
        <f>IFERROR(BZ14/BX14,"-")</f>
        <v>1</v>
      </c>
      <c r="CB14" s="130">
        <v>8000</v>
      </c>
      <c r="CC14" s="131">
        <f>IFERROR(CB14/BX14,"-")</f>
        <v>8000</v>
      </c>
      <c r="CD14" s="132"/>
      <c r="CE14" s="132">
        <v>1</v>
      </c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1</v>
      </c>
      <c r="CQ14" s="141">
        <v>8000</v>
      </c>
      <c r="CR14" s="141">
        <v>8000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8"/>
      <c r="B15" s="187" t="s">
        <v>79</v>
      </c>
      <c r="C15" s="187" t="s">
        <v>58</v>
      </c>
      <c r="D15" s="187"/>
      <c r="E15" s="187" t="s">
        <v>59</v>
      </c>
      <c r="F15" s="187" t="s">
        <v>60</v>
      </c>
      <c r="G15" s="187" t="s">
        <v>66</v>
      </c>
      <c r="H15" s="90"/>
      <c r="I15" s="90"/>
      <c r="J15" s="90"/>
      <c r="K15" s="179"/>
      <c r="L15" s="79">
        <v>21</v>
      </c>
      <c r="M15" s="79">
        <v>11</v>
      </c>
      <c r="N15" s="79">
        <v>16</v>
      </c>
      <c r="O15" s="91">
        <v>2</v>
      </c>
      <c r="P15" s="92">
        <v>0</v>
      </c>
      <c r="Q15" s="93">
        <f>O15+P15</f>
        <v>2</v>
      </c>
      <c r="R15" s="80">
        <f>IFERROR(Q15/N15,"-")</f>
        <v>0.125</v>
      </c>
      <c r="S15" s="79">
        <v>2</v>
      </c>
      <c r="T15" s="79">
        <v>0</v>
      </c>
      <c r="U15" s="80">
        <f>IFERROR(T15/(Q15),"-")</f>
        <v>0</v>
      </c>
      <c r="V15" s="81"/>
      <c r="W15" s="82">
        <v>1</v>
      </c>
      <c r="X15" s="80">
        <f>IF(Q15=0,"-",W15/Q15)</f>
        <v>0.5</v>
      </c>
      <c r="Y15" s="184">
        <v>13000</v>
      </c>
      <c r="Z15" s="185">
        <f>IFERROR(Y15/Q15,"-")</f>
        <v>6500</v>
      </c>
      <c r="AA15" s="185">
        <f>IFERROR(Y15/W15,"-")</f>
        <v>13000</v>
      </c>
      <c r="AB15" s="179"/>
      <c r="AC15" s="83"/>
      <c r="AD15" s="77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>
        <v>1</v>
      </c>
      <c r="AX15" s="107">
        <f>IF(Q15=0,"",IF(AW15=0,"",(AW15/Q15)))</f>
        <v>0.5</v>
      </c>
      <c r="AY15" s="106"/>
      <c r="AZ15" s="108">
        <f>IFERROR(AY15/AW15,"-")</f>
        <v>0</v>
      </c>
      <c r="BA15" s="109"/>
      <c r="BB15" s="110">
        <f>IFERROR(BA15/AW15,"-")</f>
        <v>0</v>
      </c>
      <c r="BC15" s="111"/>
      <c r="BD15" s="111"/>
      <c r="BE15" s="111"/>
      <c r="BF15" s="112">
        <v>1</v>
      </c>
      <c r="BG15" s="113">
        <f>IF(Q15=0,"",IF(BF15=0,"",(BF15/Q15)))</f>
        <v>0.5</v>
      </c>
      <c r="BH15" s="112">
        <v>1</v>
      </c>
      <c r="BI15" s="114">
        <f>IFERROR(BH15/BF15,"-")</f>
        <v>1</v>
      </c>
      <c r="BJ15" s="115">
        <v>13000</v>
      </c>
      <c r="BK15" s="116">
        <f>IFERROR(BJ15/BF15,"-")</f>
        <v>13000</v>
      </c>
      <c r="BL15" s="117"/>
      <c r="BM15" s="117">
        <v>1</v>
      </c>
      <c r="BN15" s="117"/>
      <c r="BO15" s="119"/>
      <c r="BP15" s="120">
        <f>IF(Q15=0,"",IF(BO15=0,"",(BO15/Q15)))</f>
        <v>0</v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/>
      <c r="BY15" s="127">
        <f>IF(Q15=0,"",IF(BX15=0,"",(BX15/Q15)))</f>
        <v>0</v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1</v>
      </c>
      <c r="CQ15" s="141">
        <v>13000</v>
      </c>
      <c r="CR15" s="141">
        <v>13000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8"/>
      <c r="B16" s="187" t="s">
        <v>80</v>
      </c>
      <c r="C16" s="187" t="s">
        <v>58</v>
      </c>
      <c r="D16" s="187"/>
      <c r="E16" s="187" t="s">
        <v>59</v>
      </c>
      <c r="F16" s="187" t="s">
        <v>60</v>
      </c>
      <c r="G16" s="187" t="s">
        <v>61</v>
      </c>
      <c r="H16" s="90" t="s">
        <v>78</v>
      </c>
      <c r="I16" s="90" t="s">
        <v>68</v>
      </c>
      <c r="J16" s="90"/>
      <c r="K16" s="179"/>
      <c r="L16" s="79">
        <v>10</v>
      </c>
      <c r="M16" s="79">
        <v>0</v>
      </c>
      <c r="N16" s="79">
        <v>23</v>
      </c>
      <c r="O16" s="91">
        <v>2</v>
      </c>
      <c r="P16" s="92">
        <v>0</v>
      </c>
      <c r="Q16" s="93">
        <f>O16+P16</f>
        <v>2</v>
      </c>
      <c r="R16" s="80">
        <f>IFERROR(Q16/N16,"-")</f>
        <v>0.08695652173913</v>
      </c>
      <c r="S16" s="79">
        <v>1</v>
      </c>
      <c r="T16" s="79">
        <v>0</v>
      </c>
      <c r="U16" s="80">
        <f>IFERROR(T16/(Q16),"-")</f>
        <v>0</v>
      </c>
      <c r="V16" s="81"/>
      <c r="W16" s="82">
        <v>1</v>
      </c>
      <c r="X16" s="80">
        <f>IF(Q16=0,"-",W16/Q16)</f>
        <v>0.5</v>
      </c>
      <c r="Y16" s="184">
        <v>3000</v>
      </c>
      <c r="Z16" s="185">
        <f>IFERROR(Y16/Q16,"-")</f>
        <v>1500</v>
      </c>
      <c r="AA16" s="185">
        <f>IFERROR(Y16/W16,"-")</f>
        <v>3000</v>
      </c>
      <c r="AB16" s="179"/>
      <c r="AC16" s="83"/>
      <c r="AD16" s="77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>
        <f>IF(Q16=0,"",IF(BF16=0,"",(BF16/Q16)))</f>
        <v>0</v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>
        <f>IF(Q16=0,"",IF(BO16=0,"",(BO16/Q16)))</f>
        <v>0</v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>
        <v>1</v>
      </c>
      <c r="BY16" s="127">
        <f>IF(Q16=0,"",IF(BX16=0,"",(BX16/Q16)))</f>
        <v>0.5</v>
      </c>
      <c r="BZ16" s="128"/>
      <c r="CA16" s="129">
        <f>IFERROR(BZ16/BX16,"-")</f>
        <v>0</v>
      </c>
      <c r="CB16" s="130"/>
      <c r="CC16" s="131">
        <f>IFERROR(CB16/BX16,"-")</f>
        <v>0</v>
      </c>
      <c r="CD16" s="132"/>
      <c r="CE16" s="132"/>
      <c r="CF16" s="132"/>
      <c r="CG16" s="133">
        <v>1</v>
      </c>
      <c r="CH16" s="134">
        <f>IF(Q16=0,"",IF(CG16=0,"",(CG16/Q16)))</f>
        <v>0.5</v>
      </c>
      <c r="CI16" s="135">
        <v>1</v>
      </c>
      <c r="CJ16" s="136">
        <f>IFERROR(CI16/CG16,"-")</f>
        <v>1</v>
      </c>
      <c r="CK16" s="137">
        <v>3000</v>
      </c>
      <c r="CL16" s="138">
        <f>IFERROR(CK16/CG16,"-")</f>
        <v>3000</v>
      </c>
      <c r="CM16" s="139">
        <v>1</v>
      </c>
      <c r="CN16" s="139"/>
      <c r="CO16" s="139"/>
      <c r="CP16" s="140">
        <v>1</v>
      </c>
      <c r="CQ16" s="141">
        <v>3000</v>
      </c>
      <c r="CR16" s="141">
        <v>3000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8"/>
      <c r="B17" s="187" t="s">
        <v>81</v>
      </c>
      <c r="C17" s="187" t="s">
        <v>58</v>
      </c>
      <c r="D17" s="187"/>
      <c r="E17" s="187" t="s">
        <v>59</v>
      </c>
      <c r="F17" s="187" t="s">
        <v>60</v>
      </c>
      <c r="G17" s="187" t="s">
        <v>66</v>
      </c>
      <c r="H17" s="90"/>
      <c r="I17" s="90"/>
      <c r="J17" s="90"/>
      <c r="K17" s="179"/>
      <c r="L17" s="79">
        <v>10</v>
      </c>
      <c r="M17" s="79">
        <v>9</v>
      </c>
      <c r="N17" s="79">
        <v>0</v>
      </c>
      <c r="O17" s="91">
        <v>0</v>
      </c>
      <c r="P17" s="92">
        <v>0</v>
      </c>
      <c r="Q17" s="93">
        <f>O17+P17</f>
        <v>0</v>
      </c>
      <c r="R17" s="80" t="str">
        <f>IFERROR(Q17/N17,"-")</f>
        <v>-</v>
      </c>
      <c r="S17" s="79">
        <v>0</v>
      </c>
      <c r="T17" s="79">
        <v>0</v>
      </c>
      <c r="U17" s="80" t="str">
        <f>IFERROR(T17/(Q17),"-")</f>
        <v>-</v>
      </c>
      <c r="V17" s="81"/>
      <c r="W17" s="82">
        <v>0</v>
      </c>
      <c r="X17" s="80" t="str">
        <f>IF(Q17=0,"-",W17/Q17)</f>
        <v>-</v>
      </c>
      <c r="Y17" s="184">
        <v>0</v>
      </c>
      <c r="Z17" s="185" t="str">
        <f>IFERROR(Y17/Q17,"-")</f>
        <v>-</v>
      </c>
      <c r="AA17" s="185" t="str">
        <f>IFERROR(Y17/W17,"-")</f>
        <v>-</v>
      </c>
      <c r="AB17" s="179"/>
      <c r="AC17" s="83"/>
      <c r="AD17" s="77"/>
      <c r="AE17" s="94"/>
      <c r="AF17" s="95" t="str">
        <f>IF(Q17=0,"",IF(AE17=0,"",(AE17/Q17)))</f>
        <v/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 t="str">
        <f>IF(Q17=0,"",IF(AN17=0,"",(AN17/Q17)))</f>
        <v/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 t="str">
        <f>IF(Q17=0,"",IF(AW17=0,"",(AW17/Q17)))</f>
        <v/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 t="str">
        <f>IF(Q17=0,"",IF(BF17=0,"",(BF17/Q17)))</f>
        <v/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 t="str">
        <f>IF(Q17=0,"",IF(BO17=0,"",(BO17/Q17)))</f>
        <v/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/>
      <c r="BY17" s="127" t="str">
        <f>IF(Q17=0,"",IF(BX17=0,"",(BX17/Q17)))</f>
        <v/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 t="str">
        <f>IF(Q17=0,"",IF(CG17=0,"",(CG17/Q17)))</f>
        <v/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8"/>
      <c r="B18" s="187" t="s">
        <v>82</v>
      </c>
      <c r="C18" s="187" t="s">
        <v>58</v>
      </c>
      <c r="D18" s="187"/>
      <c r="E18" s="187" t="s">
        <v>71</v>
      </c>
      <c r="F18" s="187" t="s">
        <v>72</v>
      </c>
      <c r="G18" s="187" t="s">
        <v>61</v>
      </c>
      <c r="H18" s="90" t="s">
        <v>78</v>
      </c>
      <c r="I18" s="90" t="s">
        <v>63</v>
      </c>
      <c r="J18" s="90" t="s">
        <v>73</v>
      </c>
      <c r="K18" s="179"/>
      <c r="L18" s="79">
        <v>15</v>
      </c>
      <c r="M18" s="79">
        <v>0</v>
      </c>
      <c r="N18" s="79">
        <v>63</v>
      </c>
      <c r="O18" s="91">
        <v>3</v>
      </c>
      <c r="P18" s="92">
        <v>1</v>
      </c>
      <c r="Q18" s="93">
        <f>O18+P18</f>
        <v>4</v>
      </c>
      <c r="R18" s="80">
        <f>IFERROR(Q18/N18,"-")</f>
        <v>0.063492063492063</v>
      </c>
      <c r="S18" s="79">
        <v>1</v>
      </c>
      <c r="T18" s="79">
        <v>0</v>
      </c>
      <c r="U18" s="80">
        <f>IFERROR(T18/(Q18),"-")</f>
        <v>0</v>
      </c>
      <c r="V18" s="81"/>
      <c r="W18" s="82">
        <v>1</v>
      </c>
      <c r="X18" s="80">
        <f>IF(Q18=0,"-",W18/Q18)</f>
        <v>0.25</v>
      </c>
      <c r="Y18" s="184">
        <v>9000</v>
      </c>
      <c r="Z18" s="185">
        <f>IFERROR(Y18/Q18,"-")</f>
        <v>2250</v>
      </c>
      <c r="AA18" s="185">
        <f>IFERROR(Y18/W18,"-")</f>
        <v>9000</v>
      </c>
      <c r="AB18" s="179"/>
      <c r="AC18" s="83"/>
      <c r="AD18" s="77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>
        <v>3</v>
      </c>
      <c r="BP18" s="120">
        <f>IF(Q18=0,"",IF(BO18=0,"",(BO18/Q18)))</f>
        <v>0.75</v>
      </c>
      <c r="BQ18" s="121">
        <v>1</v>
      </c>
      <c r="BR18" s="122">
        <f>IFERROR(BQ18/BO18,"-")</f>
        <v>0.33333333333333</v>
      </c>
      <c r="BS18" s="123">
        <v>9000</v>
      </c>
      <c r="BT18" s="124">
        <f>IFERROR(BS18/BO18,"-")</f>
        <v>3000</v>
      </c>
      <c r="BU18" s="125"/>
      <c r="BV18" s="125"/>
      <c r="BW18" s="125">
        <v>1</v>
      </c>
      <c r="BX18" s="126">
        <v>1</v>
      </c>
      <c r="BY18" s="127">
        <f>IF(Q18=0,"",IF(BX18=0,"",(BX18/Q18)))</f>
        <v>0.25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1</v>
      </c>
      <c r="CQ18" s="141">
        <v>9000</v>
      </c>
      <c r="CR18" s="141">
        <v>9000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8"/>
      <c r="B19" s="187" t="s">
        <v>83</v>
      </c>
      <c r="C19" s="187" t="s">
        <v>58</v>
      </c>
      <c r="D19" s="187"/>
      <c r="E19" s="187" t="s">
        <v>71</v>
      </c>
      <c r="F19" s="187" t="s">
        <v>72</v>
      </c>
      <c r="G19" s="187" t="s">
        <v>66</v>
      </c>
      <c r="H19" s="90"/>
      <c r="I19" s="90"/>
      <c r="J19" s="90"/>
      <c r="K19" s="179"/>
      <c r="L19" s="79">
        <v>46</v>
      </c>
      <c r="M19" s="79">
        <v>30</v>
      </c>
      <c r="N19" s="79">
        <v>20</v>
      </c>
      <c r="O19" s="91">
        <v>6</v>
      </c>
      <c r="P19" s="92">
        <v>0</v>
      </c>
      <c r="Q19" s="93">
        <f>O19+P19</f>
        <v>6</v>
      </c>
      <c r="R19" s="80">
        <f>IFERROR(Q19/N19,"-")</f>
        <v>0.3</v>
      </c>
      <c r="S19" s="79">
        <v>4</v>
      </c>
      <c r="T19" s="79">
        <v>1</v>
      </c>
      <c r="U19" s="80">
        <f>IFERROR(T19/(Q19),"-")</f>
        <v>0.16666666666667</v>
      </c>
      <c r="V19" s="81"/>
      <c r="W19" s="82">
        <v>2</v>
      </c>
      <c r="X19" s="80">
        <f>IF(Q19=0,"-",W19/Q19)</f>
        <v>0.33333333333333</v>
      </c>
      <c r="Y19" s="184">
        <v>26000</v>
      </c>
      <c r="Z19" s="185">
        <f>IFERROR(Y19/Q19,"-")</f>
        <v>4333.3333333333</v>
      </c>
      <c r="AA19" s="185">
        <f>IFERROR(Y19/W19,"-")</f>
        <v>13000</v>
      </c>
      <c r="AB19" s="179"/>
      <c r="AC19" s="83"/>
      <c r="AD19" s="77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>
        <f>IF(Q19=0,"",IF(BO19=0,"",(BO19/Q19)))</f>
        <v>0</v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>
        <v>4</v>
      </c>
      <c r="BY19" s="127">
        <f>IF(Q19=0,"",IF(BX19=0,"",(BX19/Q19)))</f>
        <v>0.66666666666667</v>
      </c>
      <c r="BZ19" s="128">
        <v>2</v>
      </c>
      <c r="CA19" s="129">
        <f>IFERROR(BZ19/BX19,"-")</f>
        <v>0.5</v>
      </c>
      <c r="CB19" s="130">
        <v>26000</v>
      </c>
      <c r="CC19" s="131">
        <f>IFERROR(CB19/BX19,"-")</f>
        <v>6500</v>
      </c>
      <c r="CD19" s="132">
        <v>1</v>
      </c>
      <c r="CE19" s="132"/>
      <c r="CF19" s="132">
        <v>1</v>
      </c>
      <c r="CG19" s="133">
        <v>2</v>
      </c>
      <c r="CH19" s="134">
        <f>IF(Q19=0,"",IF(CG19=0,"",(CG19/Q19)))</f>
        <v>0.33333333333333</v>
      </c>
      <c r="CI19" s="135"/>
      <c r="CJ19" s="136">
        <f>IFERROR(CI19/CG19,"-")</f>
        <v>0</v>
      </c>
      <c r="CK19" s="137"/>
      <c r="CL19" s="138">
        <f>IFERROR(CK19/CG19,"-")</f>
        <v>0</v>
      </c>
      <c r="CM19" s="139"/>
      <c r="CN19" s="139"/>
      <c r="CO19" s="139"/>
      <c r="CP19" s="140">
        <v>2</v>
      </c>
      <c r="CQ19" s="141">
        <v>26000</v>
      </c>
      <c r="CR19" s="141">
        <v>23000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8"/>
      <c r="B20" s="187" t="s">
        <v>84</v>
      </c>
      <c r="C20" s="187" t="s">
        <v>58</v>
      </c>
      <c r="D20" s="187"/>
      <c r="E20" s="187" t="s">
        <v>71</v>
      </c>
      <c r="F20" s="187" t="s">
        <v>72</v>
      </c>
      <c r="G20" s="187" t="s">
        <v>61</v>
      </c>
      <c r="H20" s="90" t="s">
        <v>78</v>
      </c>
      <c r="I20" s="90" t="s">
        <v>68</v>
      </c>
      <c r="J20" s="90"/>
      <c r="K20" s="179"/>
      <c r="L20" s="79">
        <v>0</v>
      </c>
      <c r="M20" s="79">
        <v>0</v>
      </c>
      <c r="N20" s="79">
        <v>1</v>
      </c>
      <c r="O20" s="91">
        <v>0</v>
      </c>
      <c r="P20" s="92">
        <v>0</v>
      </c>
      <c r="Q20" s="93">
        <f>O20+P20</f>
        <v>0</v>
      </c>
      <c r="R20" s="80">
        <f>IFERROR(Q20/N20,"-")</f>
        <v>0</v>
      </c>
      <c r="S20" s="79">
        <v>0</v>
      </c>
      <c r="T20" s="79">
        <v>0</v>
      </c>
      <c r="U20" s="80" t="str">
        <f>IFERROR(T20/(Q20),"-")</f>
        <v>-</v>
      </c>
      <c r="V20" s="81"/>
      <c r="W20" s="82">
        <v>0</v>
      </c>
      <c r="X20" s="80" t="str">
        <f>IF(Q20=0,"-",W20/Q20)</f>
        <v>-</v>
      </c>
      <c r="Y20" s="184">
        <v>0</v>
      </c>
      <c r="Z20" s="185" t="str">
        <f>IFERROR(Y20/Q20,"-")</f>
        <v>-</v>
      </c>
      <c r="AA20" s="185" t="str">
        <f>IFERROR(Y20/W20,"-")</f>
        <v>-</v>
      </c>
      <c r="AB20" s="179"/>
      <c r="AC20" s="83"/>
      <c r="AD20" s="77"/>
      <c r="AE20" s="94"/>
      <c r="AF20" s="95" t="str">
        <f>IF(Q20=0,"",IF(AE20=0,"",(AE20/Q20)))</f>
        <v/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 t="str">
        <f>IF(Q20=0,"",IF(AN20=0,"",(AN20/Q20)))</f>
        <v/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 t="str">
        <f>IF(Q20=0,"",IF(AW20=0,"",(AW20/Q20)))</f>
        <v/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 t="str">
        <f>IF(Q20=0,"",IF(BF20=0,"",(BF20/Q20)))</f>
        <v/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/>
      <c r="BP20" s="120" t="str">
        <f>IF(Q20=0,"",IF(BO20=0,"",(BO20/Q20)))</f>
        <v/>
      </c>
      <c r="BQ20" s="121"/>
      <c r="BR20" s="122" t="str">
        <f>IFERROR(BQ20/BO20,"-")</f>
        <v>-</v>
      </c>
      <c r="BS20" s="123"/>
      <c r="BT20" s="124" t="str">
        <f>IFERROR(BS20/BO20,"-")</f>
        <v>-</v>
      </c>
      <c r="BU20" s="125"/>
      <c r="BV20" s="125"/>
      <c r="BW20" s="125"/>
      <c r="BX20" s="126"/>
      <c r="BY20" s="127" t="str">
        <f>IF(Q20=0,"",IF(BX20=0,"",(BX20/Q20)))</f>
        <v/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/>
      <c r="CH20" s="134" t="str">
        <f>IF(Q20=0,"",IF(CG20=0,"",(CG20/Q20)))</f>
        <v/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8"/>
      <c r="B21" s="187" t="s">
        <v>85</v>
      </c>
      <c r="C21" s="187" t="s">
        <v>58</v>
      </c>
      <c r="D21" s="187"/>
      <c r="E21" s="187" t="s">
        <v>71</v>
      </c>
      <c r="F21" s="187" t="s">
        <v>72</v>
      </c>
      <c r="G21" s="187" t="s">
        <v>66</v>
      </c>
      <c r="H21" s="90"/>
      <c r="I21" s="90"/>
      <c r="J21" s="90"/>
      <c r="K21" s="179"/>
      <c r="L21" s="79">
        <v>11</v>
      </c>
      <c r="M21" s="79">
        <v>6</v>
      </c>
      <c r="N21" s="79">
        <v>14</v>
      </c>
      <c r="O21" s="91">
        <v>0</v>
      </c>
      <c r="P21" s="92">
        <v>0</v>
      </c>
      <c r="Q21" s="93">
        <f>O21+P21</f>
        <v>0</v>
      </c>
      <c r="R21" s="80">
        <f>IFERROR(Q21/N21,"-")</f>
        <v>0</v>
      </c>
      <c r="S21" s="79">
        <v>0</v>
      </c>
      <c r="T21" s="79">
        <v>0</v>
      </c>
      <c r="U21" s="80" t="str">
        <f>IFERROR(T21/(Q21),"-")</f>
        <v>-</v>
      </c>
      <c r="V21" s="81"/>
      <c r="W21" s="82">
        <v>0</v>
      </c>
      <c r="X21" s="80" t="str">
        <f>IF(Q21=0,"-",W21/Q21)</f>
        <v>-</v>
      </c>
      <c r="Y21" s="184">
        <v>0</v>
      </c>
      <c r="Z21" s="185" t="str">
        <f>IFERROR(Y21/Q21,"-")</f>
        <v>-</v>
      </c>
      <c r="AA21" s="185" t="str">
        <f>IFERROR(Y21/W21,"-")</f>
        <v>-</v>
      </c>
      <c r="AB21" s="179"/>
      <c r="AC21" s="83"/>
      <c r="AD21" s="77"/>
      <c r="AE21" s="94"/>
      <c r="AF21" s="95" t="str">
        <f>IF(Q21=0,"",IF(AE21=0,"",(AE21/Q21)))</f>
        <v/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 t="str">
        <f>IF(Q21=0,"",IF(AN21=0,"",(AN21/Q21)))</f>
        <v/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 t="str">
        <f>IF(Q21=0,"",IF(AW21=0,"",(AW21/Q21)))</f>
        <v/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 t="str">
        <f>IF(Q21=0,"",IF(BF21=0,"",(BF21/Q21)))</f>
        <v/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 t="str">
        <f>IF(Q21=0,"",IF(BO21=0,"",(BO21/Q21)))</f>
        <v/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/>
      <c r="BY21" s="127" t="str">
        <f>IF(Q21=0,"",IF(BX21=0,"",(BX21/Q21)))</f>
        <v/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 t="str">
        <f>IF(Q21=0,"",IF(CG21=0,"",(CG21/Q21)))</f>
        <v/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8">
        <f>AC22</f>
        <v>0.975</v>
      </c>
      <c r="B22" s="187" t="s">
        <v>86</v>
      </c>
      <c r="C22" s="187" t="s">
        <v>58</v>
      </c>
      <c r="D22" s="187"/>
      <c r="E22" s="187" t="s">
        <v>87</v>
      </c>
      <c r="F22" s="187" t="s">
        <v>88</v>
      </c>
      <c r="G22" s="187" t="s">
        <v>61</v>
      </c>
      <c r="H22" s="90" t="s">
        <v>89</v>
      </c>
      <c r="I22" s="90" t="s">
        <v>90</v>
      </c>
      <c r="J22" s="188" t="s">
        <v>91</v>
      </c>
      <c r="K22" s="179">
        <v>80000</v>
      </c>
      <c r="L22" s="79">
        <v>12</v>
      </c>
      <c r="M22" s="79">
        <v>0</v>
      </c>
      <c r="N22" s="79">
        <v>106</v>
      </c>
      <c r="O22" s="91">
        <v>3</v>
      </c>
      <c r="P22" s="92">
        <v>0</v>
      </c>
      <c r="Q22" s="93">
        <f>O22+P22</f>
        <v>3</v>
      </c>
      <c r="R22" s="80">
        <f>IFERROR(Q22/N22,"-")</f>
        <v>0.028301886792453</v>
      </c>
      <c r="S22" s="79">
        <v>0</v>
      </c>
      <c r="T22" s="79">
        <v>1</v>
      </c>
      <c r="U22" s="80">
        <f>IFERROR(T22/(Q22),"-")</f>
        <v>0.33333333333333</v>
      </c>
      <c r="V22" s="81">
        <f>IFERROR(K22/SUM(Q22:Q26),"-")</f>
        <v>6153.8461538462</v>
      </c>
      <c r="W22" s="82">
        <v>1</v>
      </c>
      <c r="X22" s="80">
        <f>IF(Q22=0,"-",W22/Q22)</f>
        <v>0.33333333333333</v>
      </c>
      <c r="Y22" s="184">
        <v>3000</v>
      </c>
      <c r="Z22" s="185">
        <f>IFERROR(Y22/Q22,"-")</f>
        <v>1000</v>
      </c>
      <c r="AA22" s="185">
        <f>IFERROR(Y22/W22,"-")</f>
        <v>3000</v>
      </c>
      <c r="AB22" s="179">
        <f>SUM(Y22:Y26)-SUM(K22:K26)</f>
        <v>-2000</v>
      </c>
      <c r="AC22" s="83">
        <f>SUM(Y22:Y26)/SUM(K22:K26)</f>
        <v>0.975</v>
      </c>
      <c r="AD22" s="77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/>
      <c r="BG22" s="113">
        <f>IF(Q22=0,"",IF(BF22=0,"",(BF22/Q22)))</f>
        <v>0</v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/>
      <c r="BP22" s="120">
        <f>IF(Q22=0,"",IF(BO22=0,"",(BO22/Q22)))</f>
        <v>0</v>
      </c>
      <c r="BQ22" s="121"/>
      <c r="BR22" s="122" t="str">
        <f>IFERROR(BQ22/BO22,"-")</f>
        <v>-</v>
      </c>
      <c r="BS22" s="123"/>
      <c r="BT22" s="124" t="str">
        <f>IFERROR(BS22/BO22,"-")</f>
        <v>-</v>
      </c>
      <c r="BU22" s="125"/>
      <c r="BV22" s="125"/>
      <c r="BW22" s="125"/>
      <c r="BX22" s="126">
        <v>3</v>
      </c>
      <c r="BY22" s="127">
        <f>IF(Q22=0,"",IF(BX22=0,"",(BX22/Q22)))</f>
        <v>1</v>
      </c>
      <c r="BZ22" s="128">
        <v>1</v>
      </c>
      <c r="CA22" s="129">
        <f>IFERROR(BZ22/BX22,"-")</f>
        <v>0.33333333333333</v>
      </c>
      <c r="CB22" s="130">
        <v>3000</v>
      </c>
      <c r="CC22" s="131">
        <f>IFERROR(CB22/BX22,"-")</f>
        <v>1000</v>
      </c>
      <c r="CD22" s="132">
        <v>1</v>
      </c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1</v>
      </c>
      <c r="CQ22" s="141">
        <v>3000</v>
      </c>
      <c r="CR22" s="141">
        <v>3000</v>
      </c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8"/>
      <c r="B23" s="187" t="s">
        <v>92</v>
      </c>
      <c r="C23" s="187" t="s">
        <v>58</v>
      </c>
      <c r="D23" s="187"/>
      <c r="E23" s="187" t="s">
        <v>93</v>
      </c>
      <c r="F23" s="187" t="s">
        <v>94</v>
      </c>
      <c r="G23" s="187" t="s">
        <v>61</v>
      </c>
      <c r="H23" s="90" t="s">
        <v>89</v>
      </c>
      <c r="I23" s="90" t="s">
        <v>90</v>
      </c>
      <c r="J23" s="188" t="s">
        <v>95</v>
      </c>
      <c r="K23" s="179"/>
      <c r="L23" s="79">
        <v>14</v>
      </c>
      <c r="M23" s="79">
        <v>0</v>
      </c>
      <c r="N23" s="79">
        <v>109</v>
      </c>
      <c r="O23" s="91">
        <v>3</v>
      </c>
      <c r="P23" s="92">
        <v>0</v>
      </c>
      <c r="Q23" s="93">
        <f>O23+P23</f>
        <v>3</v>
      </c>
      <c r="R23" s="80">
        <f>IFERROR(Q23/N23,"-")</f>
        <v>0.027522935779817</v>
      </c>
      <c r="S23" s="79">
        <v>1</v>
      </c>
      <c r="T23" s="79">
        <v>2</v>
      </c>
      <c r="U23" s="80">
        <f>IFERROR(T23/(Q23),"-")</f>
        <v>0.66666666666667</v>
      </c>
      <c r="V23" s="81"/>
      <c r="W23" s="82">
        <v>3</v>
      </c>
      <c r="X23" s="80">
        <f>IF(Q23=0,"-",W23/Q23)</f>
        <v>1</v>
      </c>
      <c r="Y23" s="184">
        <v>13000</v>
      </c>
      <c r="Z23" s="185">
        <f>IFERROR(Y23/Q23,"-")</f>
        <v>4333.3333333333</v>
      </c>
      <c r="AA23" s="185">
        <f>IFERROR(Y23/W23,"-")</f>
        <v>4333.3333333333</v>
      </c>
      <c r="AB23" s="179"/>
      <c r="AC23" s="83"/>
      <c r="AD23" s="77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>
        <f>IF(Q23=0,"",IF(BF23=0,"",(BF23/Q23)))</f>
        <v>0</v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/>
      <c r="BP23" s="120">
        <f>IF(Q23=0,"",IF(BO23=0,"",(BO23/Q23)))</f>
        <v>0</v>
      </c>
      <c r="BQ23" s="121"/>
      <c r="BR23" s="122" t="str">
        <f>IFERROR(BQ23/BO23,"-")</f>
        <v>-</v>
      </c>
      <c r="BS23" s="123"/>
      <c r="BT23" s="124" t="str">
        <f>IFERROR(BS23/BO23,"-")</f>
        <v>-</v>
      </c>
      <c r="BU23" s="125"/>
      <c r="BV23" s="125"/>
      <c r="BW23" s="125"/>
      <c r="BX23" s="126">
        <v>2</v>
      </c>
      <c r="BY23" s="127">
        <f>IF(Q23=0,"",IF(BX23=0,"",(BX23/Q23)))</f>
        <v>0.66666666666667</v>
      </c>
      <c r="BZ23" s="128">
        <v>2</v>
      </c>
      <c r="CA23" s="129">
        <f>IFERROR(BZ23/BX23,"-")</f>
        <v>1</v>
      </c>
      <c r="CB23" s="130">
        <v>8000</v>
      </c>
      <c r="CC23" s="131">
        <f>IFERROR(CB23/BX23,"-")</f>
        <v>4000</v>
      </c>
      <c r="CD23" s="132">
        <v>2</v>
      </c>
      <c r="CE23" s="132"/>
      <c r="CF23" s="132"/>
      <c r="CG23" s="133">
        <v>1</v>
      </c>
      <c r="CH23" s="134">
        <f>IF(Q23=0,"",IF(CG23=0,"",(CG23/Q23)))</f>
        <v>0.33333333333333</v>
      </c>
      <c r="CI23" s="135">
        <v>1</v>
      </c>
      <c r="CJ23" s="136">
        <f>IFERROR(CI23/CG23,"-")</f>
        <v>1</v>
      </c>
      <c r="CK23" s="137">
        <v>5000</v>
      </c>
      <c r="CL23" s="138">
        <f>IFERROR(CK23/CG23,"-")</f>
        <v>5000</v>
      </c>
      <c r="CM23" s="139">
        <v>1</v>
      </c>
      <c r="CN23" s="139"/>
      <c r="CO23" s="139"/>
      <c r="CP23" s="140">
        <v>3</v>
      </c>
      <c r="CQ23" s="141">
        <v>13000</v>
      </c>
      <c r="CR23" s="141">
        <v>5000</v>
      </c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8"/>
      <c r="B24" s="187" t="s">
        <v>96</v>
      </c>
      <c r="C24" s="187" t="s">
        <v>58</v>
      </c>
      <c r="D24" s="187"/>
      <c r="E24" s="187" t="s">
        <v>97</v>
      </c>
      <c r="F24" s="187" t="s">
        <v>98</v>
      </c>
      <c r="G24" s="187" t="s">
        <v>61</v>
      </c>
      <c r="H24" s="90" t="s">
        <v>89</v>
      </c>
      <c r="I24" s="90" t="s">
        <v>90</v>
      </c>
      <c r="J24" s="188" t="s">
        <v>99</v>
      </c>
      <c r="K24" s="179"/>
      <c r="L24" s="79">
        <v>5</v>
      </c>
      <c r="M24" s="79">
        <v>0</v>
      </c>
      <c r="N24" s="79">
        <v>106</v>
      </c>
      <c r="O24" s="91">
        <v>2</v>
      </c>
      <c r="P24" s="92">
        <v>0</v>
      </c>
      <c r="Q24" s="93">
        <f>O24+P24</f>
        <v>2</v>
      </c>
      <c r="R24" s="80">
        <f>IFERROR(Q24/N24,"-")</f>
        <v>0.018867924528302</v>
      </c>
      <c r="S24" s="79">
        <v>1</v>
      </c>
      <c r="T24" s="79">
        <v>1</v>
      </c>
      <c r="U24" s="80">
        <f>IFERROR(T24/(Q24),"-")</f>
        <v>0.5</v>
      </c>
      <c r="V24" s="81"/>
      <c r="W24" s="82">
        <v>1</v>
      </c>
      <c r="X24" s="80">
        <f>IF(Q24=0,"-",W24/Q24)</f>
        <v>0.5</v>
      </c>
      <c r="Y24" s="184">
        <v>28000</v>
      </c>
      <c r="Z24" s="185">
        <f>IFERROR(Y24/Q24,"-")</f>
        <v>14000</v>
      </c>
      <c r="AA24" s="185">
        <f>IFERROR(Y24/W24,"-")</f>
        <v>28000</v>
      </c>
      <c r="AB24" s="179"/>
      <c r="AC24" s="83"/>
      <c r="AD24" s="77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>
        <v>1</v>
      </c>
      <c r="BG24" s="113">
        <f>IF(Q24=0,"",IF(BF24=0,"",(BF24/Q24)))</f>
        <v>0.5</v>
      </c>
      <c r="BH24" s="112"/>
      <c r="BI24" s="114">
        <f>IFERROR(BH24/BF24,"-")</f>
        <v>0</v>
      </c>
      <c r="BJ24" s="115"/>
      <c r="BK24" s="116">
        <f>IFERROR(BJ24/BF24,"-")</f>
        <v>0</v>
      </c>
      <c r="BL24" s="117"/>
      <c r="BM24" s="117"/>
      <c r="BN24" s="117"/>
      <c r="BO24" s="119">
        <v>1</v>
      </c>
      <c r="BP24" s="120">
        <f>IF(Q24=0,"",IF(BO24=0,"",(BO24/Q24)))</f>
        <v>0.5</v>
      </c>
      <c r="BQ24" s="121">
        <v>1</v>
      </c>
      <c r="BR24" s="122">
        <f>IFERROR(BQ24/BO24,"-")</f>
        <v>1</v>
      </c>
      <c r="BS24" s="123">
        <v>28000</v>
      </c>
      <c r="BT24" s="124">
        <f>IFERROR(BS24/BO24,"-")</f>
        <v>28000</v>
      </c>
      <c r="BU24" s="125"/>
      <c r="BV24" s="125"/>
      <c r="BW24" s="125">
        <v>1</v>
      </c>
      <c r="BX24" s="126"/>
      <c r="BY24" s="127">
        <f>IF(Q24=0,"",IF(BX24=0,"",(BX24/Q24)))</f>
        <v>0</v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1</v>
      </c>
      <c r="CQ24" s="141">
        <v>28000</v>
      </c>
      <c r="CR24" s="141">
        <v>28000</v>
      </c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8"/>
      <c r="B25" s="187" t="s">
        <v>100</v>
      </c>
      <c r="C25" s="187" t="s">
        <v>58</v>
      </c>
      <c r="D25" s="187"/>
      <c r="E25" s="187" t="s">
        <v>101</v>
      </c>
      <c r="F25" s="187" t="s">
        <v>102</v>
      </c>
      <c r="G25" s="187" t="s">
        <v>61</v>
      </c>
      <c r="H25" s="90" t="s">
        <v>89</v>
      </c>
      <c r="I25" s="90" t="s">
        <v>90</v>
      </c>
      <c r="J25" s="188" t="s">
        <v>103</v>
      </c>
      <c r="K25" s="179"/>
      <c r="L25" s="79">
        <v>2</v>
      </c>
      <c r="M25" s="79">
        <v>0</v>
      </c>
      <c r="N25" s="79">
        <v>59</v>
      </c>
      <c r="O25" s="91">
        <v>0</v>
      </c>
      <c r="P25" s="92">
        <v>0</v>
      </c>
      <c r="Q25" s="93">
        <f>O25+P25</f>
        <v>0</v>
      </c>
      <c r="R25" s="80">
        <f>IFERROR(Q25/N25,"-")</f>
        <v>0</v>
      </c>
      <c r="S25" s="79">
        <v>0</v>
      </c>
      <c r="T25" s="79">
        <v>0</v>
      </c>
      <c r="U25" s="80" t="str">
        <f>IFERROR(T25/(Q25),"-")</f>
        <v>-</v>
      </c>
      <c r="V25" s="81"/>
      <c r="W25" s="82">
        <v>0</v>
      </c>
      <c r="X25" s="80" t="str">
        <f>IF(Q25=0,"-",W25/Q25)</f>
        <v>-</v>
      </c>
      <c r="Y25" s="184">
        <v>0</v>
      </c>
      <c r="Z25" s="185" t="str">
        <f>IFERROR(Y25/Q25,"-")</f>
        <v>-</v>
      </c>
      <c r="AA25" s="185" t="str">
        <f>IFERROR(Y25/W25,"-")</f>
        <v>-</v>
      </c>
      <c r="AB25" s="179"/>
      <c r="AC25" s="83"/>
      <c r="AD25" s="77"/>
      <c r="AE25" s="94"/>
      <c r="AF25" s="95" t="str">
        <f>IF(Q25=0,"",IF(AE25=0,"",(AE25/Q25)))</f>
        <v/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 t="str">
        <f>IF(Q25=0,"",IF(AN25=0,"",(AN25/Q25)))</f>
        <v/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 t="str">
        <f>IF(Q25=0,"",IF(AW25=0,"",(AW25/Q25)))</f>
        <v/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 t="str">
        <f>IF(Q25=0,"",IF(BF25=0,"",(BF25/Q25)))</f>
        <v/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/>
      <c r="BP25" s="120" t="str">
        <f>IF(Q25=0,"",IF(BO25=0,"",(BO25/Q25)))</f>
        <v/>
      </c>
      <c r="BQ25" s="121"/>
      <c r="BR25" s="122" t="str">
        <f>IFERROR(BQ25/BO25,"-")</f>
        <v>-</v>
      </c>
      <c r="BS25" s="123"/>
      <c r="BT25" s="124" t="str">
        <f>IFERROR(BS25/BO25,"-")</f>
        <v>-</v>
      </c>
      <c r="BU25" s="125"/>
      <c r="BV25" s="125"/>
      <c r="BW25" s="125"/>
      <c r="BX25" s="126"/>
      <c r="BY25" s="127" t="str">
        <f>IF(Q25=0,"",IF(BX25=0,"",(BX25/Q25)))</f>
        <v/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/>
      <c r="CH25" s="134" t="str">
        <f>IF(Q25=0,"",IF(CG25=0,"",(CG25/Q25)))</f>
        <v/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8"/>
      <c r="B26" s="187" t="s">
        <v>104</v>
      </c>
      <c r="C26" s="187" t="s">
        <v>58</v>
      </c>
      <c r="D26" s="187"/>
      <c r="E26" s="187" t="s">
        <v>105</v>
      </c>
      <c r="F26" s="187" t="s">
        <v>105</v>
      </c>
      <c r="G26" s="187" t="s">
        <v>66</v>
      </c>
      <c r="H26" s="90" t="s">
        <v>106</v>
      </c>
      <c r="I26" s="90"/>
      <c r="J26" s="90"/>
      <c r="K26" s="179"/>
      <c r="L26" s="79">
        <v>70</v>
      </c>
      <c r="M26" s="79">
        <v>26</v>
      </c>
      <c r="N26" s="79">
        <v>17</v>
      </c>
      <c r="O26" s="91">
        <v>5</v>
      </c>
      <c r="P26" s="92">
        <v>0</v>
      </c>
      <c r="Q26" s="93">
        <f>O26+P26</f>
        <v>5</v>
      </c>
      <c r="R26" s="80">
        <f>IFERROR(Q26/N26,"-")</f>
        <v>0.29411764705882</v>
      </c>
      <c r="S26" s="79">
        <v>1</v>
      </c>
      <c r="T26" s="79">
        <v>2</v>
      </c>
      <c r="U26" s="80">
        <f>IFERROR(T26/(Q26),"-")</f>
        <v>0.4</v>
      </c>
      <c r="V26" s="81"/>
      <c r="W26" s="82">
        <v>3</v>
      </c>
      <c r="X26" s="80">
        <f>IF(Q26=0,"-",W26/Q26)</f>
        <v>0.6</v>
      </c>
      <c r="Y26" s="184">
        <v>34000</v>
      </c>
      <c r="Z26" s="185">
        <f>IFERROR(Y26/Q26,"-")</f>
        <v>6800</v>
      </c>
      <c r="AA26" s="185">
        <f>IFERROR(Y26/W26,"-")</f>
        <v>11333.333333333</v>
      </c>
      <c r="AB26" s="179"/>
      <c r="AC26" s="83"/>
      <c r="AD26" s="77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/>
      <c r="BG26" s="113">
        <f>IF(Q26=0,"",IF(BF26=0,"",(BF26/Q26)))</f>
        <v>0</v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>
        <v>2</v>
      </c>
      <c r="BP26" s="120">
        <f>IF(Q26=0,"",IF(BO26=0,"",(BO26/Q26)))</f>
        <v>0.4</v>
      </c>
      <c r="BQ26" s="121">
        <v>2</v>
      </c>
      <c r="BR26" s="122">
        <f>IFERROR(BQ26/BO26,"-")</f>
        <v>1</v>
      </c>
      <c r="BS26" s="123">
        <v>31000</v>
      </c>
      <c r="BT26" s="124">
        <f>IFERROR(BS26/BO26,"-")</f>
        <v>15500</v>
      </c>
      <c r="BU26" s="125">
        <v>1</v>
      </c>
      <c r="BV26" s="125"/>
      <c r="BW26" s="125">
        <v>1</v>
      </c>
      <c r="BX26" s="126">
        <v>1</v>
      </c>
      <c r="BY26" s="127">
        <f>IF(Q26=0,"",IF(BX26=0,"",(BX26/Q26)))</f>
        <v>0.2</v>
      </c>
      <c r="BZ26" s="128"/>
      <c r="CA26" s="129">
        <f>IFERROR(BZ26/BX26,"-")</f>
        <v>0</v>
      </c>
      <c r="CB26" s="130"/>
      <c r="CC26" s="131">
        <f>IFERROR(CB26/BX26,"-")</f>
        <v>0</v>
      </c>
      <c r="CD26" s="132"/>
      <c r="CE26" s="132"/>
      <c r="CF26" s="132"/>
      <c r="CG26" s="133">
        <v>2</v>
      </c>
      <c r="CH26" s="134">
        <f>IF(Q26=0,"",IF(CG26=0,"",(CG26/Q26)))</f>
        <v>0.4</v>
      </c>
      <c r="CI26" s="135">
        <v>1</v>
      </c>
      <c r="CJ26" s="136">
        <f>IFERROR(CI26/CG26,"-")</f>
        <v>0.5</v>
      </c>
      <c r="CK26" s="137">
        <v>3000</v>
      </c>
      <c r="CL26" s="138">
        <f>IFERROR(CK26/CG26,"-")</f>
        <v>1500</v>
      </c>
      <c r="CM26" s="139">
        <v>1</v>
      </c>
      <c r="CN26" s="139"/>
      <c r="CO26" s="139"/>
      <c r="CP26" s="140">
        <v>3</v>
      </c>
      <c r="CQ26" s="141">
        <v>34000</v>
      </c>
      <c r="CR26" s="141">
        <v>26000</v>
      </c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30"/>
      <c r="B27" s="87"/>
      <c r="C27" s="87"/>
      <c r="D27" s="88"/>
      <c r="E27" s="88"/>
      <c r="F27" s="88"/>
      <c r="G27" s="89"/>
      <c r="H27" s="90"/>
      <c r="I27" s="90"/>
      <c r="J27" s="90"/>
      <c r="K27" s="180"/>
      <c r="L27" s="34"/>
      <c r="M27" s="34"/>
      <c r="N27" s="31"/>
      <c r="O27" s="23"/>
      <c r="P27" s="23"/>
      <c r="Q27" s="23"/>
      <c r="R27" s="32"/>
      <c r="S27" s="32"/>
      <c r="T27" s="23"/>
      <c r="U27" s="32"/>
      <c r="V27" s="25"/>
      <c r="W27" s="25"/>
      <c r="X27" s="25"/>
      <c r="Y27" s="186"/>
      <c r="Z27" s="186"/>
      <c r="AA27" s="186"/>
      <c r="AB27" s="186"/>
      <c r="AC27" s="33"/>
      <c r="AD27" s="57"/>
      <c r="AE27" s="61"/>
      <c r="AF27" s="62"/>
      <c r="AG27" s="61"/>
      <c r="AH27" s="65"/>
      <c r="AI27" s="66"/>
      <c r="AJ27" s="67"/>
      <c r="AK27" s="68"/>
      <c r="AL27" s="68"/>
      <c r="AM27" s="68"/>
      <c r="AN27" s="61"/>
      <c r="AO27" s="62"/>
      <c r="AP27" s="61"/>
      <c r="AQ27" s="65"/>
      <c r="AR27" s="66"/>
      <c r="AS27" s="67"/>
      <c r="AT27" s="68"/>
      <c r="AU27" s="68"/>
      <c r="AV27" s="68"/>
      <c r="AW27" s="61"/>
      <c r="AX27" s="62"/>
      <c r="AY27" s="61"/>
      <c r="AZ27" s="65"/>
      <c r="BA27" s="66"/>
      <c r="BB27" s="67"/>
      <c r="BC27" s="68"/>
      <c r="BD27" s="68"/>
      <c r="BE27" s="68"/>
      <c r="BF27" s="61"/>
      <c r="BG27" s="62"/>
      <c r="BH27" s="61"/>
      <c r="BI27" s="65"/>
      <c r="BJ27" s="66"/>
      <c r="BK27" s="67"/>
      <c r="BL27" s="68"/>
      <c r="BM27" s="68"/>
      <c r="BN27" s="68"/>
      <c r="BO27" s="63"/>
      <c r="BP27" s="64"/>
      <c r="BQ27" s="61"/>
      <c r="BR27" s="65"/>
      <c r="BS27" s="66"/>
      <c r="BT27" s="67"/>
      <c r="BU27" s="68"/>
      <c r="BV27" s="68"/>
      <c r="BW27" s="68"/>
      <c r="BX27" s="63"/>
      <c r="BY27" s="64"/>
      <c r="BZ27" s="61"/>
      <c r="CA27" s="65"/>
      <c r="CB27" s="66"/>
      <c r="CC27" s="67"/>
      <c r="CD27" s="68"/>
      <c r="CE27" s="68"/>
      <c r="CF27" s="68"/>
      <c r="CG27" s="63"/>
      <c r="CH27" s="64"/>
      <c r="CI27" s="61"/>
      <c r="CJ27" s="65"/>
      <c r="CK27" s="66"/>
      <c r="CL27" s="67"/>
      <c r="CM27" s="68"/>
      <c r="CN27" s="68"/>
      <c r="CO27" s="68"/>
      <c r="CP27" s="69"/>
      <c r="CQ27" s="66"/>
      <c r="CR27" s="66"/>
      <c r="CS27" s="66"/>
      <c r="CT27" s="70"/>
    </row>
    <row r="28" spans="1:99">
      <c r="A28" s="30"/>
      <c r="B28" s="37"/>
      <c r="C28" s="37"/>
      <c r="D28" s="21"/>
      <c r="E28" s="21"/>
      <c r="F28" s="21"/>
      <c r="G28" s="22"/>
      <c r="H28" s="36"/>
      <c r="I28" s="36"/>
      <c r="J28" s="73"/>
      <c r="K28" s="181"/>
      <c r="L28" s="34"/>
      <c r="M28" s="34"/>
      <c r="N28" s="31"/>
      <c r="O28" s="23"/>
      <c r="P28" s="23"/>
      <c r="Q28" s="23"/>
      <c r="R28" s="32"/>
      <c r="S28" s="32"/>
      <c r="T28" s="23"/>
      <c r="U28" s="32"/>
      <c r="V28" s="25"/>
      <c r="W28" s="25"/>
      <c r="X28" s="25"/>
      <c r="Y28" s="186"/>
      <c r="Z28" s="186"/>
      <c r="AA28" s="186"/>
      <c r="AB28" s="186"/>
      <c r="AC28" s="33"/>
      <c r="AD28" s="59"/>
      <c r="AE28" s="61"/>
      <c r="AF28" s="62"/>
      <c r="AG28" s="61"/>
      <c r="AH28" s="65"/>
      <c r="AI28" s="66"/>
      <c r="AJ28" s="67"/>
      <c r="AK28" s="68"/>
      <c r="AL28" s="68"/>
      <c r="AM28" s="68"/>
      <c r="AN28" s="61"/>
      <c r="AO28" s="62"/>
      <c r="AP28" s="61"/>
      <c r="AQ28" s="65"/>
      <c r="AR28" s="66"/>
      <c r="AS28" s="67"/>
      <c r="AT28" s="68"/>
      <c r="AU28" s="68"/>
      <c r="AV28" s="68"/>
      <c r="AW28" s="61"/>
      <c r="AX28" s="62"/>
      <c r="AY28" s="61"/>
      <c r="AZ28" s="65"/>
      <c r="BA28" s="66"/>
      <c r="BB28" s="67"/>
      <c r="BC28" s="68"/>
      <c r="BD28" s="68"/>
      <c r="BE28" s="68"/>
      <c r="BF28" s="61"/>
      <c r="BG28" s="62"/>
      <c r="BH28" s="61"/>
      <c r="BI28" s="65"/>
      <c r="BJ28" s="66"/>
      <c r="BK28" s="67"/>
      <c r="BL28" s="68"/>
      <c r="BM28" s="68"/>
      <c r="BN28" s="68"/>
      <c r="BO28" s="63"/>
      <c r="BP28" s="64"/>
      <c r="BQ28" s="61"/>
      <c r="BR28" s="65"/>
      <c r="BS28" s="66"/>
      <c r="BT28" s="67"/>
      <c r="BU28" s="68"/>
      <c r="BV28" s="68"/>
      <c r="BW28" s="68"/>
      <c r="BX28" s="63"/>
      <c r="BY28" s="64"/>
      <c r="BZ28" s="61"/>
      <c r="CA28" s="65"/>
      <c r="CB28" s="66"/>
      <c r="CC28" s="67"/>
      <c r="CD28" s="68"/>
      <c r="CE28" s="68"/>
      <c r="CF28" s="68"/>
      <c r="CG28" s="63"/>
      <c r="CH28" s="64"/>
      <c r="CI28" s="61"/>
      <c r="CJ28" s="65"/>
      <c r="CK28" s="66"/>
      <c r="CL28" s="67"/>
      <c r="CM28" s="68"/>
      <c r="CN28" s="68"/>
      <c r="CO28" s="68"/>
      <c r="CP28" s="69"/>
      <c r="CQ28" s="66"/>
      <c r="CR28" s="66"/>
      <c r="CS28" s="66"/>
      <c r="CT28" s="70"/>
    </row>
    <row r="29" spans="1:99">
      <c r="A29" s="19">
        <f>AC29</f>
        <v>0.60714285714286</v>
      </c>
      <c r="B29" s="39"/>
      <c r="C29" s="39"/>
      <c r="D29" s="39"/>
      <c r="E29" s="39"/>
      <c r="F29" s="39"/>
      <c r="G29" s="39"/>
      <c r="H29" s="40" t="s">
        <v>107</v>
      </c>
      <c r="I29" s="40"/>
      <c r="J29" s="40"/>
      <c r="K29" s="182">
        <f>SUM(K6:K28)</f>
        <v>420000</v>
      </c>
      <c r="L29" s="41">
        <f>SUM(L6:L28)</f>
        <v>354</v>
      </c>
      <c r="M29" s="41">
        <f>SUM(M6:M28)</f>
        <v>138</v>
      </c>
      <c r="N29" s="41">
        <f>SUM(N6:N28)</f>
        <v>725</v>
      </c>
      <c r="O29" s="41">
        <f>SUM(O6:O28)</f>
        <v>43</v>
      </c>
      <c r="P29" s="41">
        <f>SUM(P6:P28)</f>
        <v>1</v>
      </c>
      <c r="Q29" s="41">
        <f>SUM(Q6:Q28)</f>
        <v>44</v>
      </c>
      <c r="R29" s="42">
        <f>IFERROR(Q29/N29,"-")</f>
        <v>0.060689655172414</v>
      </c>
      <c r="S29" s="76">
        <f>SUM(S6:S28)</f>
        <v>19</v>
      </c>
      <c r="T29" s="76">
        <f>SUM(T6:T28)</f>
        <v>10</v>
      </c>
      <c r="U29" s="42">
        <f>IFERROR(S29/Q29,"-")</f>
        <v>0.43181818181818</v>
      </c>
      <c r="V29" s="43">
        <f>IFERROR(K29/Q29,"-")</f>
        <v>9545.4545454545</v>
      </c>
      <c r="W29" s="44">
        <f>SUM(W6:W28)</f>
        <v>21</v>
      </c>
      <c r="X29" s="42">
        <f>IFERROR(W29/Q29,"-")</f>
        <v>0.47727272727273</v>
      </c>
      <c r="Y29" s="182">
        <f>SUM(Y6:Y28)</f>
        <v>255000</v>
      </c>
      <c r="Z29" s="182">
        <f>IFERROR(Y29/Q29,"-")</f>
        <v>5795.4545454545</v>
      </c>
      <c r="AA29" s="182">
        <f>IFERROR(Y29/W29,"-")</f>
        <v>12142.857142857</v>
      </c>
      <c r="AB29" s="182">
        <f>Y29-K29</f>
        <v>-165000</v>
      </c>
      <c r="AC29" s="45">
        <f>Y29/K29</f>
        <v>0.60714285714286</v>
      </c>
      <c r="AD29" s="58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21"/>
    <mergeCell ref="K6:K21"/>
    <mergeCell ref="V6:V21"/>
    <mergeCell ref="AB6:AB21"/>
    <mergeCell ref="AC6:AC21"/>
    <mergeCell ref="A22:A26"/>
    <mergeCell ref="K22:K26"/>
    <mergeCell ref="V22:V26"/>
    <mergeCell ref="AB22:AB26"/>
    <mergeCell ref="AC22:AC26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4" t="s">
        <v>4</v>
      </c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5" t="s">
        <v>5</v>
      </c>
      <c r="CQ2" s="157" t="s">
        <v>6</v>
      </c>
      <c r="CR2" s="145" t="s">
        <v>7</v>
      </c>
      <c r="CS2" s="146"/>
      <c r="CT2" s="147"/>
    </row>
    <row r="3" spans="1:99" customHeight="1" ht="14.25">
      <c r="A3" s="11" t="s">
        <v>108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3" t="s">
        <v>9</v>
      </c>
      <c r="M3" s="144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8" t="s">
        <v>10</v>
      </c>
      <c r="AF3" s="149"/>
      <c r="AG3" s="149"/>
      <c r="AH3" s="149"/>
      <c r="AI3" s="149"/>
      <c r="AJ3" s="149"/>
      <c r="AK3" s="149"/>
      <c r="AL3" s="149"/>
      <c r="AM3" s="149"/>
      <c r="AN3" s="160" t="s">
        <v>11</v>
      </c>
      <c r="AO3" s="161"/>
      <c r="AP3" s="161"/>
      <c r="AQ3" s="161"/>
      <c r="AR3" s="161"/>
      <c r="AS3" s="161"/>
      <c r="AT3" s="161"/>
      <c r="AU3" s="161"/>
      <c r="AV3" s="162"/>
      <c r="AW3" s="163" t="s">
        <v>12</v>
      </c>
      <c r="AX3" s="164"/>
      <c r="AY3" s="164"/>
      <c r="AZ3" s="164"/>
      <c r="BA3" s="164"/>
      <c r="BB3" s="164"/>
      <c r="BC3" s="164"/>
      <c r="BD3" s="164"/>
      <c r="BE3" s="165"/>
      <c r="BF3" s="166" t="s">
        <v>13</v>
      </c>
      <c r="BG3" s="167"/>
      <c r="BH3" s="167"/>
      <c r="BI3" s="167"/>
      <c r="BJ3" s="167"/>
      <c r="BK3" s="167"/>
      <c r="BL3" s="167"/>
      <c r="BM3" s="167"/>
      <c r="BN3" s="168"/>
      <c r="BO3" s="169" t="s">
        <v>14</v>
      </c>
      <c r="BP3" s="170"/>
      <c r="BQ3" s="170"/>
      <c r="BR3" s="170"/>
      <c r="BS3" s="170"/>
      <c r="BT3" s="170"/>
      <c r="BU3" s="170"/>
      <c r="BV3" s="170"/>
      <c r="BW3" s="171"/>
      <c r="BX3" s="172" t="s">
        <v>15</v>
      </c>
      <c r="BY3" s="173"/>
      <c r="BZ3" s="173"/>
      <c r="CA3" s="173"/>
      <c r="CB3" s="173"/>
      <c r="CC3" s="173"/>
      <c r="CD3" s="173"/>
      <c r="CE3" s="173"/>
      <c r="CF3" s="174"/>
      <c r="CG3" s="175" t="s">
        <v>16</v>
      </c>
      <c r="CH3" s="176"/>
      <c r="CI3" s="176"/>
      <c r="CJ3" s="176"/>
      <c r="CK3" s="176"/>
      <c r="CL3" s="176"/>
      <c r="CM3" s="176"/>
      <c r="CN3" s="176"/>
      <c r="CO3" s="177"/>
      <c r="CP3" s="155"/>
      <c r="CQ3" s="158"/>
      <c r="CR3" s="150" t="s">
        <v>17</v>
      </c>
      <c r="CS3" s="151"/>
      <c r="CT3" s="152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6"/>
      <c r="CQ4" s="159"/>
      <c r="CR4" s="52" t="s">
        <v>55</v>
      </c>
      <c r="CS4" s="52" t="s">
        <v>56</v>
      </c>
      <c r="CT4" s="153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8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3"/>
      <c r="Z5" s="183"/>
      <c r="AA5" s="183"/>
      <c r="AB5" s="183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/>
      <c r="B6" s="84"/>
      <c r="C6" s="84"/>
      <c r="D6" s="85"/>
      <c r="E6" s="85"/>
      <c r="F6" s="85"/>
      <c r="G6" s="86"/>
      <c r="H6" s="90"/>
      <c r="I6" s="90"/>
      <c r="J6" s="90"/>
      <c r="K6" s="179"/>
      <c r="L6" s="79"/>
      <c r="M6" s="79"/>
      <c r="N6" s="79"/>
      <c r="O6" s="91"/>
      <c r="P6" s="92"/>
      <c r="Q6" s="93"/>
      <c r="R6" s="80"/>
      <c r="S6" s="79"/>
      <c r="T6" s="79"/>
      <c r="U6" s="80"/>
      <c r="V6" s="81"/>
      <c r="W6" s="82"/>
      <c r="X6" s="80"/>
      <c r="Y6" s="184"/>
      <c r="Z6" s="185"/>
      <c r="AA6" s="185"/>
      <c r="AB6" s="179"/>
      <c r="AC6" s="83"/>
      <c r="AD6" s="77"/>
      <c r="AE6" s="94"/>
      <c r="AF6" s="95"/>
      <c r="AG6" s="94"/>
      <c r="AH6" s="96"/>
      <c r="AI6" s="97"/>
      <c r="AJ6" s="98"/>
      <c r="AK6" s="99"/>
      <c r="AL6" s="99"/>
      <c r="AM6" s="99"/>
      <c r="AN6" s="100"/>
      <c r="AO6" s="101"/>
      <c r="AP6" s="100"/>
      <c r="AQ6" s="102"/>
      <c r="AR6" s="103"/>
      <c r="AS6" s="104"/>
      <c r="AT6" s="105"/>
      <c r="AU6" s="105"/>
      <c r="AV6" s="105"/>
      <c r="AW6" s="106"/>
      <c r="AX6" s="107"/>
      <c r="AY6" s="106"/>
      <c r="AZ6" s="108"/>
      <c r="BA6" s="109"/>
      <c r="BB6" s="110"/>
      <c r="BC6" s="111"/>
      <c r="BD6" s="111"/>
      <c r="BE6" s="111"/>
      <c r="BF6" s="112"/>
      <c r="BG6" s="113"/>
      <c r="BH6" s="112"/>
      <c r="BI6" s="114"/>
      <c r="BJ6" s="115"/>
      <c r="BK6" s="116"/>
      <c r="BL6" s="117"/>
      <c r="BM6" s="117"/>
      <c r="BN6" s="117"/>
      <c r="BO6" s="119"/>
      <c r="BP6" s="120"/>
      <c r="BQ6" s="121"/>
      <c r="BR6" s="122"/>
      <c r="BS6" s="123"/>
      <c r="BT6" s="124"/>
      <c r="BU6" s="125"/>
      <c r="BV6" s="125"/>
      <c r="BW6" s="125"/>
      <c r="BX6" s="126"/>
      <c r="BY6" s="127"/>
      <c r="BZ6" s="128"/>
      <c r="CA6" s="129"/>
      <c r="CB6" s="130"/>
      <c r="CC6" s="131"/>
      <c r="CD6" s="132"/>
      <c r="CE6" s="132"/>
      <c r="CF6" s="132"/>
      <c r="CG6" s="133"/>
      <c r="CH6" s="134"/>
      <c r="CI6" s="135"/>
      <c r="CJ6" s="136"/>
      <c r="CK6" s="137"/>
      <c r="CL6" s="138"/>
      <c r="CM6" s="139"/>
      <c r="CN6" s="139"/>
      <c r="CO6" s="139"/>
      <c r="CP6" s="140"/>
      <c r="CQ6" s="141"/>
      <c r="CR6" s="141"/>
      <c r="CS6" s="141"/>
      <c r="CT6" s="142"/>
    </row>
    <row r="7" spans="1:99">
      <c r="A7" s="78"/>
      <c r="B7" s="84"/>
      <c r="C7" s="84"/>
      <c r="D7" s="85"/>
      <c r="E7" s="85"/>
      <c r="F7" s="85"/>
      <c r="G7" s="86"/>
      <c r="H7" s="90"/>
      <c r="I7" s="90"/>
      <c r="J7" s="90"/>
      <c r="K7" s="179"/>
      <c r="L7" s="79"/>
      <c r="M7" s="79"/>
      <c r="N7" s="79"/>
      <c r="O7" s="91"/>
      <c r="P7" s="92"/>
      <c r="Q7" s="93"/>
      <c r="R7" s="80"/>
      <c r="S7" s="79"/>
      <c r="T7" s="79"/>
      <c r="U7" s="80"/>
      <c r="V7" s="81"/>
      <c r="W7" s="82"/>
      <c r="X7" s="80"/>
      <c r="Y7" s="184"/>
      <c r="Z7" s="185"/>
      <c r="AA7" s="185"/>
      <c r="AB7" s="179"/>
      <c r="AC7" s="83"/>
      <c r="AD7" s="77"/>
      <c r="AE7" s="94"/>
      <c r="AF7" s="95"/>
      <c r="AG7" s="94"/>
      <c r="AH7" s="96"/>
      <c r="AI7" s="97"/>
      <c r="AJ7" s="98"/>
      <c r="AK7" s="99"/>
      <c r="AL7" s="99"/>
      <c r="AM7" s="99"/>
      <c r="AN7" s="100"/>
      <c r="AO7" s="101"/>
      <c r="AP7" s="100"/>
      <c r="AQ7" s="102"/>
      <c r="AR7" s="103"/>
      <c r="AS7" s="104"/>
      <c r="AT7" s="105"/>
      <c r="AU7" s="105"/>
      <c r="AV7" s="105"/>
      <c r="AW7" s="106"/>
      <c r="AX7" s="107"/>
      <c r="AY7" s="106"/>
      <c r="AZ7" s="108"/>
      <c r="BA7" s="109"/>
      <c r="BB7" s="110"/>
      <c r="BC7" s="111"/>
      <c r="BD7" s="111"/>
      <c r="BE7" s="111"/>
      <c r="BF7" s="112"/>
      <c r="BG7" s="113"/>
      <c r="BH7" s="112"/>
      <c r="BI7" s="114"/>
      <c r="BJ7" s="115"/>
      <c r="BK7" s="116"/>
      <c r="BL7" s="117"/>
      <c r="BM7" s="117"/>
      <c r="BN7" s="117"/>
      <c r="BO7" s="119"/>
      <c r="BP7" s="120"/>
      <c r="BQ7" s="121"/>
      <c r="BR7" s="122"/>
      <c r="BS7" s="123"/>
      <c r="BT7" s="124"/>
      <c r="BU7" s="125"/>
      <c r="BV7" s="125"/>
      <c r="BW7" s="125"/>
      <c r="BX7" s="126"/>
      <c r="BY7" s="127"/>
      <c r="BZ7" s="128"/>
      <c r="CA7" s="129"/>
      <c r="CB7" s="130"/>
      <c r="CC7" s="131"/>
      <c r="CD7" s="132"/>
      <c r="CE7" s="132"/>
      <c r="CF7" s="132"/>
      <c r="CG7" s="133"/>
      <c r="CH7" s="134"/>
      <c r="CI7" s="135"/>
      <c r="CJ7" s="136"/>
      <c r="CK7" s="137"/>
      <c r="CL7" s="138"/>
      <c r="CM7" s="139"/>
      <c r="CN7" s="139"/>
      <c r="CO7" s="139"/>
      <c r="CP7" s="140"/>
      <c r="CQ7" s="141"/>
      <c r="CR7" s="141"/>
      <c r="CS7" s="141"/>
      <c r="CT7" s="142"/>
    </row>
    <row r="8" spans="1:99">
      <c r="A8" s="78"/>
      <c r="B8" s="84"/>
      <c r="C8" s="84"/>
      <c r="D8" s="85"/>
      <c r="E8" s="85"/>
      <c r="F8" s="85"/>
      <c r="G8" s="86"/>
      <c r="H8" s="90"/>
      <c r="I8" s="90"/>
      <c r="J8" s="90"/>
      <c r="K8" s="179"/>
      <c r="L8" s="79"/>
      <c r="M8" s="79"/>
      <c r="N8" s="79"/>
      <c r="O8" s="91"/>
      <c r="P8" s="92"/>
      <c r="Q8" s="93"/>
      <c r="R8" s="80"/>
      <c r="S8" s="79"/>
      <c r="T8" s="79"/>
      <c r="U8" s="80"/>
      <c r="V8" s="81"/>
      <c r="W8" s="82"/>
      <c r="X8" s="80"/>
      <c r="Y8" s="184"/>
      <c r="Z8" s="185"/>
      <c r="AA8" s="185"/>
      <c r="AB8" s="179"/>
      <c r="AC8" s="83"/>
      <c r="AD8" s="77"/>
      <c r="AE8" s="94"/>
      <c r="AF8" s="95"/>
      <c r="AG8" s="94"/>
      <c r="AH8" s="96"/>
      <c r="AI8" s="97"/>
      <c r="AJ8" s="98"/>
      <c r="AK8" s="99"/>
      <c r="AL8" s="99"/>
      <c r="AM8" s="99"/>
      <c r="AN8" s="100"/>
      <c r="AO8" s="101"/>
      <c r="AP8" s="100"/>
      <c r="AQ8" s="102"/>
      <c r="AR8" s="103"/>
      <c r="AS8" s="104"/>
      <c r="AT8" s="105"/>
      <c r="AU8" s="105"/>
      <c r="AV8" s="105"/>
      <c r="AW8" s="106"/>
      <c r="AX8" s="107"/>
      <c r="AY8" s="106"/>
      <c r="AZ8" s="108"/>
      <c r="BA8" s="109"/>
      <c r="BB8" s="110"/>
      <c r="BC8" s="111"/>
      <c r="BD8" s="111"/>
      <c r="BE8" s="111"/>
      <c r="BF8" s="112"/>
      <c r="BG8" s="113"/>
      <c r="BH8" s="112"/>
      <c r="BI8" s="114"/>
      <c r="BJ8" s="115"/>
      <c r="BK8" s="116"/>
      <c r="BL8" s="117"/>
      <c r="BM8" s="117"/>
      <c r="BN8" s="117"/>
      <c r="BO8" s="119"/>
      <c r="BP8" s="120"/>
      <c r="BQ8" s="121"/>
      <c r="BR8" s="122"/>
      <c r="BS8" s="123"/>
      <c r="BT8" s="124"/>
      <c r="BU8" s="125"/>
      <c r="BV8" s="125"/>
      <c r="BW8" s="125"/>
      <c r="BX8" s="126"/>
      <c r="BY8" s="127"/>
      <c r="BZ8" s="128"/>
      <c r="CA8" s="129"/>
      <c r="CB8" s="130"/>
      <c r="CC8" s="131"/>
      <c r="CD8" s="132"/>
      <c r="CE8" s="132"/>
      <c r="CF8" s="132"/>
      <c r="CG8" s="133"/>
      <c r="CH8" s="134"/>
      <c r="CI8" s="135"/>
      <c r="CJ8" s="136"/>
      <c r="CK8" s="137"/>
      <c r="CL8" s="138"/>
      <c r="CM8" s="139"/>
      <c r="CN8" s="139"/>
      <c r="CO8" s="139"/>
      <c r="CP8" s="140"/>
      <c r="CQ8" s="141"/>
      <c r="CR8" s="141"/>
      <c r="CS8" s="141"/>
      <c r="CT8" s="142"/>
    </row>
    <row r="9" spans="1:99">
      <c r="A9" s="78"/>
      <c r="B9" s="84"/>
      <c r="C9" s="84"/>
      <c r="D9" s="85"/>
      <c r="E9" s="85"/>
      <c r="F9" s="85"/>
      <c r="G9" s="86"/>
      <c r="H9" s="90"/>
      <c r="I9" s="90"/>
      <c r="J9" s="90"/>
      <c r="K9" s="179"/>
      <c r="L9" s="79"/>
      <c r="M9" s="79"/>
      <c r="N9" s="79"/>
      <c r="O9" s="91"/>
      <c r="P9" s="92"/>
      <c r="Q9" s="93"/>
      <c r="R9" s="80"/>
      <c r="S9" s="79"/>
      <c r="T9" s="79"/>
      <c r="U9" s="80"/>
      <c r="V9" s="81"/>
      <c r="W9" s="82"/>
      <c r="X9" s="80"/>
      <c r="Y9" s="184"/>
      <c r="Z9" s="185"/>
      <c r="AA9" s="185"/>
      <c r="AB9" s="179"/>
      <c r="AC9" s="83"/>
      <c r="AD9" s="77"/>
      <c r="AE9" s="94"/>
      <c r="AF9" s="95"/>
      <c r="AG9" s="94"/>
      <c r="AH9" s="96"/>
      <c r="AI9" s="97"/>
      <c r="AJ9" s="98"/>
      <c r="AK9" s="99"/>
      <c r="AL9" s="99"/>
      <c r="AM9" s="99"/>
      <c r="AN9" s="100"/>
      <c r="AO9" s="101"/>
      <c r="AP9" s="100"/>
      <c r="AQ9" s="102"/>
      <c r="AR9" s="103"/>
      <c r="AS9" s="104"/>
      <c r="AT9" s="105"/>
      <c r="AU9" s="105"/>
      <c r="AV9" s="105"/>
      <c r="AW9" s="106"/>
      <c r="AX9" s="107"/>
      <c r="AY9" s="106"/>
      <c r="AZ9" s="108"/>
      <c r="BA9" s="109"/>
      <c r="BB9" s="110"/>
      <c r="BC9" s="111"/>
      <c r="BD9" s="111"/>
      <c r="BE9" s="111"/>
      <c r="BF9" s="112"/>
      <c r="BG9" s="113"/>
      <c r="BH9" s="112"/>
      <c r="BI9" s="114"/>
      <c r="BJ9" s="115"/>
      <c r="BK9" s="116"/>
      <c r="BL9" s="117"/>
      <c r="BM9" s="117"/>
      <c r="BN9" s="117"/>
      <c r="BO9" s="119"/>
      <c r="BP9" s="120"/>
      <c r="BQ9" s="121"/>
      <c r="BR9" s="122"/>
      <c r="BS9" s="123"/>
      <c r="BT9" s="124"/>
      <c r="BU9" s="125"/>
      <c r="BV9" s="125"/>
      <c r="BW9" s="125"/>
      <c r="BX9" s="126"/>
      <c r="BY9" s="127"/>
      <c r="BZ9" s="128"/>
      <c r="CA9" s="129"/>
      <c r="CB9" s="130"/>
      <c r="CC9" s="131"/>
      <c r="CD9" s="132"/>
      <c r="CE9" s="132"/>
      <c r="CF9" s="132"/>
      <c r="CG9" s="133"/>
      <c r="CH9" s="134"/>
      <c r="CI9" s="135"/>
      <c r="CJ9" s="136"/>
      <c r="CK9" s="137"/>
      <c r="CL9" s="138"/>
      <c r="CM9" s="139"/>
      <c r="CN9" s="139"/>
      <c r="CO9" s="139"/>
      <c r="CP9" s="140"/>
      <c r="CQ9" s="141"/>
      <c r="CR9" s="141"/>
      <c r="CS9" s="141"/>
      <c r="CT9" s="142"/>
    </row>
    <row r="10" spans="1:99">
      <c r="A10" s="78">
        <f>AC10</f>
        <v>0.38222222222222</v>
      </c>
      <c r="B10" s="187" t="s">
        <v>109</v>
      </c>
      <c r="C10" s="187"/>
      <c r="D10" s="187"/>
      <c r="E10" s="187"/>
      <c r="F10" s="187"/>
      <c r="G10" s="187" t="s">
        <v>110</v>
      </c>
      <c r="H10" s="90" t="s">
        <v>111</v>
      </c>
      <c r="I10" s="90"/>
      <c r="J10" s="90" t="s">
        <v>112</v>
      </c>
      <c r="K10" s="179">
        <v>900000</v>
      </c>
      <c r="L10" s="79">
        <v>89</v>
      </c>
      <c r="M10" s="79">
        <v>0</v>
      </c>
      <c r="N10" s="79">
        <v>385</v>
      </c>
      <c r="O10" s="91">
        <v>30</v>
      </c>
      <c r="P10" s="92">
        <v>1</v>
      </c>
      <c r="Q10" s="93">
        <f>O10+P10</f>
        <v>31</v>
      </c>
      <c r="R10" s="80">
        <f>IFERROR(Q10/N10,"-")</f>
        <v>0.080519480519481</v>
      </c>
      <c r="S10" s="79">
        <v>7</v>
      </c>
      <c r="T10" s="79">
        <v>8</v>
      </c>
      <c r="U10" s="80">
        <f>IFERROR(T10/(Q10),"-")</f>
        <v>0.25806451612903</v>
      </c>
      <c r="V10" s="81">
        <f>IFERROR(K10/SUM(Q10:Q15),"-")</f>
        <v>11392.405063291</v>
      </c>
      <c r="W10" s="82">
        <v>4</v>
      </c>
      <c r="X10" s="80">
        <f>IF(Q10=0,"-",W10/Q10)</f>
        <v>0.12903225806452</v>
      </c>
      <c r="Y10" s="184">
        <v>234000</v>
      </c>
      <c r="Z10" s="185">
        <f>IFERROR(Y10/Q10,"-")</f>
        <v>7548.3870967742</v>
      </c>
      <c r="AA10" s="185">
        <f>IFERROR(Y10/W10,"-")</f>
        <v>58500</v>
      </c>
      <c r="AB10" s="179">
        <f>SUM(Y10:Y15)-SUM(K10:K15)</f>
        <v>-556000</v>
      </c>
      <c r="AC10" s="83">
        <f>SUM(Y10:Y15)/SUM(K10:K15)</f>
        <v>0.38222222222222</v>
      </c>
      <c r="AD10" s="77"/>
      <c r="AE10" s="94">
        <v>3</v>
      </c>
      <c r="AF10" s="95">
        <f>IF(Q10=0,"",IF(AE10=0,"",(AE10/Q10)))</f>
        <v>0.096774193548387</v>
      </c>
      <c r="AG10" s="94"/>
      <c r="AH10" s="96">
        <f>IFERROR(AG10/AE10,"-")</f>
        <v>0</v>
      </c>
      <c r="AI10" s="97"/>
      <c r="AJ10" s="98">
        <f>IFERROR(AI10/AE10,"-")</f>
        <v>0</v>
      </c>
      <c r="AK10" s="99"/>
      <c r="AL10" s="99"/>
      <c r="AM10" s="99"/>
      <c r="AN10" s="100">
        <v>10</v>
      </c>
      <c r="AO10" s="101">
        <f>IF(Q10=0,"",IF(AN10=0,"",(AN10/Q10)))</f>
        <v>0.32258064516129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1</v>
      </c>
      <c r="AX10" s="107">
        <f>IF(Q10=0,"",IF(AW10=0,"",(AW10/Q10)))</f>
        <v>0.032258064516129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6</v>
      </c>
      <c r="BG10" s="113">
        <f>IF(Q10=0,"",IF(BF10=0,"",(BF10/Q10)))</f>
        <v>0.19354838709677</v>
      </c>
      <c r="BH10" s="112">
        <v>1</v>
      </c>
      <c r="BI10" s="114">
        <f>IFERROR(BH10/BF10,"-")</f>
        <v>0.16666666666667</v>
      </c>
      <c r="BJ10" s="115">
        <v>220000</v>
      </c>
      <c r="BK10" s="116">
        <f>IFERROR(BJ10/BF10,"-")</f>
        <v>36666.666666667</v>
      </c>
      <c r="BL10" s="117"/>
      <c r="BM10" s="117"/>
      <c r="BN10" s="117">
        <v>1</v>
      </c>
      <c r="BO10" s="119">
        <v>7</v>
      </c>
      <c r="BP10" s="120">
        <f>IF(Q10=0,"",IF(BO10=0,"",(BO10/Q10)))</f>
        <v>0.2258064516129</v>
      </c>
      <c r="BQ10" s="121">
        <v>2</v>
      </c>
      <c r="BR10" s="122">
        <f>IFERROR(BQ10/BO10,"-")</f>
        <v>0.28571428571429</v>
      </c>
      <c r="BS10" s="123">
        <v>11000</v>
      </c>
      <c r="BT10" s="124">
        <f>IFERROR(BS10/BO10,"-")</f>
        <v>1571.4285714286</v>
      </c>
      <c r="BU10" s="125">
        <v>1</v>
      </c>
      <c r="BV10" s="125">
        <v>1</v>
      </c>
      <c r="BW10" s="125"/>
      <c r="BX10" s="126">
        <v>4</v>
      </c>
      <c r="BY10" s="127">
        <f>IF(Q10=0,"",IF(BX10=0,"",(BX10/Q10)))</f>
        <v>0.12903225806452</v>
      </c>
      <c r="BZ10" s="128">
        <v>1</v>
      </c>
      <c r="CA10" s="129">
        <f>IFERROR(BZ10/BX10,"-")</f>
        <v>0.25</v>
      </c>
      <c r="CB10" s="130">
        <v>3000</v>
      </c>
      <c r="CC10" s="131">
        <f>IFERROR(CB10/BX10,"-")</f>
        <v>750</v>
      </c>
      <c r="CD10" s="132">
        <v>1</v>
      </c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4</v>
      </c>
      <c r="CQ10" s="141">
        <v>234000</v>
      </c>
      <c r="CR10" s="141">
        <v>220000</v>
      </c>
      <c r="CS10" s="141"/>
      <c r="CT10" s="142" t="str">
        <f>IF(AND(CR10=0,CS10=0),"",IF(AND(CR10&lt;=100000,CS10&lt;=100000),"",IF(CR10/CQ10&gt;0.7,"男高",IF(CS10/CQ10&gt;0.7,"女高",""))))</f>
        <v>男高</v>
      </c>
    </row>
    <row r="11" spans="1:99">
      <c r="A11" s="78"/>
      <c r="B11" s="187" t="s">
        <v>113</v>
      </c>
      <c r="C11" s="187"/>
      <c r="D11" s="187"/>
      <c r="E11" s="187"/>
      <c r="F11" s="187"/>
      <c r="G11" s="187" t="s">
        <v>110</v>
      </c>
      <c r="H11" s="90"/>
      <c r="I11" s="90"/>
      <c r="J11" s="90"/>
      <c r="K11" s="179"/>
      <c r="L11" s="79">
        <v>0</v>
      </c>
      <c r="M11" s="79">
        <v>0</v>
      </c>
      <c r="N11" s="79">
        <v>0</v>
      </c>
      <c r="O11" s="91">
        <v>0</v>
      </c>
      <c r="P11" s="92">
        <v>0</v>
      </c>
      <c r="Q11" s="93">
        <f>O11+P11</f>
        <v>0</v>
      </c>
      <c r="R11" s="80" t="str">
        <f>IFERROR(Q11/N11,"-")</f>
        <v>-</v>
      </c>
      <c r="S11" s="79">
        <v>0</v>
      </c>
      <c r="T11" s="79">
        <v>0</v>
      </c>
      <c r="U11" s="80" t="str">
        <f>IFERROR(T11/(Q11),"-")</f>
        <v>-</v>
      </c>
      <c r="V11" s="81"/>
      <c r="W11" s="82">
        <v>0</v>
      </c>
      <c r="X11" s="80" t="str">
        <f>IF(Q11=0,"-",W11/Q11)</f>
        <v>-</v>
      </c>
      <c r="Y11" s="184">
        <v>0</v>
      </c>
      <c r="Z11" s="185" t="str">
        <f>IFERROR(Y11/Q11,"-")</f>
        <v>-</v>
      </c>
      <c r="AA11" s="185" t="str">
        <f>IFERROR(Y11/W11,"-")</f>
        <v>-</v>
      </c>
      <c r="AB11" s="179"/>
      <c r="AC11" s="83"/>
      <c r="AD11" s="77"/>
      <c r="AE11" s="94"/>
      <c r="AF11" s="95" t="str">
        <f>IF(Q11=0,"",IF(AE11=0,"",(AE11/Q11)))</f>
        <v/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 t="str">
        <f>IF(Q11=0,"",IF(AN11=0,"",(AN11/Q11)))</f>
        <v/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 t="str">
        <f>IF(Q11=0,"",IF(AW11=0,"",(AW11/Q11)))</f>
        <v/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 t="str">
        <f>IF(Q11=0,"",IF(BF11=0,"",(BF11/Q11)))</f>
        <v/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 t="str">
        <f>IF(Q11=0,"",IF(BO11=0,"",(BO11/Q11)))</f>
        <v/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 t="str">
        <f>IF(Q11=0,"",IF(BX11=0,"",(BX11/Q11)))</f>
        <v/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 t="str">
        <f>IF(Q11=0,"",IF(CG11=0,"",(CG11/Q11)))</f>
        <v/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30"/>
      <c r="B12" s="187" t="s">
        <v>114</v>
      </c>
      <c r="C12" s="187"/>
      <c r="D12" s="187"/>
      <c r="E12" s="187"/>
      <c r="F12" s="187"/>
      <c r="G12" s="187" t="s">
        <v>110</v>
      </c>
      <c r="H12" s="90"/>
      <c r="I12" s="90"/>
      <c r="J12" s="90"/>
      <c r="K12" s="180"/>
      <c r="L12" s="34">
        <v>0</v>
      </c>
      <c r="M12" s="34">
        <v>0</v>
      </c>
      <c r="N12" s="31">
        <v>0</v>
      </c>
      <c r="O12" s="23">
        <v>0</v>
      </c>
      <c r="P12" s="23">
        <v>0</v>
      </c>
      <c r="Q12" s="23">
        <f>O12+P12</f>
        <v>0</v>
      </c>
      <c r="R12" s="32" t="str">
        <f>IFERROR(Q12/N12,"-")</f>
        <v>-</v>
      </c>
      <c r="S12" s="32">
        <v>0</v>
      </c>
      <c r="T12" s="23">
        <v>0</v>
      </c>
      <c r="U12" s="32" t="str">
        <f>IFERROR(T12/(Q12),"-")</f>
        <v>-</v>
      </c>
      <c r="V12" s="25"/>
      <c r="W12" s="25">
        <v>0</v>
      </c>
      <c r="X12" s="25" t="str">
        <f>IF(Q12=0,"-",W12/Q12)</f>
        <v>-</v>
      </c>
      <c r="Y12" s="186">
        <v>0</v>
      </c>
      <c r="Z12" s="186" t="str">
        <f>IFERROR(Y12/Q12,"-")</f>
        <v>-</v>
      </c>
      <c r="AA12" s="186" t="str">
        <f>IFERROR(Y12/W12,"-")</f>
        <v>-</v>
      </c>
      <c r="AB12" s="186"/>
      <c r="AC12" s="33"/>
      <c r="AD12" s="57"/>
      <c r="AE12" s="61"/>
      <c r="AF12" s="62" t="str">
        <f>IF(Q12=0,"",IF(AE12=0,"",(AE12/Q12)))</f>
        <v/>
      </c>
      <c r="AG12" s="61"/>
      <c r="AH12" s="65" t="str">
        <f>IFERROR(AG12/AE12,"-")</f>
        <v>-</v>
      </c>
      <c r="AI12" s="66"/>
      <c r="AJ12" s="67" t="str">
        <f>IFERROR(AI12/AE12,"-")</f>
        <v>-</v>
      </c>
      <c r="AK12" s="68"/>
      <c r="AL12" s="68"/>
      <c r="AM12" s="68"/>
      <c r="AN12" s="61"/>
      <c r="AO12" s="62" t="str">
        <f>IF(Q12=0,"",IF(AN12=0,"",(AN12/Q12)))</f>
        <v/>
      </c>
      <c r="AP12" s="61"/>
      <c r="AQ12" s="65" t="str">
        <f>IFERROR(AP12/AN12,"-")</f>
        <v>-</v>
      </c>
      <c r="AR12" s="66"/>
      <c r="AS12" s="67" t="str">
        <f>IFERROR(AR12/AN12,"-")</f>
        <v>-</v>
      </c>
      <c r="AT12" s="68"/>
      <c r="AU12" s="68"/>
      <c r="AV12" s="68"/>
      <c r="AW12" s="61"/>
      <c r="AX12" s="62" t="str">
        <f>IF(Q12=0,"",IF(AW12=0,"",(AW12/Q12)))</f>
        <v/>
      </c>
      <c r="AY12" s="61"/>
      <c r="AZ12" s="65" t="str">
        <f>IFERROR(AY12/AW12,"-")</f>
        <v>-</v>
      </c>
      <c r="BA12" s="66"/>
      <c r="BB12" s="67" t="str">
        <f>IFERROR(BA12/AW12,"-")</f>
        <v>-</v>
      </c>
      <c r="BC12" s="68"/>
      <c r="BD12" s="68"/>
      <c r="BE12" s="68"/>
      <c r="BF12" s="61"/>
      <c r="BG12" s="62" t="str">
        <f>IF(Q12=0,"",IF(BF12=0,"",(BF12/Q12)))</f>
        <v/>
      </c>
      <c r="BH12" s="61"/>
      <c r="BI12" s="65" t="str">
        <f>IFERROR(BH12/BF12,"-")</f>
        <v>-</v>
      </c>
      <c r="BJ12" s="66"/>
      <c r="BK12" s="67" t="str">
        <f>IFERROR(BJ12/BF12,"-")</f>
        <v>-</v>
      </c>
      <c r="BL12" s="68"/>
      <c r="BM12" s="68"/>
      <c r="BN12" s="68"/>
      <c r="BO12" s="63"/>
      <c r="BP12" s="64" t="str">
        <f>IF(Q12=0,"",IF(BO12=0,"",(BO12/Q12)))</f>
        <v/>
      </c>
      <c r="BQ12" s="61"/>
      <c r="BR12" s="65" t="str">
        <f>IFERROR(BQ12/BO12,"-")</f>
        <v>-</v>
      </c>
      <c r="BS12" s="66"/>
      <c r="BT12" s="67" t="str">
        <f>IFERROR(BS12/BO12,"-")</f>
        <v>-</v>
      </c>
      <c r="BU12" s="68"/>
      <c r="BV12" s="68"/>
      <c r="BW12" s="68"/>
      <c r="BX12" s="63"/>
      <c r="BY12" s="64" t="str">
        <f>IF(Q12=0,"",IF(BX12=0,"",(BX12/Q12)))</f>
        <v/>
      </c>
      <c r="BZ12" s="61"/>
      <c r="CA12" s="65" t="str">
        <f>IFERROR(BZ12/BX12,"-")</f>
        <v>-</v>
      </c>
      <c r="CB12" s="66"/>
      <c r="CC12" s="67" t="str">
        <f>IFERROR(CB12/BX12,"-")</f>
        <v>-</v>
      </c>
      <c r="CD12" s="68"/>
      <c r="CE12" s="68"/>
      <c r="CF12" s="68"/>
      <c r="CG12" s="63"/>
      <c r="CH12" s="64" t="str">
        <f>IF(Q12=0,"",IF(CG12=0,"",(CG12/Q12)))</f>
        <v/>
      </c>
      <c r="CI12" s="61"/>
      <c r="CJ12" s="65" t="str">
        <f>IFERROR(CI12/CG12,"-")</f>
        <v>-</v>
      </c>
      <c r="CK12" s="66"/>
      <c r="CL12" s="67" t="str">
        <f>IFERROR(CK12/CG12,"-")</f>
        <v>-</v>
      </c>
      <c r="CM12" s="68"/>
      <c r="CN12" s="68"/>
      <c r="CO12" s="68"/>
      <c r="CP12" s="69">
        <v>0</v>
      </c>
      <c r="CQ12" s="66">
        <v>0</v>
      </c>
      <c r="CR12" s="66"/>
      <c r="CS12" s="66"/>
      <c r="CT12" s="70" t="str">
        <f>IF(AND(CR12=0,CS12=0),"",IF(AND(CR12&lt;=100000,CS12&lt;=100000),"",IF(CR12/CQ12&gt;0.7,"男高",IF(CS12/CQ12&gt;0.7,"女高",""))))</f>
        <v/>
      </c>
    </row>
    <row r="13" spans="1:99">
      <c r="A13" s="30"/>
      <c r="B13" s="187" t="s">
        <v>115</v>
      </c>
      <c r="C13" s="187"/>
      <c r="D13" s="187"/>
      <c r="E13" s="187"/>
      <c r="F13" s="187"/>
      <c r="G13" s="187" t="s">
        <v>66</v>
      </c>
      <c r="H13" s="36"/>
      <c r="I13" s="36"/>
      <c r="J13" s="73"/>
      <c r="K13" s="181"/>
      <c r="L13" s="34">
        <v>372</v>
      </c>
      <c r="M13" s="34">
        <v>188</v>
      </c>
      <c r="N13" s="31">
        <v>345</v>
      </c>
      <c r="O13" s="23">
        <v>46</v>
      </c>
      <c r="P13" s="23">
        <v>0</v>
      </c>
      <c r="Q13" s="23">
        <f>O13+P13</f>
        <v>46</v>
      </c>
      <c r="R13" s="32">
        <f>IFERROR(Q13/N13,"-")</f>
        <v>0.13333333333333</v>
      </c>
      <c r="S13" s="32">
        <v>12</v>
      </c>
      <c r="T13" s="23">
        <v>9</v>
      </c>
      <c r="U13" s="32">
        <f>IFERROR(T13/(Q13),"-")</f>
        <v>0.19565217391304</v>
      </c>
      <c r="V13" s="25"/>
      <c r="W13" s="25">
        <v>8</v>
      </c>
      <c r="X13" s="25">
        <f>IF(Q13=0,"-",W13/Q13)</f>
        <v>0.17391304347826</v>
      </c>
      <c r="Y13" s="186">
        <v>110000</v>
      </c>
      <c r="Z13" s="186">
        <f>IFERROR(Y13/Q13,"-")</f>
        <v>2391.3043478261</v>
      </c>
      <c r="AA13" s="186">
        <f>IFERROR(Y13/W13,"-")</f>
        <v>13750</v>
      </c>
      <c r="AB13" s="186"/>
      <c r="AC13" s="33"/>
      <c r="AD13" s="59"/>
      <c r="AE13" s="61"/>
      <c r="AF13" s="62">
        <f>IF(Q13=0,"",IF(AE13=0,"",(AE13/Q13)))</f>
        <v>0</v>
      </c>
      <c r="AG13" s="61"/>
      <c r="AH13" s="65" t="str">
        <f>IFERROR(AG13/AE13,"-")</f>
        <v>-</v>
      </c>
      <c r="AI13" s="66"/>
      <c r="AJ13" s="67" t="str">
        <f>IFERROR(AI13/AE13,"-")</f>
        <v>-</v>
      </c>
      <c r="AK13" s="68"/>
      <c r="AL13" s="68"/>
      <c r="AM13" s="68"/>
      <c r="AN13" s="61">
        <v>4</v>
      </c>
      <c r="AO13" s="62">
        <f>IF(Q13=0,"",IF(AN13=0,"",(AN13/Q13)))</f>
        <v>0.08695652173913</v>
      </c>
      <c r="AP13" s="61"/>
      <c r="AQ13" s="65">
        <f>IFERROR(AP13/AN13,"-")</f>
        <v>0</v>
      </c>
      <c r="AR13" s="66"/>
      <c r="AS13" s="67">
        <f>IFERROR(AR13/AN13,"-")</f>
        <v>0</v>
      </c>
      <c r="AT13" s="68"/>
      <c r="AU13" s="68"/>
      <c r="AV13" s="68"/>
      <c r="AW13" s="61">
        <v>4</v>
      </c>
      <c r="AX13" s="62">
        <f>IF(Q13=0,"",IF(AW13=0,"",(AW13/Q13)))</f>
        <v>0.08695652173913</v>
      </c>
      <c r="AY13" s="61"/>
      <c r="AZ13" s="65">
        <f>IFERROR(AY13/AW13,"-")</f>
        <v>0</v>
      </c>
      <c r="BA13" s="66"/>
      <c r="BB13" s="67">
        <f>IFERROR(BA13/AW13,"-")</f>
        <v>0</v>
      </c>
      <c r="BC13" s="68"/>
      <c r="BD13" s="68"/>
      <c r="BE13" s="68"/>
      <c r="BF13" s="61">
        <v>8</v>
      </c>
      <c r="BG13" s="62">
        <f>IF(Q13=0,"",IF(BF13=0,"",(BF13/Q13)))</f>
        <v>0.17391304347826</v>
      </c>
      <c r="BH13" s="61"/>
      <c r="BI13" s="65">
        <f>IFERROR(BH13/BF13,"-")</f>
        <v>0</v>
      </c>
      <c r="BJ13" s="66"/>
      <c r="BK13" s="67">
        <f>IFERROR(BJ13/BF13,"-")</f>
        <v>0</v>
      </c>
      <c r="BL13" s="68"/>
      <c r="BM13" s="68"/>
      <c r="BN13" s="68"/>
      <c r="BO13" s="63">
        <v>15</v>
      </c>
      <c r="BP13" s="64">
        <f>IF(Q13=0,"",IF(BO13=0,"",(BO13/Q13)))</f>
        <v>0.32608695652174</v>
      </c>
      <c r="BQ13" s="61">
        <v>4</v>
      </c>
      <c r="BR13" s="65">
        <f>IFERROR(BQ13/BO13,"-")</f>
        <v>0.26666666666667</v>
      </c>
      <c r="BS13" s="66">
        <v>14000</v>
      </c>
      <c r="BT13" s="67">
        <f>IFERROR(BS13/BO13,"-")</f>
        <v>933.33333333333</v>
      </c>
      <c r="BU13" s="68">
        <v>4</v>
      </c>
      <c r="BV13" s="68"/>
      <c r="BW13" s="68"/>
      <c r="BX13" s="63">
        <v>13</v>
      </c>
      <c r="BY13" s="64">
        <f>IF(Q13=0,"",IF(BX13=0,"",(BX13/Q13)))</f>
        <v>0.28260869565217</v>
      </c>
      <c r="BZ13" s="61">
        <v>4</v>
      </c>
      <c r="CA13" s="65">
        <f>IFERROR(BZ13/BX13,"-")</f>
        <v>0.30769230769231</v>
      </c>
      <c r="CB13" s="66">
        <v>96000</v>
      </c>
      <c r="CC13" s="67">
        <f>IFERROR(CB13/BX13,"-")</f>
        <v>7384.6153846154</v>
      </c>
      <c r="CD13" s="68"/>
      <c r="CE13" s="68"/>
      <c r="CF13" s="68">
        <v>4</v>
      </c>
      <c r="CG13" s="63">
        <v>2</v>
      </c>
      <c r="CH13" s="64">
        <f>IF(Q13=0,"",IF(CG13=0,"",(CG13/Q13)))</f>
        <v>0.043478260869565</v>
      </c>
      <c r="CI13" s="61"/>
      <c r="CJ13" s="65">
        <f>IFERROR(CI13/CG13,"-")</f>
        <v>0</v>
      </c>
      <c r="CK13" s="66"/>
      <c r="CL13" s="67">
        <f>IFERROR(CK13/CG13,"-")</f>
        <v>0</v>
      </c>
      <c r="CM13" s="68"/>
      <c r="CN13" s="68"/>
      <c r="CO13" s="68"/>
      <c r="CP13" s="69">
        <v>8</v>
      </c>
      <c r="CQ13" s="66">
        <v>110000</v>
      </c>
      <c r="CR13" s="66">
        <v>40000</v>
      </c>
      <c r="CS13" s="66"/>
      <c r="CT13" s="70" t="str">
        <f>IF(AND(CR13=0,CS13=0),"",IF(AND(CR13&lt;=100000,CS13&lt;=100000),"",IF(CR13/CQ13&gt;0.7,"男高",IF(CS13/CQ13&gt;0.7,"女高",""))))</f>
        <v/>
      </c>
    </row>
    <row r="14" spans="1:99">
      <c r="A14" s="19"/>
      <c r="B14" s="187" t="s">
        <v>116</v>
      </c>
      <c r="C14" s="187"/>
      <c r="D14" s="187"/>
      <c r="E14" s="187"/>
      <c r="F14" s="187"/>
      <c r="G14" s="187" t="s">
        <v>66</v>
      </c>
      <c r="H14" s="40"/>
      <c r="I14" s="40"/>
      <c r="J14" s="40"/>
      <c r="K14" s="182"/>
      <c r="L14" s="41">
        <v>6</v>
      </c>
      <c r="M14" s="41">
        <v>6</v>
      </c>
      <c r="N14" s="41">
        <v>8</v>
      </c>
      <c r="O14" s="41">
        <v>2</v>
      </c>
      <c r="P14" s="41">
        <v>0</v>
      </c>
      <c r="Q14" s="41">
        <f>O14+P14</f>
        <v>2</v>
      </c>
      <c r="R14" s="42">
        <f>IFERROR(Q14/N14,"-")</f>
        <v>0.25</v>
      </c>
      <c r="S14" s="76">
        <v>0</v>
      </c>
      <c r="T14" s="76">
        <v>0</v>
      </c>
      <c r="U14" s="42">
        <f>IFERROR(T14/(Q14),"-")</f>
        <v>0</v>
      </c>
      <c r="V14" s="43"/>
      <c r="W14" s="44">
        <v>0</v>
      </c>
      <c r="X14" s="42">
        <f>IF(Q14=0,"-",W14/Q14)</f>
        <v>0</v>
      </c>
      <c r="Y14" s="182">
        <v>0</v>
      </c>
      <c r="Z14" s="182">
        <f>IFERROR(Y14/Q14,"-")</f>
        <v>0</v>
      </c>
      <c r="AA14" s="182" t="str">
        <f>IFERROR(Y14/W14,"-")</f>
        <v>-</v>
      </c>
      <c r="AB14" s="182"/>
      <c r="AC14" s="45"/>
      <c r="AD14" s="58"/>
      <c r="AE14" s="60"/>
      <c r="AF14" s="60">
        <f>IF(Q14=0,"",IF(AE14=0,"",(AE14/Q14)))</f>
        <v>0</v>
      </c>
      <c r="AG14" s="60"/>
      <c r="AH14" s="60" t="str">
        <f>IFERROR(AG14/AE14,"-")</f>
        <v>-</v>
      </c>
      <c r="AI14" s="60"/>
      <c r="AJ14" s="60" t="str">
        <f>IFERROR(AI14/AE14,"-")</f>
        <v>-</v>
      </c>
      <c r="AK14" s="60"/>
      <c r="AL14" s="60"/>
      <c r="AM14" s="60"/>
      <c r="AN14" s="60"/>
      <c r="AO14" s="60">
        <f>IF(Q14=0,"",IF(AN14=0,"",(AN14/Q14)))</f>
        <v>0</v>
      </c>
      <c r="AP14" s="60"/>
      <c r="AQ14" s="60" t="str">
        <f>IFERROR(AP14/AN14,"-")</f>
        <v>-</v>
      </c>
      <c r="AR14" s="60"/>
      <c r="AS14" s="60" t="str">
        <f>IFERROR(AR14/AN14,"-")</f>
        <v>-</v>
      </c>
      <c r="AT14" s="60"/>
      <c r="AU14" s="60"/>
      <c r="AV14" s="60"/>
      <c r="AW14" s="60"/>
      <c r="AX14" s="60">
        <f>IF(Q14=0,"",IF(AW14=0,"",(AW14/Q14)))</f>
        <v>0</v>
      </c>
      <c r="AY14" s="60"/>
      <c r="AZ14" s="60" t="str">
        <f>IFERROR(AY14/AW14,"-")</f>
        <v>-</v>
      </c>
      <c r="BA14" s="60"/>
      <c r="BB14" s="60" t="str">
        <f>IFERROR(BA14/AW14,"-")</f>
        <v>-</v>
      </c>
      <c r="BC14" s="60"/>
      <c r="BD14" s="60"/>
      <c r="BE14" s="60"/>
      <c r="BF14" s="60"/>
      <c r="BG14" s="60">
        <f>IF(Q14=0,"",IF(BF14=0,"",(BF14/Q14)))</f>
        <v>0</v>
      </c>
      <c r="BH14" s="60"/>
      <c r="BI14" s="60" t="str">
        <f>IFERROR(BH14/BF14,"-")</f>
        <v>-</v>
      </c>
      <c r="BJ14" s="60"/>
      <c r="BK14" s="60" t="str">
        <f>IFERROR(BJ14/BF14,"-")</f>
        <v>-</v>
      </c>
      <c r="BL14" s="60"/>
      <c r="BM14" s="60"/>
      <c r="BN14" s="60"/>
      <c r="BO14" s="60">
        <v>1</v>
      </c>
      <c r="BP14" s="60">
        <f>IF(Q14=0,"",IF(BO14=0,"",(BO14/Q14)))</f>
        <v>0.5</v>
      </c>
      <c r="BQ14" s="60"/>
      <c r="BR14" s="60">
        <f>IFERROR(BQ14/BO14,"-")</f>
        <v>0</v>
      </c>
      <c r="BS14" s="60"/>
      <c r="BT14" s="60">
        <f>IFERROR(BS14/BO14,"-")</f>
        <v>0</v>
      </c>
      <c r="BU14" s="60"/>
      <c r="BV14" s="60"/>
      <c r="BW14" s="60"/>
      <c r="BX14" s="60">
        <v>1</v>
      </c>
      <c r="BY14" s="60">
        <f>IF(Q14=0,"",IF(BX14=0,"",(BX14/Q14)))</f>
        <v>0.5</v>
      </c>
      <c r="BZ14" s="60"/>
      <c r="CA14" s="60">
        <f>IFERROR(BZ14/BX14,"-")</f>
        <v>0</v>
      </c>
      <c r="CB14" s="60"/>
      <c r="CC14" s="60">
        <f>IFERROR(CB14/BX14,"-")</f>
        <v>0</v>
      </c>
      <c r="CD14" s="60"/>
      <c r="CE14" s="60"/>
      <c r="CF14" s="60"/>
      <c r="CG14" s="60"/>
      <c r="CH14" s="60">
        <f>IF(Q14=0,"",IF(CG14=0,"",(CG14/Q14)))</f>
        <v>0</v>
      </c>
      <c r="CI14" s="60"/>
      <c r="CJ14" s="60" t="str">
        <f>IFERROR(CI14/CG14,"-")</f>
        <v>-</v>
      </c>
      <c r="CK14" s="60"/>
      <c r="CL14" s="60" t="str">
        <f>IFERROR(CK14/CG14,"-")</f>
        <v>-</v>
      </c>
      <c r="CM14" s="60"/>
      <c r="CN14" s="60"/>
      <c r="CO14" s="60"/>
      <c r="CP14" s="60">
        <v>0</v>
      </c>
      <c r="CQ14" s="60">
        <v>0</v>
      </c>
      <c r="CR14" s="60"/>
      <c r="CS14" s="60"/>
      <c r="CT14" s="60" t="str">
        <f>IF(AND(CR14=0,CS14=0),"",IF(AND(CR14&lt;=100000,CS14&lt;=100000),"",IF(CR14/CQ14&gt;0.7,"男高",IF(CS14/CQ14&gt;0.7,"女高",""))))</f>
        <v/>
      </c>
    </row>
    <row r="15" spans="1:99">
      <c r="B15" s="187" t="s">
        <v>117</v>
      </c>
      <c r="C15" s="187"/>
      <c r="D15" s="187"/>
      <c r="E15" s="187"/>
      <c r="F15" s="187"/>
      <c r="G15" s="187" t="s">
        <v>66</v>
      </c>
      <c r="H15" s="72"/>
      <c r="I15" s="72"/>
      <c r="J15" s="72"/>
      <c r="L15" s="72">
        <v>4</v>
      </c>
      <c r="M15" s="72">
        <v>4</v>
      </c>
      <c r="N15" s="72">
        <v>0</v>
      </c>
      <c r="O15" s="72">
        <v>0</v>
      </c>
      <c r="P15" s="72">
        <v>0</v>
      </c>
      <c r="Q15" s="72">
        <f>O15+P15</f>
        <v>0</v>
      </c>
      <c r="R15" s="72" t="str">
        <f>IFERROR(Q15/N15,"-")</f>
        <v>-</v>
      </c>
      <c r="S15" s="72">
        <v>0</v>
      </c>
      <c r="T15" s="72">
        <v>0</v>
      </c>
      <c r="U15" s="72" t="str">
        <f>IFERROR(T15/(Q15),"-")</f>
        <v>-</v>
      </c>
      <c r="W15" s="72">
        <v>0</v>
      </c>
      <c r="X15" s="72" t="str">
        <f>IF(Q15=0,"-",W15/Q15)</f>
        <v>-</v>
      </c>
      <c r="Y15" s="72">
        <v>0</v>
      </c>
      <c r="Z15" s="72" t="str">
        <f>IFERROR(Y15/Q15,"-")</f>
        <v>-</v>
      </c>
      <c r="AA15" s="72" t="str">
        <f>IFERROR(Y15/W15,"-")</f>
        <v>-</v>
      </c>
      <c r="AE15" s="72"/>
      <c r="AF15" s="72" t="str">
        <f>IF(Q15=0,"",IF(AE15=0,"",(AE15/Q15)))</f>
        <v/>
      </c>
      <c r="AG15" s="72"/>
      <c r="AH15" s="72" t="str">
        <f>IFERROR(AG15/AE15,"-")</f>
        <v>-</v>
      </c>
      <c r="AI15" s="72"/>
      <c r="AJ15" s="72" t="str">
        <f>IFERROR(AI15/AE15,"-")</f>
        <v>-</v>
      </c>
      <c r="AK15" s="72"/>
      <c r="AL15" s="72"/>
      <c r="AM15" s="72"/>
      <c r="AN15" s="72"/>
      <c r="AO15" s="72" t="str">
        <f>IF(Q15=0,"",IF(AN15=0,"",(AN15/Q15)))</f>
        <v/>
      </c>
      <c r="AP15" s="72"/>
      <c r="AQ15" s="72" t="str">
        <f>IFERROR(AP15/AN15,"-")</f>
        <v>-</v>
      </c>
      <c r="AR15" s="72"/>
      <c r="AS15" s="72" t="str">
        <f>IFERROR(AR15/AN15,"-")</f>
        <v>-</v>
      </c>
      <c r="AT15" s="72"/>
      <c r="AU15" s="72"/>
      <c r="AV15" s="72"/>
      <c r="AW15" s="72"/>
      <c r="AX15" s="72" t="str">
        <f>IF(Q15=0,"",IF(AW15=0,"",(AW15/Q15)))</f>
        <v/>
      </c>
      <c r="AY15" s="72"/>
      <c r="AZ15" s="72" t="str">
        <f>IFERROR(AY15/AW15,"-")</f>
        <v>-</v>
      </c>
      <c r="BA15" s="72"/>
      <c r="BB15" s="72" t="str">
        <f>IFERROR(BA15/AW15,"-")</f>
        <v>-</v>
      </c>
      <c r="BC15" s="72"/>
      <c r="BD15" s="72"/>
      <c r="BE15" s="72"/>
      <c r="BF15" s="72"/>
      <c r="BG15" s="72" t="str">
        <f>IF(Q15=0,"",IF(BF15=0,"",(BF15/Q15)))</f>
        <v/>
      </c>
      <c r="BH15" s="72"/>
      <c r="BI15" s="72" t="str">
        <f>IFERROR(BH15/BF15,"-")</f>
        <v>-</v>
      </c>
      <c r="BJ15" s="72"/>
      <c r="BK15" s="72" t="str">
        <f>IFERROR(BJ15/BF15,"-")</f>
        <v>-</v>
      </c>
      <c r="BL15" s="72"/>
      <c r="BM15" s="72"/>
      <c r="BN15" s="72"/>
      <c r="BO15" s="72"/>
      <c r="BP15" s="72" t="str">
        <f>IF(Q15=0,"",IF(BO15=0,"",(BO15/Q15)))</f>
        <v/>
      </c>
      <c r="BQ15" s="72"/>
      <c r="BR15" s="72" t="str">
        <f>IFERROR(BQ15/BO15,"-")</f>
        <v>-</v>
      </c>
      <c r="BS15" s="72"/>
      <c r="BT15" s="72" t="str">
        <f>IFERROR(BS15/BO15,"-")</f>
        <v>-</v>
      </c>
      <c r="BU15" s="72"/>
      <c r="BV15" s="72"/>
      <c r="BW15" s="72"/>
      <c r="BX15" s="72"/>
      <c r="BY15" s="72" t="str">
        <f>IF(Q15=0,"",IF(BX15=0,"",(BX15/Q15)))</f>
        <v/>
      </c>
      <c r="BZ15" s="72"/>
      <c r="CA15" s="72" t="str">
        <f>IFERROR(BZ15/BX15,"-")</f>
        <v>-</v>
      </c>
      <c r="CB15" s="72"/>
      <c r="CC15" s="72" t="str">
        <f>IFERROR(CB15/BX15,"-")</f>
        <v>-</v>
      </c>
      <c r="CD15" s="72"/>
      <c r="CE15" s="72"/>
      <c r="CF15" s="72"/>
      <c r="CG15" s="72"/>
      <c r="CH15" s="72" t="str">
        <f>IF(Q15=0,"",IF(CG15=0,"",(CG15/Q15)))</f>
        <v/>
      </c>
      <c r="CI15" s="72"/>
      <c r="CJ15" s="72" t="str">
        <f>IFERROR(CI15/CG15,"-")</f>
        <v>-</v>
      </c>
      <c r="CK15" s="72"/>
      <c r="CL15" s="72" t="str">
        <f>IFERROR(CK15/CG15,"-")</f>
        <v>-</v>
      </c>
      <c r="CM15" s="72"/>
      <c r="CN15" s="72"/>
      <c r="CO15" s="72"/>
      <c r="CP15" s="72">
        <v>0</v>
      </c>
      <c r="CQ15" s="72">
        <v>0</v>
      </c>
      <c r="CR15" s="72"/>
      <c r="CS15" s="72"/>
      <c r="CT15" s="72" t="str">
        <f>IF(AND(CR15=0,CS15=0),"",IF(AND(CR15&lt;=100000,CS15&lt;=100000),"",IF(CR15/CQ15&gt;0.7,"男高",IF(CS15/CQ15&gt;0.7,"女高",""))))</f>
        <v/>
      </c>
    </row>
    <row r="18" spans="1:99">
      <c r="A18" s="72">
        <f>AC18</f>
        <v>0.38222222222222</v>
      </c>
      <c r="H18" s="72" t="s">
        <v>118</v>
      </c>
      <c r="K18" s="72">
        <f>SUM(K6:K17)</f>
        <v>900000</v>
      </c>
      <c r="L18" s="72">
        <f>SUM(L6:L17)</f>
        <v>471</v>
      </c>
      <c r="M18" s="72">
        <f>SUM(M6:M17)</f>
        <v>198</v>
      </c>
      <c r="N18" s="72">
        <f>SUM(N6:N17)</f>
        <v>738</v>
      </c>
      <c r="O18" s="72">
        <f>SUM(O6:O17)</f>
        <v>78</v>
      </c>
      <c r="P18" s="72">
        <f>SUM(P6:P17)</f>
        <v>1</v>
      </c>
      <c r="Q18" s="72">
        <f>SUM(Q6:Q17)</f>
        <v>79</v>
      </c>
      <c r="R18" s="72">
        <f>IFERROR(Q18/N18,"-")</f>
        <v>0.1070460704607</v>
      </c>
      <c r="S18" s="72">
        <f>SUM(S6:S17)</f>
        <v>19</v>
      </c>
      <c r="T18" s="72">
        <f>SUM(T6:T17)</f>
        <v>17</v>
      </c>
      <c r="U18" s="72">
        <f>IFERROR(S18/Q18,"-")</f>
        <v>0.24050632911392</v>
      </c>
      <c r="V18" s="72">
        <f>IFERROR(K18/Q18,"-")</f>
        <v>11392.405063291</v>
      </c>
      <c r="W18" s="72">
        <f>SUM(W6:W17)</f>
        <v>12</v>
      </c>
      <c r="X18" s="72">
        <f>IFERROR(W18/Q18,"-")</f>
        <v>0.15189873417722</v>
      </c>
      <c r="Y18" s="72">
        <f>SUM(Y6:Y17)</f>
        <v>344000</v>
      </c>
      <c r="Z18" s="72">
        <f>IFERROR(Y18/Q18,"-")</f>
        <v>4354.4303797468</v>
      </c>
      <c r="AA18" s="72">
        <f>IFERROR(Y18/W18,"-")</f>
        <v>28666.666666667</v>
      </c>
      <c r="AB18" s="72">
        <f>Y18-K18</f>
        <v>-556000</v>
      </c>
      <c r="AC18" s="72">
        <f>Y18/K18</f>
        <v>0.38222222222222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10:A15"/>
    <mergeCell ref="K10:K15"/>
    <mergeCell ref="V10:V15"/>
    <mergeCell ref="AB10:AB15"/>
    <mergeCell ref="AC10:AC1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4" t="s">
        <v>4</v>
      </c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5" t="s">
        <v>5</v>
      </c>
      <c r="CL2" s="157" t="s">
        <v>6</v>
      </c>
      <c r="CM2" s="145" t="s">
        <v>7</v>
      </c>
      <c r="CN2" s="146"/>
      <c r="CO2" s="147"/>
    </row>
    <row r="3" spans="1:95" customHeight="1" ht="14.25">
      <c r="A3" s="27" t="s">
        <v>119</v>
      </c>
      <c r="B3" s="38"/>
      <c r="C3" s="38"/>
      <c r="D3" s="38"/>
      <c r="E3" s="38"/>
      <c r="F3" s="71"/>
      <c r="G3" s="55"/>
      <c r="H3" s="55"/>
      <c r="I3" s="143" t="s">
        <v>9</v>
      </c>
      <c r="J3" s="144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8" t="s">
        <v>10</v>
      </c>
      <c r="AA3" s="149"/>
      <c r="AB3" s="149"/>
      <c r="AC3" s="149"/>
      <c r="AD3" s="149"/>
      <c r="AE3" s="149"/>
      <c r="AF3" s="149"/>
      <c r="AG3" s="149"/>
      <c r="AH3" s="149"/>
      <c r="AI3" s="160" t="s">
        <v>11</v>
      </c>
      <c r="AJ3" s="161"/>
      <c r="AK3" s="161"/>
      <c r="AL3" s="161"/>
      <c r="AM3" s="161"/>
      <c r="AN3" s="161"/>
      <c r="AO3" s="161"/>
      <c r="AP3" s="161"/>
      <c r="AQ3" s="162"/>
      <c r="AR3" s="163" t="s">
        <v>12</v>
      </c>
      <c r="AS3" s="164"/>
      <c r="AT3" s="164"/>
      <c r="AU3" s="164"/>
      <c r="AV3" s="164"/>
      <c r="AW3" s="164"/>
      <c r="AX3" s="164"/>
      <c r="AY3" s="164"/>
      <c r="AZ3" s="165"/>
      <c r="BA3" s="166" t="s">
        <v>13</v>
      </c>
      <c r="BB3" s="167"/>
      <c r="BC3" s="167"/>
      <c r="BD3" s="167"/>
      <c r="BE3" s="167"/>
      <c r="BF3" s="167"/>
      <c r="BG3" s="167"/>
      <c r="BH3" s="167"/>
      <c r="BI3" s="168"/>
      <c r="BJ3" s="169" t="s">
        <v>14</v>
      </c>
      <c r="BK3" s="170"/>
      <c r="BL3" s="170"/>
      <c r="BM3" s="170"/>
      <c r="BN3" s="170"/>
      <c r="BO3" s="170"/>
      <c r="BP3" s="170"/>
      <c r="BQ3" s="170"/>
      <c r="BR3" s="171"/>
      <c r="BS3" s="172" t="s">
        <v>15</v>
      </c>
      <c r="BT3" s="173"/>
      <c r="BU3" s="173"/>
      <c r="BV3" s="173"/>
      <c r="BW3" s="173"/>
      <c r="BX3" s="173"/>
      <c r="BY3" s="173"/>
      <c r="BZ3" s="173"/>
      <c r="CA3" s="174"/>
      <c r="CB3" s="175" t="s">
        <v>16</v>
      </c>
      <c r="CC3" s="176"/>
      <c r="CD3" s="176"/>
      <c r="CE3" s="176"/>
      <c r="CF3" s="176"/>
      <c r="CG3" s="176"/>
      <c r="CH3" s="176"/>
      <c r="CI3" s="176"/>
      <c r="CJ3" s="177"/>
      <c r="CK3" s="155"/>
      <c r="CL3" s="158"/>
      <c r="CM3" s="150" t="s">
        <v>17</v>
      </c>
      <c r="CN3" s="151"/>
      <c r="CO3" s="152" t="s">
        <v>18</v>
      </c>
    </row>
    <row r="4" spans="1:95">
      <c r="A4" s="26"/>
      <c r="B4" s="7" t="s">
        <v>19</v>
      </c>
      <c r="C4" s="7" t="s">
        <v>20</v>
      </c>
      <c r="D4" s="7" t="s">
        <v>120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6"/>
      <c r="CL4" s="159"/>
      <c r="CM4" s="52" t="s">
        <v>55</v>
      </c>
      <c r="CN4" s="52" t="s">
        <v>56</v>
      </c>
      <c r="CO4" s="153"/>
    </row>
    <row r="5" spans="1:95">
      <c r="A5" s="19"/>
      <c r="B5" s="28"/>
      <c r="C5" s="28"/>
      <c r="D5" s="26"/>
      <c r="E5" s="26"/>
      <c r="F5" s="26"/>
      <c r="G5" s="35"/>
      <c r="H5" s="178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3"/>
      <c r="U5" s="183"/>
      <c r="V5" s="183"/>
      <c r="W5" s="183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>
        <f>X6</f>
        <v>4.390287668183</v>
      </c>
      <c r="B6" s="187" t="s">
        <v>121</v>
      </c>
      <c r="C6" s="187" t="s">
        <v>122</v>
      </c>
      <c r="D6" s="187"/>
      <c r="E6" s="187"/>
      <c r="F6" s="90" t="s">
        <v>123</v>
      </c>
      <c r="G6" s="90" t="s">
        <v>124</v>
      </c>
      <c r="H6" s="179">
        <v>1504685</v>
      </c>
      <c r="I6" s="79">
        <v>1141</v>
      </c>
      <c r="J6" s="79">
        <v>0</v>
      </c>
      <c r="K6" s="79">
        <v>72927</v>
      </c>
      <c r="L6" s="93">
        <v>416</v>
      </c>
      <c r="M6" s="80">
        <f>IFERROR(L6/K6,"-")</f>
        <v>0.0057043344714578</v>
      </c>
      <c r="N6" s="79">
        <v>101</v>
      </c>
      <c r="O6" s="79">
        <v>178</v>
      </c>
      <c r="P6" s="80">
        <f>IFERROR(N6/(L6),"-")</f>
        <v>0.24278846153846</v>
      </c>
      <c r="Q6" s="81">
        <f>IFERROR(H6/SUM(L6:L6),"-")</f>
        <v>3617.03125</v>
      </c>
      <c r="R6" s="82">
        <v>103</v>
      </c>
      <c r="S6" s="80">
        <f>IF(L6=0,"-",R6/L6)</f>
        <v>0.24759615384615</v>
      </c>
      <c r="T6" s="184">
        <v>6606000</v>
      </c>
      <c r="U6" s="185">
        <f>IFERROR(T6/L6,"-")</f>
        <v>15879.807692308</v>
      </c>
      <c r="V6" s="185">
        <f>IFERROR(T6/R6,"-")</f>
        <v>64135.922330097</v>
      </c>
      <c r="W6" s="179">
        <f>SUM(T6:T6)-SUM(H6:H6)</f>
        <v>5101315</v>
      </c>
      <c r="X6" s="83">
        <f>SUM(T6:T6)/SUM(H6:H6)</f>
        <v>4.390287668183</v>
      </c>
      <c r="Y6" s="77"/>
      <c r="Z6" s="94"/>
      <c r="AA6" s="95">
        <f>IF(L6=0,"",IF(Z6=0,"",(Z6/L6)))</f>
        <v>0</v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>
        <f>IF(L6=0,"",IF(AI6=0,"",(AI6/L6)))</f>
        <v>0</v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>
        <v>4</v>
      </c>
      <c r="AS6" s="107">
        <f>IF(L6=0,"",IF(AR6=0,"",(AR6/L6)))</f>
        <v>0.0096153846153846</v>
      </c>
      <c r="AT6" s="106">
        <v>1</v>
      </c>
      <c r="AU6" s="108">
        <f>IFERROR(AT6/AR6,"-")</f>
        <v>0.25</v>
      </c>
      <c r="AV6" s="109">
        <v>10000</v>
      </c>
      <c r="AW6" s="110">
        <f>IFERROR(AV6/AR6,"-")</f>
        <v>2500</v>
      </c>
      <c r="AX6" s="111">
        <v>1</v>
      </c>
      <c r="AY6" s="111"/>
      <c r="AZ6" s="111"/>
      <c r="BA6" s="112">
        <v>12</v>
      </c>
      <c r="BB6" s="113">
        <f>IF(L6=0,"",IF(BA6=0,"",(BA6/L6)))</f>
        <v>0.028846153846154</v>
      </c>
      <c r="BC6" s="112"/>
      <c r="BD6" s="114">
        <f>IFERROR(BC6/BA6,"-")</f>
        <v>0</v>
      </c>
      <c r="BE6" s="115"/>
      <c r="BF6" s="116">
        <f>IFERROR(BE6/BA6,"-")</f>
        <v>0</v>
      </c>
      <c r="BG6" s="117"/>
      <c r="BH6" s="117"/>
      <c r="BI6" s="117"/>
      <c r="BJ6" s="119">
        <v>152</v>
      </c>
      <c r="BK6" s="120">
        <f>IF(L6=0,"",IF(BJ6=0,"",(BJ6/L6)))</f>
        <v>0.36538461538462</v>
      </c>
      <c r="BL6" s="121">
        <v>26</v>
      </c>
      <c r="BM6" s="122">
        <f>IFERROR(BL6/BJ6,"-")</f>
        <v>0.17105263157895</v>
      </c>
      <c r="BN6" s="123">
        <v>892000</v>
      </c>
      <c r="BO6" s="124">
        <f>IFERROR(BN6/BJ6,"-")</f>
        <v>5868.4210526316</v>
      </c>
      <c r="BP6" s="125">
        <v>9</v>
      </c>
      <c r="BQ6" s="125">
        <v>7</v>
      </c>
      <c r="BR6" s="125">
        <v>10</v>
      </c>
      <c r="BS6" s="126">
        <v>204</v>
      </c>
      <c r="BT6" s="127">
        <f>IF(L6=0,"",IF(BS6=0,"",(BS6/L6)))</f>
        <v>0.49038461538462</v>
      </c>
      <c r="BU6" s="128">
        <v>58</v>
      </c>
      <c r="BV6" s="129">
        <f>IFERROR(BU6/BS6,"-")</f>
        <v>0.2843137254902</v>
      </c>
      <c r="BW6" s="130">
        <v>4524000</v>
      </c>
      <c r="BX6" s="131">
        <f>IFERROR(BW6/BS6,"-")</f>
        <v>22176.470588235</v>
      </c>
      <c r="BY6" s="132">
        <v>28</v>
      </c>
      <c r="BZ6" s="132">
        <v>10</v>
      </c>
      <c r="CA6" s="132">
        <v>20</v>
      </c>
      <c r="CB6" s="133">
        <v>44</v>
      </c>
      <c r="CC6" s="134">
        <f>IF(L6=0,"",IF(CB6=0,"",(CB6/L6)))</f>
        <v>0.10576923076923</v>
      </c>
      <c r="CD6" s="135">
        <v>18</v>
      </c>
      <c r="CE6" s="136">
        <f>IFERROR(CD6/CB6,"-")</f>
        <v>0.40909090909091</v>
      </c>
      <c r="CF6" s="137">
        <v>1180000</v>
      </c>
      <c r="CG6" s="138">
        <f>IFERROR(CF6/CB6,"-")</f>
        <v>26818.181818182</v>
      </c>
      <c r="CH6" s="139">
        <v>4</v>
      </c>
      <c r="CI6" s="139">
        <v>1</v>
      </c>
      <c r="CJ6" s="139">
        <v>13</v>
      </c>
      <c r="CK6" s="140">
        <v>103</v>
      </c>
      <c r="CL6" s="141">
        <v>6606000</v>
      </c>
      <c r="CM6" s="141">
        <v>1749000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8" t="str">
        <f>X7</f>
        <v>0</v>
      </c>
      <c r="B7" s="187" t="s">
        <v>125</v>
      </c>
      <c r="C7" s="187" t="s">
        <v>122</v>
      </c>
      <c r="D7" s="187"/>
      <c r="E7" s="187"/>
      <c r="F7" s="90" t="s">
        <v>126</v>
      </c>
      <c r="G7" s="90" t="s">
        <v>124</v>
      </c>
      <c r="H7" s="179">
        <v>0</v>
      </c>
      <c r="I7" s="79">
        <v>2</v>
      </c>
      <c r="J7" s="79">
        <v>0</v>
      </c>
      <c r="K7" s="79">
        <v>0</v>
      </c>
      <c r="L7" s="93">
        <v>1</v>
      </c>
      <c r="M7" s="80" t="str">
        <f>IFERROR(L7/K7,"-")</f>
        <v>-</v>
      </c>
      <c r="N7" s="79">
        <v>0</v>
      </c>
      <c r="O7" s="79">
        <v>1</v>
      </c>
      <c r="P7" s="80">
        <f>IFERROR(N7/(L7),"-")</f>
        <v>0</v>
      </c>
      <c r="Q7" s="81">
        <f>IFERROR(H7/SUM(L7:L7),"-")</f>
        <v>0</v>
      </c>
      <c r="R7" s="82">
        <v>1</v>
      </c>
      <c r="S7" s="80">
        <f>IF(L7=0,"-",R7/L7)</f>
        <v>1</v>
      </c>
      <c r="T7" s="184">
        <v>16000</v>
      </c>
      <c r="U7" s="185">
        <f>IFERROR(T7/L7,"-")</f>
        <v>16000</v>
      </c>
      <c r="V7" s="185">
        <f>IFERROR(T7/R7,"-")</f>
        <v>16000</v>
      </c>
      <c r="W7" s="179">
        <f>SUM(T7:T7)-SUM(H7:H7)</f>
        <v>16000</v>
      </c>
      <c r="X7" s="83" t="str">
        <f>SUM(T7:T7)/SUM(H7:H7)</f>
        <v>0</v>
      </c>
      <c r="Y7" s="77"/>
      <c r="Z7" s="94"/>
      <c r="AA7" s="95">
        <f>IF(L7=0,"",IF(Z7=0,"",(Z7/L7)))</f>
        <v>0</v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/>
      <c r="AJ7" s="101">
        <f>IF(L7=0,"",IF(AI7=0,"",(AI7/L7)))</f>
        <v>0</v>
      </c>
      <c r="AK7" s="100"/>
      <c r="AL7" s="102" t="str">
        <f>IFERROR(AK7/AI7,"-")</f>
        <v>-</v>
      </c>
      <c r="AM7" s="103"/>
      <c r="AN7" s="104" t="str">
        <f>IFERROR(AM7/AI7,"-")</f>
        <v>-</v>
      </c>
      <c r="AO7" s="105"/>
      <c r="AP7" s="105"/>
      <c r="AQ7" s="105"/>
      <c r="AR7" s="106"/>
      <c r="AS7" s="107">
        <f>IF(L7=0,"",IF(AR7=0,"",(AR7/L7)))</f>
        <v>0</v>
      </c>
      <c r="AT7" s="106"/>
      <c r="AU7" s="108" t="str">
        <f>IFERROR(AT7/AR7,"-")</f>
        <v>-</v>
      </c>
      <c r="AV7" s="109"/>
      <c r="AW7" s="110" t="str">
        <f>IFERROR(AV7/AR7,"-")</f>
        <v>-</v>
      </c>
      <c r="AX7" s="111"/>
      <c r="AY7" s="111"/>
      <c r="AZ7" s="111"/>
      <c r="BA7" s="112"/>
      <c r="BB7" s="113">
        <f>IF(L7=0,"",IF(BA7=0,"",(BA7/L7)))</f>
        <v>0</v>
      </c>
      <c r="BC7" s="112"/>
      <c r="BD7" s="114" t="str">
        <f>IFERROR(BC7/BA7,"-")</f>
        <v>-</v>
      </c>
      <c r="BE7" s="115"/>
      <c r="BF7" s="116" t="str">
        <f>IFERROR(BE7/BA7,"-")</f>
        <v>-</v>
      </c>
      <c r="BG7" s="117"/>
      <c r="BH7" s="117"/>
      <c r="BI7" s="117"/>
      <c r="BJ7" s="119">
        <v>1</v>
      </c>
      <c r="BK7" s="120">
        <f>IF(L7=0,"",IF(BJ7=0,"",(BJ7/L7)))</f>
        <v>1</v>
      </c>
      <c r="BL7" s="121">
        <v>1</v>
      </c>
      <c r="BM7" s="122">
        <f>IFERROR(BL7/BJ7,"-")</f>
        <v>1</v>
      </c>
      <c r="BN7" s="123">
        <v>16000</v>
      </c>
      <c r="BO7" s="124">
        <f>IFERROR(BN7/BJ7,"-")</f>
        <v>16000</v>
      </c>
      <c r="BP7" s="125"/>
      <c r="BQ7" s="125"/>
      <c r="BR7" s="125">
        <v>1</v>
      </c>
      <c r="BS7" s="126"/>
      <c r="BT7" s="127">
        <f>IF(L7=0,"",IF(BS7=0,"",(BS7/L7)))</f>
        <v>0</v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/>
      <c r="CC7" s="134">
        <f>IF(L7=0,"",IF(CB7=0,"",(CB7/L7)))</f>
        <v>0</v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1</v>
      </c>
      <c r="CL7" s="141">
        <v>16000</v>
      </c>
      <c r="CM7" s="141">
        <v>16000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7"/>
      <c r="C8" s="87"/>
      <c r="D8" s="88"/>
      <c r="E8" s="89"/>
      <c r="F8" s="90"/>
      <c r="G8" s="90"/>
      <c r="H8" s="180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6"/>
      <c r="U8" s="186"/>
      <c r="V8" s="186"/>
      <c r="W8" s="186"/>
      <c r="X8" s="33"/>
      <c r="Y8" s="57"/>
      <c r="Z8" s="61"/>
      <c r="AA8" s="62"/>
      <c r="AB8" s="61"/>
      <c r="AC8" s="65"/>
      <c r="AD8" s="66"/>
      <c r="AE8" s="67"/>
      <c r="AF8" s="68"/>
      <c r="AG8" s="68"/>
      <c r="AH8" s="68"/>
      <c r="AI8" s="61"/>
      <c r="AJ8" s="62"/>
      <c r="AK8" s="61"/>
      <c r="AL8" s="65"/>
      <c r="AM8" s="66"/>
      <c r="AN8" s="67"/>
      <c r="AO8" s="68"/>
      <c r="AP8" s="68"/>
      <c r="AQ8" s="68"/>
      <c r="AR8" s="61"/>
      <c r="AS8" s="62"/>
      <c r="AT8" s="61"/>
      <c r="AU8" s="65"/>
      <c r="AV8" s="66"/>
      <c r="AW8" s="67"/>
      <c r="AX8" s="68"/>
      <c r="AY8" s="68"/>
      <c r="AZ8" s="68"/>
      <c r="BA8" s="61"/>
      <c r="BB8" s="62"/>
      <c r="BC8" s="61"/>
      <c r="BD8" s="65"/>
      <c r="BE8" s="66"/>
      <c r="BF8" s="67"/>
      <c r="BG8" s="68"/>
      <c r="BH8" s="68"/>
      <c r="BI8" s="68"/>
      <c r="BJ8" s="63"/>
      <c r="BK8" s="64"/>
      <c r="BL8" s="61"/>
      <c r="BM8" s="65"/>
      <c r="BN8" s="66"/>
      <c r="BO8" s="67"/>
      <c r="BP8" s="68"/>
      <c r="BQ8" s="68"/>
      <c r="BR8" s="68"/>
      <c r="BS8" s="63"/>
      <c r="BT8" s="64"/>
      <c r="BU8" s="61"/>
      <c r="BV8" s="65"/>
      <c r="BW8" s="66"/>
      <c r="BX8" s="67"/>
      <c r="BY8" s="68"/>
      <c r="BZ8" s="68"/>
      <c r="CA8" s="68"/>
      <c r="CB8" s="63"/>
      <c r="CC8" s="64"/>
      <c r="CD8" s="61"/>
      <c r="CE8" s="65"/>
      <c r="CF8" s="66"/>
      <c r="CG8" s="67"/>
      <c r="CH8" s="68"/>
      <c r="CI8" s="68"/>
      <c r="CJ8" s="68"/>
      <c r="CK8" s="69"/>
      <c r="CL8" s="66"/>
      <c r="CM8" s="66"/>
      <c r="CN8" s="66"/>
      <c r="CO8" s="70"/>
    </row>
    <row r="9" spans="1:95">
      <c r="A9" s="30"/>
      <c r="B9" s="37"/>
      <c r="C9" s="37"/>
      <c r="D9" s="31"/>
      <c r="E9" s="31"/>
      <c r="F9" s="36"/>
      <c r="G9" s="73"/>
      <c r="H9" s="181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6"/>
      <c r="U9" s="186"/>
      <c r="V9" s="186"/>
      <c r="W9" s="186"/>
      <c r="X9" s="33"/>
      <c r="Y9" s="59"/>
      <c r="Z9" s="61"/>
      <c r="AA9" s="62"/>
      <c r="AB9" s="61"/>
      <c r="AC9" s="65"/>
      <c r="AD9" s="66"/>
      <c r="AE9" s="67"/>
      <c r="AF9" s="68"/>
      <c r="AG9" s="68"/>
      <c r="AH9" s="68"/>
      <c r="AI9" s="61"/>
      <c r="AJ9" s="62"/>
      <c r="AK9" s="61"/>
      <c r="AL9" s="65"/>
      <c r="AM9" s="66"/>
      <c r="AN9" s="67"/>
      <c r="AO9" s="68"/>
      <c r="AP9" s="68"/>
      <c r="AQ9" s="68"/>
      <c r="AR9" s="61"/>
      <c r="AS9" s="62"/>
      <c r="AT9" s="61"/>
      <c r="AU9" s="65"/>
      <c r="AV9" s="66"/>
      <c r="AW9" s="67"/>
      <c r="AX9" s="68"/>
      <c r="AY9" s="68"/>
      <c r="AZ9" s="68"/>
      <c r="BA9" s="61"/>
      <c r="BB9" s="62"/>
      <c r="BC9" s="61"/>
      <c r="BD9" s="65"/>
      <c r="BE9" s="66"/>
      <c r="BF9" s="67"/>
      <c r="BG9" s="68"/>
      <c r="BH9" s="68"/>
      <c r="BI9" s="68"/>
      <c r="BJ9" s="63"/>
      <c r="BK9" s="64"/>
      <c r="BL9" s="61"/>
      <c r="BM9" s="65"/>
      <c r="BN9" s="66"/>
      <c r="BO9" s="67"/>
      <c r="BP9" s="68"/>
      <c r="BQ9" s="68"/>
      <c r="BR9" s="68"/>
      <c r="BS9" s="63"/>
      <c r="BT9" s="64"/>
      <c r="BU9" s="61"/>
      <c r="BV9" s="65"/>
      <c r="BW9" s="66"/>
      <c r="BX9" s="67"/>
      <c r="BY9" s="68"/>
      <c r="BZ9" s="68"/>
      <c r="CA9" s="68"/>
      <c r="CB9" s="63"/>
      <c r="CC9" s="64"/>
      <c r="CD9" s="61"/>
      <c r="CE9" s="65"/>
      <c r="CF9" s="66"/>
      <c r="CG9" s="67"/>
      <c r="CH9" s="68"/>
      <c r="CI9" s="68"/>
      <c r="CJ9" s="68"/>
      <c r="CK9" s="69"/>
      <c r="CL9" s="66"/>
      <c r="CM9" s="66"/>
      <c r="CN9" s="66"/>
      <c r="CO9" s="70"/>
    </row>
    <row r="10" spans="1:95">
      <c r="A10" s="19">
        <f>Z10</f>
        <v/>
      </c>
      <c r="B10" s="41"/>
      <c r="C10" s="41"/>
      <c r="D10" s="41"/>
      <c r="E10" s="41"/>
      <c r="F10" s="40" t="s">
        <v>127</v>
      </c>
      <c r="G10" s="40"/>
      <c r="H10" s="182"/>
      <c r="I10" s="41">
        <f>SUM(I6:I9)</f>
        <v>1143</v>
      </c>
      <c r="J10" s="41">
        <f>SUM(J6:J9)</f>
        <v>0</v>
      </c>
      <c r="K10" s="41">
        <f>SUM(K6:K9)</f>
        <v>72927</v>
      </c>
      <c r="L10" s="41">
        <f>SUM(L6:L9)</f>
        <v>417</v>
      </c>
      <c r="M10" s="42">
        <f>IFERROR(L10/K10,"-")</f>
        <v>0.0057180468139372</v>
      </c>
      <c r="N10" s="76">
        <f>SUM(N6:N9)</f>
        <v>101</v>
      </c>
      <c r="O10" s="76">
        <f>SUM(O6:O9)</f>
        <v>179</v>
      </c>
      <c r="P10" s="42">
        <f>IFERROR(N10/L10,"-")</f>
        <v>0.24220623501199</v>
      </c>
      <c r="Q10" s="43">
        <f>IFERROR(H10/L10,"-")</f>
        <v>0</v>
      </c>
      <c r="R10" s="44">
        <f>SUM(R6:R9)</f>
        <v>104</v>
      </c>
      <c r="S10" s="42">
        <f>IFERROR(R10/L10,"-")</f>
        <v>0.24940047961631</v>
      </c>
      <c r="T10" s="182">
        <f>SUM(T6:T9)</f>
        <v>6622000</v>
      </c>
      <c r="U10" s="182">
        <f>IFERROR(T10/L10,"-")</f>
        <v>15880.095923261</v>
      </c>
      <c r="V10" s="182">
        <f>IFERROR(T10/R10,"-")</f>
        <v>63673.076923077</v>
      </c>
      <c r="W10" s="182">
        <f>T10-H10</f>
        <v>6622000</v>
      </c>
      <c r="X10" s="45" t="str">
        <f>T10/H10</f>
        <v>0</v>
      </c>
      <c r="Y10" s="58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新聞</vt:lpstr>
      <vt:lpstr>雑誌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