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<sst xmlns="http://schemas.openxmlformats.org/spreadsheetml/2006/main" uniqueCount="77">
  <si>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</si>
  <si>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</si>
  <si>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</si>
  <si>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</si>
  <si>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</si>
  <si>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</si>
  <si>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</si>
  <si>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</si>
  <si>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</si>
  <si>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</si>
  <si>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</si>
  <si>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</si>
  <si>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</si>
  <si>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</si>
  <si>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</si>
  <si>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</si>
  <si>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</si>
  <si>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</si>
  <si>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</si>
  <si>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</si>
  <si>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</si>
  <si>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</si>
  <si>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</si>
  <si>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</si>
  <si>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</si>
  <si>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</si>
  <si>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</si>
  <si>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</si>
  <si>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</si>
  <si>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</si>
  <si>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</si>
  <si>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</si>
  <si>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</si>
  <si>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</si>
  <si>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</si>
  <si>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</si>
  <si>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</si>
  <si>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</si>
  <si>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</si>
  <si>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</si>
  <si>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</si>
  <si>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</si>
  <si>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</si>
  <si>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</si>
  <si>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</si>
  <si>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</si>
  <si>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</si>
  <si>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</si>
  <si>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</si>
  <si>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</si>
  <si>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</si>
  <si>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</si>
  <si>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</si>
  <si>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</si>
  <si>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</si>
  <si>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</si>
  <si>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</si>
  <si>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ht313</t>
  </si>
  <si>
    <t>lp02</t>
  </si>
  <si>
    <t>RNパック</t>
  </si>
  <si>
    <t>11月01日(火)</t>
  </si>
  <si>
    <t>ht314</t>
  </si>
  <si>
    <t>ht315</t>
  </si>
  <si>
    <t>ht316</t>
  </si>
  <si>
    <t>空電</t>
  </si>
  <si>
    <t>ht317</t>
  </si>
  <si>
    <t>ht318</t>
  </si>
  <si>
    <t>雑誌 TOTAL</t>
  </si>
  <si>
    <t>●リスティング 広告</t>
  </si>
  <si>
    <t>UA</t>
  </si>
  <si>
    <t>adyd</t>
  </si>
  <si>
    <t>ADIT</t>
  </si>
  <si>
    <t>YDN（ディスプレイ広告）</t>
  </si>
  <si>
    <t>11/1～11/30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</si>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</sst>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2.82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87" t="s">
        <v>60</v>
      </c>
      <c r="K10" s="176">
        <v>450000</v>
      </c>
      <c r="L10" s="76">
        <v>101</v>
      </c>
      <c r="M10" s="76">
        <v>0</v>
      </c>
      <c r="N10" s="76">
        <v>288</v>
      </c>
      <c r="O10" s="88">
        <v>43</v>
      </c>
      <c r="P10" s="89">
        <v>1</v>
      </c>
      <c r="Q10" s="90">
        <f>O10+P10</f>
        <v>44</v>
      </c>
      <c r="R10" s="77">
        <f>IFERROR(Q10/N10,"-")</f>
        <v>0.15277777777778</v>
      </c>
      <c r="S10" s="76">
        <v>4</v>
      </c>
      <c r="T10" s="76">
        <v>21</v>
      </c>
      <c r="U10" s="77">
        <f>IFERROR(T10/(Q10),"-")</f>
        <v>0.47727272727273</v>
      </c>
      <c r="V10" s="78">
        <f>IFERROR(K10/SUM(Q10:Q15),"-")</f>
        <v>5921.0526315789</v>
      </c>
      <c r="W10" s="79">
        <v>5</v>
      </c>
      <c r="X10" s="77">
        <f>IF(Q10=0,"-",W10/Q10)</f>
        <v>0.11363636363636</v>
      </c>
      <c r="Y10" s="181">
        <v>69000</v>
      </c>
      <c r="Z10" s="182">
        <f>IFERROR(Y10/Q10,"-")</f>
        <v>1568.1818181818</v>
      </c>
      <c r="AA10" s="182">
        <f>IFERROR(Y10/W10,"-")</f>
        <v>13800</v>
      </c>
      <c r="AB10" s="176">
        <f>SUM(Y10:Y15)-SUM(K10:K15)</f>
        <v>819000</v>
      </c>
      <c r="AC10" s="80">
        <f>SUM(Y10:Y15)/SUM(K10:K15)</f>
        <v>2.82</v>
      </c>
      <c r="AD10" s="74"/>
      <c r="AE10" s="91">
        <v>1</v>
      </c>
      <c r="AF10" s="92">
        <f>IF(Q10=0,"",IF(AE10=0,"",(AE10/Q10)))</f>
        <v>0.022727272727273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23</v>
      </c>
      <c r="AO10" s="98">
        <f>IF(Q10=0,"",IF(AN10=0,"",(AN10/Q10)))</f>
        <v>0.52272727272727</v>
      </c>
      <c r="AP10" s="97">
        <v>1</v>
      </c>
      <c r="AQ10" s="99">
        <f>IFERROR(AP10/AN10,"-")</f>
        <v>0.043478260869565</v>
      </c>
      <c r="AR10" s="100">
        <v>3000</v>
      </c>
      <c r="AS10" s="101">
        <f>IFERROR(AR10/AN10,"-")</f>
        <v>130.4347826087</v>
      </c>
      <c r="AT10" s="102">
        <v>1</v>
      </c>
      <c r="AU10" s="102"/>
      <c r="AV10" s="102"/>
      <c r="AW10" s="103">
        <v>4</v>
      </c>
      <c r="AX10" s="104">
        <f>IF(Q10=0,"",IF(AW10=0,"",(AW10/Q10)))</f>
        <v>0.090909090909091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0.045454545454545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6</v>
      </c>
      <c r="BP10" s="117">
        <f>IF(Q10=0,"",IF(BO10=0,"",(BO10/Q10)))</f>
        <v>0.13636363636364</v>
      </c>
      <c r="BQ10" s="118">
        <v>2</v>
      </c>
      <c r="BR10" s="119">
        <f>IFERROR(BQ10/BO10,"-")</f>
        <v>0.33333333333333</v>
      </c>
      <c r="BS10" s="120">
        <v>18000</v>
      </c>
      <c r="BT10" s="121">
        <f>IFERROR(BS10/BO10,"-")</f>
        <v>3000</v>
      </c>
      <c r="BU10" s="122">
        <v>1</v>
      </c>
      <c r="BV10" s="122"/>
      <c r="BW10" s="122">
        <v>1</v>
      </c>
      <c r="BX10" s="123">
        <v>6</v>
      </c>
      <c r="BY10" s="124">
        <f>IF(Q10=0,"",IF(BX10=0,"",(BX10/Q10)))</f>
        <v>0.13636363636364</v>
      </c>
      <c r="BZ10" s="125">
        <v>2</v>
      </c>
      <c r="CA10" s="126">
        <f>IFERROR(BZ10/BX10,"-")</f>
        <v>0.33333333333333</v>
      </c>
      <c r="CB10" s="127">
        <v>48000</v>
      </c>
      <c r="CC10" s="128">
        <f>IFERROR(CB10/BX10,"-")</f>
        <v>8000</v>
      </c>
      <c r="CD10" s="129"/>
      <c r="CE10" s="129"/>
      <c r="CF10" s="129">
        <v>2</v>
      </c>
      <c r="CG10" s="130">
        <v>2</v>
      </c>
      <c r="CH10" s="131">
        <f>IF(Q10=0,"",IF(CG10=0,"",(CG10/Q10)))</f>
        <v>0.045454545454545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5</v>
      </c>
      <c r="CQ10" s="138">
        <v>69000</v>
      </c>
      <c r="CR10" s="138">
        <v>35000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58</v>
      </c>
      <c r="H11" s="87"/>
      <c r="I11" s="87"/>
      <c r="J11" s="87"/>
      <c r="K11" s="176"/>
      <c r="L11" s="76">
        <v>0</v>
      </c>
      <c r="M11" s="76">
        <v>0</v>
      </c>
      <c r="N11" s="76">
        <v>0</v>
      </c>
      <c r="O11" s="88">
        <v>0</v>
      </c>
      <c r="P11" s="89">
        <v>0</v>
      </c>
      <c r="Q11" s="90">
        <f>O11+P11</f>
        <v>0</v>
      </c>
      <c r="R11" s="77" t="str">
        <f>IFERROR(Q11/N11,"-")</f>
        <v>-</v>
      </c>
      <c r="S11" s="76">
        <v>0</v>
      </c>
      <c r="T11" s="76">
        <v>0</v>
      </c>
      <c r="U11" s="77" t="str">
        <f>IFERROR(T11/(Q11),"-")</f>
        <v>-</v>
      </c>
      <c r="V11" s="78"/>
      <c r="W11" s="79">
        <v>0</v>
      </c>
      <c r="X11" s="77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0"/>
      <c r="AD11" s="74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28"/>
      <c r="B12" s="184" t="s">
        <v>62</v>
      </c>
      <c r="C12" s="184"/>
      <c r="D12" s="184"/>
      <c r="E12" s="184"/>
      <c r="F12" s="184"/>
      <c r="G12" s="184" t="s">
        <v>58</v>
      </c>
      <c r="H12" s="87"/>
      <c r="I12" s="87"/>
      <c r="J12" s="87"/>
      <c r="K12" s="177"/>
      <c r="L12" s="32">
        <v>0</v>
      </c>
      <c r="M12" s="32">
        <v>0</v>
      </c>
      <c r="N12" s="29">
        <v>0</v>
      </c>
      <c r="O12" s="21">
        <v>0</v>
      </c>
      <c r="P12" s="21">
        <v>0</v>
      </c>
      <c r="Q12" s="21">
        <f>O12+P12</f>
        <v>0</v>
      </c>
      <c r="R12" s="30" t="str">
        <f>IFERROR(Q12/N12,"-")</f>
        <v>-</v>
      </c>
      <c r="S12" s="30">
        <v>0</v>
      </c>
      <c r="T12" s="21">
        <v>0</v>
      </c>
      <c r="U12" s="30" t="str">
        <f>IFERROR(T12/(Q12),"-")</f>
        <v>-</v>
      </c>
      <c r="V12" s="23"/>
      <c r="W12" s="23">
        <v>0</v>
      </c>
      <c r="X12" s="23" t="str">
        <f>IF(Q12=0,"-",W12/Q12)</f>
        <v>-</v>
      </c>
      <c r="Y12" s="183">
        <v>0</v>
      </c>
      <c r="Z12" s="183" t="str">
        <f>IFERROR(Y12/Q12,"-")</f>
        <v>-</v>
      </c>
      <c r="AA12" s="183" t="str">
        <f>IFERROR(Y12/W12,"-")</f>
        <v>-</v>
      </c>
      <c r="AB12" s="183"/>
      <c r="AC12" s="31"/>
      <c r="AD12" s="54"/>
      <c r="AE12" s="58"/>
      <c r="AF12" s="59" t="str">
        <f>IF(Q12=0,"",IF(AE12=0,"",(AE12/Q12)))</f>
        <v/>
      </c>
      <c r="AG12" s="58"/>
      <c r="AH12" s="62" t="str">
        <f>IFERROR(AG12/AE12,"-")</f>
        <v>-</v>
      </c>
      <c r="AI12" s="63"/>
      <c r="AJ12" s="64" t="str">
        <f>IFERROR(AI12/AE12,"-")</f>
        <v>-</v>
      </c>
      <c r="AK12" s="65"/>
      <c r="AL12" s="65"/>
      <c r="AM12" s="65"/>
      <c r="AN12" s="58"/>
      <c r="AO12" s="59" t="str">
        <f>IF(Q12=0,"",IF(AN12=0,"",(AN12/Q12)))</f>
        <v/>
      </c>
      <c r="AP12" s="58"/>
      <c r="AQ12" s="62" t="str">
        <f>IFERROR(AP12/AN12,"-")</f>
        <v>-</v>
      </c>
      <c r="AR12" s="63"/>
      <c r="AS12" s="64" t="str">
        <f>IFERROR(AR12/AN12,"-")</f>
        <v>-</v>
      </c>
      <c r="AT12" s="65"/>
      <c r="AU12" s="65"/>
      <c r="AV12" s="65"/>
      <c r="AW12" s="58"/>
      <c r="AX12" s="59" t="str">
        <f>IF(Q12=0,"",IF(AW12=0,"",(AW12/Q12)))</f>
        <v/>
      </c>
      <c r="AY12" s="58"/>
      <c r="AZ12" s="62" t="str">
        <f>IFERROR(AY12/AW12,"-")</f>
        <v>-</v>
      </c>
      <c r="BA12" s="63"/>
      <c r="BB12" s="64" t="str">
        <f>IFERROR(BA12/AW12,"-")</f>
        <v>-</v>
      </c>
      <c r="BC12" s="65"/>
      <c r="BD12" s="65"/>
      <c r="BE12" s="65"/>
      <c r="BF12" s="58"/>
      <c r="BG12" s="59" t="str">
        <f>IF(Q12=0,"",IF(BF12=0,"",(BF12/Q12)))</f>
        <v/>
      </c>
      <c r="BH12" s="58"/>
      <c r="BI12" s="62" t="str">
        <f>IFERROR(BH12/BF12,"-")</f>
        <v>-</v>
      </c>
      <c r="BJ12" s="63"/>
      <c r="BK12" s="64" t="str">
        <f>IFERROR(BJ12/BF12,"-")</f>
        <v>-</v>
      </c>
      <c r="BL12" s="65"/>
      <c r="BM12" s="65"/>
      <c r="BN12" s="65"/>
      <c r="BO12" s="60"/>
      <c r="BP12" s="61" t="str">
        <f>IF(Q12=0,"",IF(BO12=0,"",(BO12/Q12)))</f>
        <v/>
      </c>
      <c r="BQ12" s="58"/>
      <c r="BR12" s="62" t="str">
        <f>IFERROR(BQ12/BO12,"-")</f>
        <v>-</v>
      </c>
      <c r="BS12" s="63"/>
      <c r="BT12" s="64" t="str">
        <f>IFERROR(BS12/BO12,"-")</f>
        <v>-</v>
      </c>
      <c r="BU12" s="65"/>
      <c r="BV12" s="65"/>
      <c r="BW12" s="65"/>
      <c r="BX12" s="60"/>
      <c r="BY12" s="61" t="str">
        <f>IF(Q12=0,"",IF(BX12=0,"",(BX12/Q12)))</f>
        <v/>
      </c>
      <c r="BZ12" s="58"/>
      <c r="CA12" s="62" t="str">
        <f>IFERROR(BZ12/BX12,"-")</f>
        <v>-</v>
      </c>
      <c r="CB12" s="63"/>
      <c r="CC12" s="64" t="str">
        <f>IFERROR(CB12/BX12,"-")</f>
        <v>-</v>
      </c>
      <c r="CD12" s="65"/>
      <c r="CE12" s="65"/>
      <c r="CF12" s="65"/>
      <c r="CG12" s="60"/>
      <c r="CH12" s="61" t="str">
        <f>IF(Q12=0,"",IF(CG12=0,"",(CG12/Q12)))</f>
        <v/>
      </c>
      <c r="CI12" s="58"/>
      <c r="CJ12" s="62" t="str">
        <f>IFERROR(CI12/CG12,"-")</f>
        <v>-</v>
      </c>
      <c r="CK12" s="63"/>
      <c r="CL12" s="64" t="str">
        <f>IFERROR(CK12/CG12,"-")</f>
        <v>-</v>
      </c>
      <c r="CM12" s="65"/>
      <c r="CN12" s="65"/>
      <c r="CO12" s="65"/>
      <c r="CP12" s="66">
        <v>0</v>
      </c>
      <c r="CQ12" s="63">
        <v>0</v>
      </c>
      <c r="CR12" s="63"/>
      <c r="CS12" s="63"/>
      <c r="CT12" s="67" t="str">
        <f>IF(AND(CR12=0,CS12=0),"",IF(AND(CR12&lt;=100000,CS12&lt;=100000),"",IF(CR12/CQ12&gt;0.7,"男高",IF(CS12/CQ12&gt;0.7,"女高",""))))</f>
        <v/>
      </c>
    </row>
    <row r="13" spans="1:99">
      <c r="A13" s="28"/>
      <c r="B13" s="184" t="s">
        <v>63</v>
      </c>
      <c r="C13" s="184"/>
      <c r="D13" s="184"/>
      <c r="E13" s="184"/>
      <c r="F13" s="184"/>
      <c r="G13" s="184" t="s">
        <v>64</v>
      </c>
      <c r="H13" s="34"/>
      <c r="I13" s="34"/>
      <c r="J13" s="70"/>
      <c r="K13" s="178"/>
      <c r="L13" s="32">
        <v>5</v>
      </c>
      <c r="M13" s="32">
        <v>3</v>
      </c>
      <c r="N13" s="29">
        <v>0</v>
      </c>
      <c r="O13" s="21">
        <v>0</v>
      </c>
      <c r="P13" s="21">
        <v>0</v>
      </c>
      <c r="Q13" s="21">
        <f>O13+P13</f>
        <v>0</v>
      </c>
      <c r="R13" s="30" t="str">
        <f>IFERROR(Q13/N13,"-")</f>
        <v>-</v>
      </c>
      <c r="S13" s="30">
        <v>0</v>
      </c>
      <c r="T13" s="21">
        <v>0</v>
      </c>
      <c r="U13" s="30" t="str">
        <f>IFERROR(T13/(Q13),"-")</f>
        <v>-</v>
      </c>
      <c r="V13" s="23"/>
      <c r="W13" s="23">
        <v>0</v>
      </c>
      <c r="X13" s="23" t="str">
        <f>IF(Q13=0,"-",W13/Q13)</f>
        <v>-</v>
      </c>
      <c r="Y13" s="183">
        <v>0</v>
      </c>
      <c r="Z13" s="183" t="str">
        <f>IFERROR(Y13/Q13,"-")</f>
        <v>-</v>
      </c>
      <c r="AA13" s="183" t="str">
        <f>IFERROR(Y13/W13,"-")</f>
        <v>-</v>
      </c>
      <c r="AB13" s="183"/>
      <c r="AC13" s="31"/>
      <c r="AD13" s="56"/>
      <c r="AE13" s="58"/>
      <c r="AF13" s="59" t="str">
        <f>IF(Q13=0,"",IF(AE13=0,"",(AE13/Q13)))</f>
        <v/>
      </c>
      <c r="AG13" s="58"/>
      <c r="AH13" s="62" t="str">
        <f>IFERROR(AG13/AE13,"-")</f>
        <v>-</v>
      </c>
      <c r="AI13" s="63"/>
      <c r="AJ13" s="64" t="str">
        <f>IFERROR(AI13/AE13,"-")</f>
        <v>-</v>
      </c>
      <c r="AK13" s="65"/>
      <c r="AL13" s="65"/>
      <c r="AM13" s="65"/>
      <c r="AN13" s="58"/>
      <c r="AO13" s="59" t="str">
        <f>IF(Q13=0,"",IF(AN13=0,"",(AN13/Q13)))</f>
        <v/>
      </c>
      <c r="AP13" s="58"/>
      <c r="AQ13" s="62" t="str">
        <f>IFERROR(AP13/AN13,"-")</f>
        <v>-</v>
      </c>
      <c r="AR13" s="63"/>
      <c r="AS13" s="64" t="str">
        <f>IFERROR(AR13/AN13,"-")</f>
        <v>-</v>
      </c>
      <c r="AT13" s="65"/>
      <c r="AU13" s="65"/>
      <c r="AV13" s="65"/>
      <c r="AW13" s="58"/>
      <c r="AX13" s="59" t="str">
        <f>IF(Q13=0,"",IF(AW13=0,"",(AW13/Q13)))</f>
        <v/>
      </c>
      <c r="AY13" s="58"/>
      <c r="AZ13" s="62" t="str">
        <f>IFERROR(AY13/AW13,"-")</f>
        <v>-</v>
      </c>
      <c r="BA13" s="63"/>
      <c r="BB13" s="64" t="str">
        <f>IFERROR(BA13/AW13,"-")</f>
        <v>-</v>
      </c>
      <c r="BC13" s="65"/>
      <c r="BD13" s="65"/>
      <c r="BE13" s="65"/>
      <c r="BF13" s="58"/>
      <c r="BG13" s="59" t="str">
        <f>IF(Q13=0,"",IF(BF13=0,"",(BF13/Q13)))</f>
        <v/>
      </c>
      <c r="BH13" s="58"/>
      <c r="BI13" s="62" t="str">
        <f>IFERROR(BH13/BF13,"-")</f>
        <v>-</v>
      </c>
      <c r="BJ13" s="63"/>
      <c r="BK13" s="64" t="str">
        <f>IFERROR(BJ13/BF13,"-")</f>
        <v>-</v>
      </c>
      <c r="BL13" s="65"/>
      <c r="BM13" s="65"/>
      <c r="BN13" s="65"/>
      <c r="BO13" s="60"/>
      <c r="BP13" s="61" t="str">
        <f>IF(Q13=0,"",IF(BO13=0,"",(BO13/Q13)))</f>
        <v/>
      </c>
      <c r="BQ13" s="58"/>
      <c r="BR13" s="62" t="str">
        <f>IFERROR(BQ13/BO13,"-")</f>
        <v>-</v>
      </c>
      <c r="BS13" s="63"/>
      <c r="BT13" s="64" t="str">
        <f>IFERROR(BS13/BO13,"-")</f>
        <v>-</v>
      </c>
      <c r="BU13" s="65"/>
      <c r="BV13" s="65"/>
      <c r="BW13" s="65"/>
      <c r="BX13" s="60"/>
      <c r="BY13" s="61" t="str">
        <f>IF(Q13=0,"",IF(BX13=0,"",(BX13/Q13)))</f>
        <v/>
      </c>
      <c r="BZ13" s="58"/>
      <c r="CA13" s="62" t="str">
        <f>IFERROR(BZ13/BX13,"-")</f>
        <v>-</v>
      </c>
      <c r="CB13" s="63"/>
      <c r="CC13" s="64" t="str">
        <f>IFERROR(CB13/BX13,"-")</f>
        <v>-</v>
      </c>
      <c r="CD13" s="65"/>
      <c r="CE13" s="65"/>
      <c r="CF13" s="65"/>
      <c r="CG13" s="60"/>
      <c r="CH13" s="61" t="str">
        <f>IF(Q13=0,"",IF(CG13=0,"",(CG13/Q13)))</f>
        <v/>
      </c>
      <c r="CI13" s="58"/>
      <c r="CJ13" s="62" t="str">
        <f>IFERROR(CI13/CG13,"-")</f>
        <v>-</v>
      </c>
      <c r="CK13" s="63"/>
      <c r="CL13" s="64" t="str">
        <f>IFERROR(CK13/CG13,"-")</f>
        <v>-</v>
      </c>
      <c r="CM13" s="65"/>
      <c r="CN13" s="65"/>
      <c r="CO13" s="65"/>
      <c r="CP13" s="66">
        <v>0</v>
      </c>
      <c r="CQ13" s="63">
        <v>0</v>
      </c>
      <c r="CR13" s="63"/>
      <c r="CS13" s="63"/>
      <c r="CT13" s="67" t="str">
        <f>IF(AND(CR13=0,CS13=0),"",IF(AND(CR13&lt;=100000,CS13&lt;=100000),"",IF(CR13/CQ13&gt;0.7,"男高",IF(CS13/CQ13&gt;0.7,"女高",""))))</f>
        <v/>
      </c>
    </row>
    <row r="14" spans="1:99">
      <c r="A14" s="19"/>
      <c r="B14" s="184" t="s">
        <v>65</v>
      </c>
      <c r="C14" s="184"/>
      <c r="D14" s="184"/>
      <c r="E14" s="184"/>
      <c r="F14" s="184"/>
      <c r="G14" s="184" t="s">
        <v>64</v>
      </c>
      <c r="H14" s="37"/>
      <c r="I14" s="37"/>
      <c r="J14" s="37"/>
      <c r="K14" s="179"/>
      <c r="L14" s="38">
        <v>297</v>
      </c>
      <c r="M14" s="38">
        <v>176</v>
      </c>
      <c r="N14" s="38">
        <v>264</v>
      </c>
      <c r="O14" s="38">
        <v>32</v>
      </c>
      <c r="P14" s="38">
        <v>0</v>
      </c>
      <c r="Q14" s="38">
        <f>O14+P14</f>
        <v>32</v>
      </c>
      <c r="R14" s="39">
        <f>IFERROR(Q14/N14,"-")</f>
        <v>0.12121212121212</v>
      </c>
      <c r="S14" s="73">
        <v>13</v>
      </c>
      <c r="T14" s="73">
        <v>8</v>
      </c>
      <c r="U14" s="39">
        <f>IFERROR(T14/(Q14),"-")</f>
        <v>0.25</v>
      </c>
      <c r="V14" s="40"/>
      <c r="W14" s="41">
        <v>13</v>
      </c>
      <c r="X14" s="39">
        <f>IF(Q14=0,"-",W14/Q14)</f>
        <v>0.40625</v>
      </c>
      <c r="Y14" s="179">
        <v>1200000</v>
      </c>
      <c r="Z14" s="179">
        <f>IFERROR(Y14/Q14,"-")</f>
        <v>37500</v>
      </c>
      <c r="AA14" s="179">
        <f>IFERROR(Y14/W14,"-")</f>
        <v>92307.692307692</v>
      </c>
      <c r="AB14" s="179"/>
      <c r="AC14" s="42"/>
      <c r="AD14" s="55"/>
      <c r="AE14" s="57"/>
      <c r="AF14" s="57">
        <f>IF(Q14=0,"",IF(AE14=0,"",(AE14/Q14)))</f>
        <v>0</v>
      </c>
      <c r="AG14" s="57"/>
      <c r="AH14" s="57" t="str">
        <f>IFERROR(AG14/AE14,"-")</f>
        <v>-</v>
      </c>
      <c r="AI14" s="57"/>
      <c r="AJ14" s="57" t="str">
        <f>IFERROR(AI14/AE14,"-")</f>
        <v>-</v>
      </c>
      <c r="AK14" s="57"/>
      <c r="AL14" s="57"/>
      <c r="AM14" s="57"/>
      <c r="AN14" s="57">
        <v>1</v>
      </c>
      <c r="AO14" s="57">
        <f>IF(Q14=0,"",IF(AN14=0,"",(AN14/Q14)))</f>
        <v>0.03125</v>
      </c>
      <c r="AP14" s="57"/>
      <c r="AQ14" s="57">
        <f>IFERROR(AP14/AN14,"-")</f>
        <v>0</v>
      </c>
      <c r="AR14" s="57"/>
      <c r="AS14" s="57">
        <f>IFERROR(AR14/AN14,"-")</f>
        <v>0</v>
      </c>
      <c r="AT14" s="57"/>
      <c r="AU14" s="57"/>
      <c r="AV14" s="57"/>
      <c r="AW14" s="57">
        <v>2</v>
      </c>
      <c r="AX14" s="57">
        <f>IF(Q14=0,"",IF(AW14=0,"",(AW14/Q14)))</f>
        <v>0.0625</v>
      </c>
      <c r="AY14" s="57"/>
      <c r="AZ14" s="57">
        <f>IFERROR(AY14/AW14,"-")</f>
        <v>0</v>
      </c>
      <c r="BA14" s="57"/>
      <c r="BB14" s="57">
        <f>IFERROR(BA14/AW14,"-")</f>
        <v>0</v>
      </c>
      <c r="BC14" s="57"/>
      <c r="BD14" s="57"/>
      <c r="BE14" s="57"/>
      <c r="BF14" s="57">
        <v>6</v>
      </c>
      <c r="BG14" s="57">
        <f>IF(Q14=0,"",IF(BF14=0,"",(BF14/Q14)))</f>
        <v>0.1875</v>
      </c>
      <c r="BH14" s="57"/>
      <c r="BI14" s="57">
        <f>IFERROR(BH14/BF14,"-")</f>
        <v>0</v>
      </c>
      <c r="BJ14" s="57"/>
      <c r="BK14" s="57">
        <f>IFERROR(BJ14/BF14,"-")</f>
        <v>0</v>
      </c>
      <c r="BL14" s="57"/>
      <c r="BM14" s="57"/>
      <c r="BN14" s="57"/>
      <c r="BO14" s="57">
        <v>12</v>
      </c>
      <c r="BP14" s="57">
        <f>IF(Q14=0,"",IF(BO14=0,"",(BO14/Q14)))</f>
        <v>0.375</v>
      </c>
      <c r="BQ14" s="57">
        <v>6</v>
      </c>
      <c r="BR14" s="57">
        <f>IFERROR(BQ14/BO14,"-")</f>
        <v>0.5</v>
      </c>
      <c r="BS14" s="57">
        <v>157000</v>
      </c>
      <c r="BT14" s="57">
        <f>IFERROR(BS14/BO14,"-")</f>
        <v>13083.333333333</v>
      </c>
      <c r="BU14" s="57">
        <v>4</v>
      </c>
      <c r="BV14" s="57"/>
      <c r="BW14" s="57">
        <v>2</v>
      </c>
      <c r="BX14" s="57">
        <v>9</v>
      </c>
      <c r="BY14" s="57">
        <f>IF(Q14=0,"",IF(BX14=0,"",(BX14/Q14)))</f>
        <v>0.28125</v>
      </c>
      <c r="BZ14" s="57">
        <v>6</v>
      </c>
      <c r="CA14" s="57">
        <f>IFERROR(BZ14/BX14,"-")</f>
        <v>0.66666666666667</v>
      </c>
      <c r="CB14" s="57">
        <v>1023000</v>
      </c>
      <c r="CC14" s="57">
        <f>IFERROR(CB14/BX14,"-")</f>
        <v>113666.66666667</v>
      </c>
      <c r="CD14" s="57"/>
      <c r="CE14" s="57"/>
      <c r="CF14" s="57">
        <v>6</v>
      </c>
      <c r="CG14" s="57">
        <v>2</v>
      </c>
      <c r="CH14" s="57">
        <f>IF(Q14=0,"",IF(CG14=0,"",(CG14/Q14)))</f>
        <v>0.0625</v>
      </c>
      <c r="CI14" s="57">
        <v>1</v>
      </c>
      <c r="CJ14" s="57">
        <f>IFERROR(CI14/CG14,"-")</f>
        <v>0.5</v>
      </c>
      <c r="CK14" s="57">
        <v>20000</v>
      </c>
      <c r="CL14" s="57">
        <f>IFERROR(CK14/CG14,"-")</f>
        <v>10000</v>
      </c>
      <c r="CM14" s="57"/>
      <c r="CN14" s="57"/>
      <c r="CO14" s="57">
        <v>1</v>
      </c>
      <c r="CP14" s="57">
        <v>13</v>
      </c>
      <c r="CQ14" s="57">
        <v>1200000</v>
      </c>
      <c r="CR14" s="57">
        <v>543000</v>
      </c>
      <c r="CS14" s="57"/>
      <c r="CT14" s="57" t="str">
        <f>IF(AND(CR14=0,CS14=0),"",IF(AND(CR14&lt;=100000,CS14&lt;=100000),"",IF(CR14/CQ14&gt;0.7,"男高",IF(CS14/CQ14&gt;0.7,"女高",""))))</f>
        <v/>
      </c>
    </row>
    <row r="15" spans="1:99">
      <c r="B15" s="184" t="s">
        <v>66</v>
      </c>
      <c r="C15" s="184"/>
      <c r="D15" s="184"/>
      <c r="E15" s="184"/>
      <c r="F15" s="184"/>
      <c r="G15" s="184" t="s">
        <v>64</v>
      </c>
      <c r="H15" s="69"/>
      <c r="I15" s="69"/>
      <c r="J15" s="69"/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f>O15+P15</f>
        <v>0</v>
      </c>
      <c r="R15" s="69" t="str">
        <f>IFERROR(Q15/N15,"-")</f>
        <v>-</v>
      </c>
      <c r="S15" s="69">
        <v>0</v>
      </c>
      <c r="T15" s="69">
        <v>0</v>
      </c>
      <c r="U15" s="69" t="str">
        <f>IFERROR(T15/(Q15),"-")</f>
        <v>-</v>
      </c>
      <c r="W15" s="69">
        <v>0</v>
      </c>
      <c r="X15" s="69" t="str">
        <f>IF(Q15=0,"-",W15/Q15)</f>
        <v>-</v>
      </c>
      <c r="Y15" s="69">
        <v>0</v>
      </c>
      <c r="Z15" s="69" t="str">
        <f>IFERROR(Y15/Q15,"-")</f>
        <v>-</v>
      </c>
      <c r="AA15" s="69" t="str">
        <f>IFERROR(Y15/W15,"-")</f>
        <v>-</v>
      </c>
      <c r="AE15" s="69"/>
      <c r="AF15" s="69" t="str">
        <f>IF(Q15=0,"",IF(AE15=0,"",(AE15/Q15)))</f>
        <v/>
      </c>
      <c r="AG15" s="69"/>
      <c r="AH15" s="69" t="str">
        <f>IFERROR(AG15/AE15,"-")</f>
        <v>-</v>
      </c>
      <c r="AI15" s="69"/>
      <c r="AJ15" s="69" t="str">
        <f>IFERROR(AI15/AE15,"-")</f>
        <v>-</v>
      </c>
      <c r="AK15" s="69"/>
      <c r="AL15" s="69"/>
      <c r="AM15" s="69"/>
      <c r="AN15" s="69"/>
      <c r="AO15" s="69" t="str">
        <f>IF(Q15=0,"",IF(AN15=0,"",(AN15/Q15)))</f>
        <v/>
      </c>
      <c r="AP15" s="69"/>
      <c r="AQ15" s="69" t="str">
        <f>IFERROR(AP15/AN15,"-")</f>
        <v>-</v>
      </c>
      <c r="AR15" s="69"/>
      <c r="AS15" s="69" t="str">
        <f>IFERROR(AR15/AN15,"-")</f>
        <v>-</v>
      </c>
      <c r="AT15" s="69"/>
      <c r="AU15" s="69"/>
      <c r="AV15" s="69"/>
      <c r="AW15" s="69"/>
      <c r="AX15" s="69" t="str">
        <f>IF(Q15=0,"",IF(AW15=0,"",(AW15/Q15)))</f>
        <v/>
      </c>
      <c r="AY15" s="69"/>
      <c r="AZ15" s="69" t="str">
        <f>IFERROR(AY15/AW15,"-")</f>
        <v>-</v>
      </c>
      <c r="BA15" s="69"/>
      <c r="BB15" s="69" t="str">
        <f>IFERROR(BA15/AW15,"-")</f>
        <v>-</v>
      </c>
      <c r="BC15" s="69"/>
      <c r="BD15" s="69"/>
      <c r="BE15" s="69"/>
      <c r="BF15" s="69"/>
      <c r="BG15" s="69" t="str">
        <f>IF(Q15=0,"",IF(BF15=0,"",(BF15/Q15)))</f>
        <v/>
      </c>
      <c r="BH15" s="69"/>
      <c r="BI15" s="69" t="str">
        <f>IFERROR(BH15/BF15,"-")</f>
        <v>-</v>
      </c>
      <c r="BJ15" s="69"/>
      <c r="BK15" s="69" t="str">
        <f>IFERROR(BJ15/BF15,"-")</f>
        <v>-</v>
      </c>
      <c r="BL15" s="69"/>
      <c r="BM15" s="69"/>
      <c r="BN15" s="69"/>
      <c r="BO15" s="69"/>
      <c r="BP15" s="69" t="str">
        <f>IF(Q15=0,"",IF(BO15=0,"",(BO15/Q15)))</f>
        <v/>
      </c>
      <c r="BQ15" s="69"/>
      <c r="BR15" s="69" t="str">
        <f>IFERROR(BQ15/BO15,"-")</f>
        <v>-</v>
      </c>
      <c r="BS15" s="69"/>
      <c r="BT15" s="69" t="str">
        <f>IFERROR(BS15/BO15,"-")</f>
        <v>-</v>
      </c>
      <c r="BU15" s="69"/>
      <c r="BV15" s="69"/>
      <c r="BW15" s="69"/>
      <c r="BX15" s="69"/>
      <c r="BY15" s="69" t="str">
        <f>IF(Q15=0,"",IF(BX15=0,"",(BX15/Q15)))</f>
        <v/>
      </c>
      <c r="BZ15" s="69"/>
      <c r="CA15" s="69" t="str">
        <f>IFERROR(BZ15/BX15,"-")</f>
        <v>-</v>
      </c>
      <c r="CB15" s="69"/>
      <c r="CC15" s="69" t="str">
        <f>IFERROR(CB15/BX15,"-")</f>
        <v>-</v>
      </c>
      <c r="CD15" s="69"/>
      <c r="CE15" s="69"/>
      <c r="CF15" s="69"/>
      <c r="CG15" s="69"/>
      <c r="CH15" s="69" t="str">
        <f>IF(Q15=0,"",IF(CG15=0,"",(CG15/Q15)))</f>
        <v/>
      </c>
      <c r="CI15" s="69"/>
      <c r="CJ15" s="69" t="str">
        <f>IFERROR(CI15/CG15,"-")</f>
        <v>-</v>
      </c>
      <c r="CK15" s="69"/>
      <c r="CL15" s="69" t="str">
        <f>IFERROR(CK15/CG15,"-")</f>
        <v>-</v>
      </c>
      <c r="CM15" s="69"/>
      <c r="CN15" s="69"/>
      <c r="CO15" s="69"/>
      <c r="CP15" s="69">
        <v>0</v>
      </c>
      <c r="CQ15" s="69">
        <v>0</v>
      </c>
      <c r="CR15" s="69"/>
      <c r="CS15" s="69"/>
      <c r="CT15" s="69" t="str">
        <f>IF(AND(CR15=0,CS15=0),"",IF(AND(CR15&lt;=100000,CS15&lt;=100000),"",IF(CR15/CQ15&gt;0.7,"男高",IF(CS15/CQ15&gt;0.7,"女高",""))))</f>
        <v/>
      </c>
    </row>
    <row r="18" spans="1:99">
      <c r="A18" s="69">
        <f>AC18</f>
        <v>2.82</v>
      </c>
      <c r="H18" s="69" t="s">
        <v>67</v>
      </c>
      <c r="K18" s="69">
        <f>SUM(K6:K17)</f>
        <v>450000</v>
      </c>
      <c r="L18" s="69">
        <f>SUM(L6:L17)</f>
        <v>403</v>
      </c>
      <c r="M18" s="69">
        <f>SUM(M6:M17)</f>
        <v>179</v>
      </c>
      <c r="N18" s="69">
        <f>SUM(N6:N17)</f>
        <v>552</v>
      </c>
      <c r="O18" s="69">
        <f>SUM(O6:O17)</f>
        <v>75</v>
      </c>
      <c r="P18" s="69">
        <f>SUM(P6:P17)</f>
        <v>1</v>
      </c>
      <c r="Q18" s="69">
        <f>SUM(Q6:Q17)</f>
        <v>76</v>
      </c>
      <c r="R18" s="69">
        <f>IFERROR(Q18/N18,"-")</f>
        <v>0.13768115942029</v>
      </c>
      <c r="S18" s="69">
        <f>SUM(S6:S17)</f>
        <v>17</v>
      </c>
      <c r="T18" s="69">
        <f>SUM(T6:T17)</f>
        <v>29</v>
      </c>
      <c r="U18" s="69">
        <f>IFERROR(S18/Q18,"-")</f>
        <v>0.22368421052632</v>
      </c>
      <c r="V18" s="69">
        <f>IFERROR(K18/Q18,"-")</f>
        <v>5921.0526315789</v>
      </c>
      <c r="W18" s="69">
        <f>SUM(W6:W17)</f>
        <v>18</v>
      </c>
      <c r="X18" s="69">
        <f>IFERROR(W18/Q18,"-")</f>
        <v>0.23684210526316</v>
      </c>
      <c r="Y18" s="69">
        <f>SUM(Y6:Y17)</f>
        <v>1269000</v>
      </c>
      <c r="Z18" s="69">
        <f>IFERROR(Y18/Q18,"-")</f>
        <v>16697.368421053</v>
      </c>
      <c r="AA18" s="69">
        <f>IFERROR(Y18/W18,"-")</f>
        <v>70500</v>
      </c>
      <c r="AB18" s="69">
        <f>Y18-K18</f>
        <v>819000</v>
      </c>
      <c r="AC18" s="69">
        <f>Y18/K18</f>
        <v>2.82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68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2.1208915435708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1378194</v>
      </c>
      <c r="I6" s="76">
        <v>817</v>
      </c>
      <c r="J6" s="76">
        <v>0</v>
      </c>
      <c r="K6" s="76">
        <v>70791</v>
      </c>
      <c r="L6" s="90">
        <v>356</v>
      </c>
      <c r="M6" s="77">
        <f>IFERROR(L6/K6,"-")</f>
        <v>0.0050288878529757</v>
      </c>
      <c r="N6" s="76">
        <v>115</v>
      </c>
      <c r="O6" s="76">
        <v>167</v>
      </c>
      <c r="P6" s="77">
        <f>IFERROR(N6/(L6),"-")</f>
        <v>0.32303370786517</v>
      </c>
      <c r="Q6" s="78">
        <f>IFERROR(H6/SUM(L6:L6),"-")</f>
        <v>3871.3314606742</v>
      </c>
      <c r="R6" s="79">
        <v>90</v>
      </c>
      <c r="S6" s="77">
        <f>IF(L6=0,"-",R6/L6)</f>
        <v>0.25280898876404</v>
      </c>
      <c r="T6" s="181">
        <v>2923000</v>
      </c>
      <c r="U6" s="182">
        <f>IFERROR(T6/L6,"-")</f>
        <v>8210.6741573034</v>
      </c>
      <c r="V6" s="182">
        <f>IFERROR(T6/R6,"-")</f>
        <v>32477.777777778</v>
      </c>
      <c r="W6" s="176">
        <f>SUM(T6:T6)-SUM(H6:H6)</f>
        <v>1544806</v>
      </c>
      <c r="X6" s="80">
        <f>SUM(T6:T6)/SUM(H6:H6)</f>
        <v>2.1208915435708</v>
      </c>
      <c r="Y6" s="74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/>
      <c r="AS6" s="104">
        <f>IF(L6=0,"",IF(AR6=0,"",(AR6/L6)))</f>
        <v>0</v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>
        <v>10</v>
      </c>
      <c r="BB6" s="110">
        <f>IF(L6=0,"",IF(BA6=0,"",(BA6/L6)))</f>
        <v>0.028089887640449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152</v>
      </c>
      <c r="BK6" s="117">
        <f>IF(L6=0,"",IF(BJ6=0,"",(BJ6/L6)))</f>
        <v>0.42696629213483</v>
      </c>
      <c r="BL6" s="118">
        <v>31</v>
      </c>
      <c r="BM6" s="119">
        <f>IFERROR(BL6/BJ6,"-")</f>
        <v>0.20394736842105</v>
      </c>
      <c r="BN6" s="120">
        <v>604000</v>
      </c>
      <c r="BO6" s="121">
        <f>IFERROR(BN6/BJ6,"-")</f>
        <v>3973.6842105263</v>
      </c>
      <c r="BP6" s="122">
        <v>16</v>
      </c>
      <c r="BQ6" s="122">
        <v>8</v>
      </c>
      <c r="BR6" s="122">
        <v>7</v>
      </c>
      <c r="BS6" s="123">
        <v>153</v>
      </c>
      <c r="BT6" s="124">
        <f>IF(L6=0,"",IF(BS6=0,"",(BS6/L6)))</f>
        <v>0.42977528089888</v>
      </c>
      <c r="BU6" s="125">
        <v>41</v>
      </c>
      <c r="BV6" s="126">
        <f>IFERROR(BU6/BS6,"-")</f>
        <v>0.26797385620915</v>
      </c>
      <c r="BW6" s="127">
        <v>1669000</v>
      </c>
      <c r="BX6" s="128">
        <f>IFERROR(BW6/BS6,"-")</f>
        <v>10908.496732026</v>
      </c>
      <c r="BY6" s="129">
        <v>14</v>
      </c>
      <c r="BZ6" s="129">
        <v>6</v>
      </c>
      <c r="CA6" s="129">
        <v>21</v>
      </c>
      <c r="CB6" s="130">
        <v>41</v>
      </c>
      <c r="CC6" s="131">
        <f>IF(L6=0,"",IF(CB6=0,"",(CB6/L6)))</f>
        <v>0.11516853932584</v>
      </c>
      <c r="CD6" s="132">
        <v>18</v>
      </c>
      <c r="CE6" s="133">
        <f>IFERROR(CD6/CB6,"-")</f>
        <v>0.4390243902439</v>
      </c>
      <c r="CF6" s="134">
        <v>650000</v>
      </c>
      <c r="CG6" s="135">
        <f>IFERROR(CF6/CB6,"-")</f>
        <v>15853.658536585</v>
      </c>
      <c r="CH6" s="136">
        <v>5</v>
      </c>
      <c r="CI6" s="136">
        <v>2</v>
      </c>
      <c r="CJ6" s="136">
        <v>11</v>
      </c>
      <c r="CK6" s="137">
        <v>90</v>
      </c>
      <c r="CL6" s="138">
        <v>2923000</v>
      </c>
      <c r="CM6" s="138">
        <v>333000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0</v>
      </c>
      <c r="I7" s="76">
        <v>2</v>
      </c>
      <c r="J7" s="76">
        <v>0</v>
      </c>
      <c r="K7" s="76">
        <v>0</v>
      </c>
      <c r="L7" s="90">
        <v>0</v>
      </c>
      <c r="M7" s="77" t="str">
        <f>IFERROR(L7/K7,"-")</f>
        <v>-</v>
      </c>
      <c r="N7" s="76">
        <v>0</v>
      </c>
      <c r="O7" s="76">
        <v>0</v>
      </c>
      <c r="P7" s="77" t="str">
        <f>IFERROR(N7/(L7),"-")</f>
        <v>-</v>
      </c>
      <c r="Q7" s="78" t="str">
        <f>IFERROR(H7/SUM(L7:L7),"-")</f>
        <v>-</v>
      </c>
      <c r="R7" s="79">
        <v>0</v>
      </c>
      <c r="S7" s="77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76</v>
      </c>
      <c r="G10" s="37"/>
      <c r="H10" s="179"/>
      <c r="I10" s="38">
        <f>SUM(I6:I9)</f>
        <v>819</v>
      </c>
      <c r="J10" s="38">
        <f>SUM(J6:J9)</f>
        <v>0</v>
      </c>
      <c r="K10" s="38">
        <f>SUM(K6:K9)</f>
        <v>70791</v>
      </c>
      <c r="L10" s="38">
        <f>SUM(L6:L9)</f>
        <v>356</v>
      </c>
      <c r="M10" s="39">
        <f>IFERROR(L10/K10,"-")</f>
        <v>0.0050288878529757</v>
      </c>
      <c r="N10" s="73">
        <f>SUM(N6:N9)</f>
        <v>115</v>
      </c>
      <c r="O10" s="73">
        <f>SUM(O6:O9)</f>
        <v>167</v>
      </c>
      <c r="P10" s="39">
        <f>IFERROR(N10/L10,"-")</f>
        <v>0.32303370786517</v>
      </c>
      <c r="Q10" s="40">
        <f>IFERROR(H10/L10,"-")</f>
        <v>0</v>
      </c>
      <c r="R10" s="41">
        <f>SUM(R6:R9)</f>
        <v>90</v>
      </c>
      <c r="S10" s="39">
        <f>IFERROR(R10/L10,"-")</f>
        <v>0.25280898876404</v>
      </c>
      <c r="T10" s="179">
        <f>SUM(T6:T9)</f>
        <v>2923000</v>
      </c>
      <c r="U10" s="179">
        <f>IFERROR(T10/L10,"-")</f>
        <v>8210.6741573034</v>
      </c>
      <c r="V10" s="179">
        <f>IFERROR(T10/R10,"-")</f>
        <v>32477.777777778</v>
      </c>
      <c r="W10" s="179">
        <f>T10-H10</f>
        <v>2923000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