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<sst xmlns="http://schemas.openxmlformats.org/spreadsheetml/2006/main" uniqueCount="156">
  <si>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</si>
  <si>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</si>
  <si>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</si>
  <si>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</si>
  <si>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</si>
  <si>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</si>
  <si>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</si>
  <si>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</si>
  <si>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</si>
  <si>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</si>
  <si>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</si>
  <si>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</si>
  <si>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</si>
  <si>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</si>
  <si>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</si>
  <si>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</si>
  <si>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</si>
  <si>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</si>
  <si>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</si>
  <si>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</si>
  <si>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</si>
  <si>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</si>
  <si>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</si>
  <si>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</si>
  <si>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</si>
  <si>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</si>
  <si>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リスティング</t>
  </si>
  <si>
    <t>04月</t>
  </si>
  <si>
    <t>どきどき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</si>
  <si>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</si>
  <si>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</si>
  <si>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</si>
  <si>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</si>
  <si>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</si>
  <si>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</si>
  <si>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</si>
  <si>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</si>
  <si>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</si>
  <si>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</si>
  <si>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</si>
  <si>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</si>
  <si>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</si>
  <si>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</si>
  <si>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</si>
  <si>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</si>
  <si>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</si>
  <si>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</si>
  <si>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</si>
  <si>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</si>
  <si>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</si>
  <si>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</si>
  <si>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</si>
  <si>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</si>
  <si>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</si>
  <si>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</si>
  <si>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</si>
  <si>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</si>
  <si>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</si>
  <si>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</si>
  <si>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</si>
  <si>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</si>
  <si>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</si>
  <si>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</si>
  <si>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sd2033</t>
  </si>
  <si>
    <t>①デリヘル版3（塩見彩）</t>
  </si>
  <si>
    <t>①もう50代の熟女だけど</t>
  </si>
  <si>
    <t>lp02</t>
  </si>
  <si>
    <t>東スポ 8回セット</t>
  </si>
  <si>
    <t>全2段金土</t>
  </si>
  <si>
    <t>4/1～</t>
  </si>
  <si>
    <t>sd2034</t>
  </si>
  <si>
    <t>空電</t>
  </si>
  <si>
    <t>sd2035</t>
  </si>
  <si>
    <t>②Secondストーリー2（塩見彩）</t>
  </si>
  <si>
    <t>②ほんわかゆるふわ熟女と会えるなんて大当たり！</t>
  </si>
  <si>
    <t>sd2036</t>
  </si>
  <si>
    <t>sd2037</t>
  </si>
  <si>
    <t>③旧デイリー風（塩見彩）</t>
  </si>
  <si>
    <t>③日本の恋愛結婚サイト番付第1位に推薦します</t>
  </si>
  <si>
    <t>sd2038</t>
  </si>
  <si>
    <t>sd2039</t>
  </si>
  <si>
    <t>①黒：右女3（塩見彩）</t>
  </si>
  <si>
    <t>206「【2022年版最新】マジかよ！70歳でも会えちゃう神サイト」</t>
  </si>
  <si>
    <t>スポニチ関東</t>
  </si>
  <si>
    <t>半2段つかみ20段保証</t>
  </si>
  <si>
    <t>20段保証</t>
  </si>
  <si>
    <t>sd2040</t>
  </si>
  <si>
    <t>sd2041</t>
  </si>
  <si>
    <t>②興奮版（塩見彩）</t>
  </si>
  <si>
    <t>207「人生で一度は訪れたい出会いの老舗〇〇」</t>
  </si>
  <si>
    <t>sd2042</t>
  </si>
  <si>
    <t>sd2043</t>
  </si>
  <si>
    <t>208「前代未聞！出会いっぱなし」</t>
  </si>
  <si>
    <t>sd2044</t>
  </si>
  <si>
    <t>sd2045</t>
  </si>
  <si>
    <t>④大正版（塩見彩）</t>
  </si>
  <si>
    <t>50〜70代男性限定熟女好きな男性募集中</t>
  </si>
  <si>
    <t>sd2046</t>
  </si>
  <si>
    <t>sd2047</t>
  </si>
  <si>
    <t>①旧デイリー風（塩見彩）</t>
  </si>
  <si>
    <t>①70歳までの出会いリクルート</t>
  </si>
  <si>
    <t>ニッカン西部</t>
  </si>
  <si>
    <t>1～10日</t>
  </si>
  <si>
    <t>sd2048</t>
  </si>
  <si>
    <t>sd2049</t>
  </si>
  <si>
    <t>②ナンパ不要美熟女ホイホイの神サイト</t>
  </si>
  <si>
    <t>11～20日</t>
  </si>
  <si>
    <t>sd2050</t>
  </si>
  <si>
    <t>sd2051</t>
  </si>
  <si>
    <t>③右女3（塩見彩）</t>
  </si>
  <si>
    <t>③出会い史上、最もブックマークされた出会いのサイト</t>
  </si>
  <si>
    <t>21～31日</t>
  </si>
  <si>
    <t>sd2052</t>
  </si>
  <si>
    <t>新聞 TOTAL</t>
  </si>
  <si>
    <t>●雑誌 広告</t>
  </si>
  <si>
    <t>ak344</t>
  </si>
  <si>
    <t>大洋図書</t>
  </si>
  <si>
    <t>2P_対談風_どきどき</t>
  </si>
  <si>
    <t>実話ナックルズGOLD ドキュメント</t>
  </si>
  <si>
    <t>4C2P</t>
  </si>
  <si>
    <t>4月05日(火)</t>
  </si>
  <si>
    <t>ak345</t>
  </si>
  <si>
    <t>ak346</t>
  </si>
  <si>
    <t>徳間書店</t>
  </si>
  <si>
    <t>DVD漫画たかし_セリフアレンジ</t>
  </si>
  <si>
    <t>アサヒ芸能.4W火</t>
  </si>
  <si>
    <t>DVD袋裏4C</t>
  </si>
  <si>
    <t>4月26日(火)</t>
  </si>
  <si>
    <t>ak347</t>
  </si>
  <si>
    <t>ht271</t>
  </si>
  <si>
    <t>RNパック</t>
  </si>
  <si>
    <t>4月01日(金)</t>
  </si>
  <si>
    <t>ht272</t>
  </si>
  <si>
    <t>ht273</t>
  </si>
  <si>
    <t>ht274</t>
  </si>
  <si>
    <t>ht275</t>
  </si>
  <si>
    <t>ht276</t>
  </si>
  <si>
    <t>雑誌 TOTAL</t>
  </si>
  <si>
    <t>●DVD 広告</t>
  </si>
  <si>
    <t>pk263</t>
  </si>
  <si>
    <t>楽楽出版</t>
  </si>
  <si>
    <t>DVD漫画たかし</t>
  </si>
  <si>
    <t>毎月売</t>
  </si>
  <si>
    <t>EXCITING MAX!SPECIAL</t>
  </si>
  <si>
    <t>DVD袋裏1C+コンテンツ枠</t>
  </si>
  <si>
    <t>4月11日(月)</t>
  </si>
  <si>
    <t>pk264</t>
  </si>
  <si>
    <t>DVD TOTAL</t>
  </si>
  <si>
    <t>●リスティング 広告</t>
  </si>
  <si>
    <t>UA</t>
  </si>
  <si>
    <t>adyd</t>
  </si>
  <si>
    <t>YDN（ディスプレイ広告）</t>
  </si>
  <si>
    <t>4/1～4/30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</si>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</sst>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20</v>
      </c>
      <c r="D6" s="329">
        <v>1320000</v>
      </c>
      <c r="E6" s="79">
        <v>682</v>
      </c>
      <c r="F6" s="79">
        <v>238</v>
      </c>
      <c r="G6" s="79">
        <v>1058</v>
      </c>
      <c r="H6" s="89">
        <v>88</v>
      </c>
      <c r="I6" s="90">
        <v>0</v>
      </c>
      <c r="J6" s="143">
        <f>H6+I6</f>
        <v>88</v>
      </c>
      <c r="K6" s="80">
        <f>IFERROR(J6/G6,"-")</f>
        <v>0.083175803402647</v>
      </c>
      <c r="L6" s="79">
        <v>30</v>
      </c>
      <c r="M6" s="79">
        <v>20</v>
      </c>
      <c r="N6" s="80">
        <f>IFERROR(L6/J6,"-")</f>
        <v>0.34090909090909</v>
      </c>
      <c r="O6" s="81">
        <f>IFERROR(D6/J6,"-")</f>
        <v>15000</v>
      </c>
      <c r="P6" s="82">
        <v>26</v>
      </c>
      <c r="Q6" s="80">
        <f>IFERROR(P6/J6,"-")</f>
        <v>0.29545454545455</v>
      </c>
      <c r="R6" s="334">
        <v>2152000</v>
      </c>
      <c r="S6" s="335">
        <f>IFERROR(R6/J6,"-")</f>
        <v>24454.545454545</v>
      </c>
      <c r="T6" s="335">
        <f>IFERROR(R6/P6,"-")</f>
        <v>82769.230769231</v>
      </c>
      <c r="U6" s="329">
        <f>IFERROR(R6-D6,"-")</f>
        <v>832000</v>
      </c>
      <c r="V6" s="83">
        <f>R6/D6</f>
        <v>1.630303030303</v>
      </c>
      <c r="W6" s="77"/>
      <c r="X6" s="142"/>
    </row>
    <row r="7" spans="1:24">
      <c r="A7" s="78"/>
      <c r="B7" s="84" t="s">
        <v>24</v>
      </c>
      <c r="C7" s="84">
        <v>10</v>
      </c>
      <c r="D7" s="329">
        <v>292000</v>
      </c>
      <c r="E7" s="79">
        <v>863</v>
      </c>
      <c r="F7" s="79">
        <v>287</v>
      </c>
      <c r="G7" s="79">
        <v>822</v>
      </c>
      <c r="H7" s="89">
        <v>126</v>
      </c>
      <c r="I7" s="90">
        <v>1</v>
      </c>
      <c r="J7" s="143">
        <f>H7+I7</f>
        <v>127</v>
      </c>
      <c r="K7" s="80">
        <f>IFERROR(J7/G7,"-")</f>
        <v>0.15450121654501</v>
      </c>
      <c r="L7" s="79">
        <v>47</v>
      </c>
      <c r="M7" s="79">
        <v>30</v>
      </c>
      <c r="N7" s="80">
        <f>IFERROR(L7/J7,"-")</f>
        <v>0.37007874015748</v>
      </c>
      <c r="O7" s="81">
        <f>IFERROR(D7/J7,"-")</f>
        <v>2299.2125984252</v>
      </c>
      <c r="P7" s="82">
        <v>16</v>
      </c>
      <c r="Q7" s="80">
        <f>IFERROR(P7/J7,"-")</f>
        <v>0.1259842519685</v>
      </c>
      <c r="R7" s="334">
        <v>795000</v>
      </c>
      <c r="S7" s="335">
        <f>IFERROR(R7/J7,"-")</f>
        <v>6259.842519685</v>
      </c>
      <c r="T7" s="335">
        <f>IFERROR(R7/P7,"-")</f>
        <v>49687.5</v>
      </c>
      <c r="U7" s="329">
        <f>IFERROR(R7-D7,"-")</f>
        <v>503000</v>
      </c>
      <c r="V7" s="83">
        <f>R7/D7</f>
        <v>2.722602739726</v>
      </c>
      <c r="W7" s="77"/>
      <c r="X7" s="142"/>
    </row>
    <row r="8" spans="1:24">
      <c r="A8" s="78"/>
      <c r="B8" s="84" t="s">
        <v>25</v>
      </c>
      <c r="C8" s="84">
        <v>2</v>
      </c>
      <c r="D8" s="329">
        <v>150000</v>
      </c>
      <c r="E8" s="79">
        <v>144</v>
      </c>
      <c r="F8" s="79">
        <v>86</v>
      </c>
      <c r="G8" s="79">
        <v>344</v>
      </c>
      <c r="H8" s="89">
        <v>46</v>
      </c>
      <c r="I8" s="90">
        <v>1</v>
      </c>
      <c r="J8" s="143">
        <f>H8+I8</f>
        <v>47</v>
      </c>
      <c r="K8" s="80">
        <f>IFERROR(J8/G8,"-")</f>
        <v>0.13662790697674</v>
      </c>
      <c r="L8" s="79">
        <v>12</v>
      </c>
      <c r="M8" s="79">
        <v>10</v>
      </c>
      <c r="N8" s="80">
        <f>IFERROR(L8/J8,"-")</f>
        <v>0.25531914893617</v>
      </c>
      <c r="O8" s="81">
        <f>IFERROR(D8/J8,"-")</f>
        <v>3191.4893617021</v>
      </c>
      <c r="P8" s="82">
        <v>7</v>
      </c>
      <c r="Q8" s="80">
        <f>IFERROR(P8/J8,"-")</f>
        <v>0.14893617021277</v>
      </c>
      <c r="R8" s="334">
        <v>1853538</v>
      </c>
      <c r="S8" s="335">
        <f>IFERROR(R8/J8,"-")</f>
        <v>39436.978723404</v>
      </c>
      <c r="T8" s="335">
        <f>IFERROR(R8/P8,"-")</f>
        <v>264791.14285714</v>
      </c>
      <c r="U8" s="329">
        <f>IFERROR(R8-D8,"-")</f>
        <v>1703538</v>
      </c>
      <c r="V8" s="83">
        <f>R8/D8</f>
        <v>12.35692</v>
      </c>
      <c r="W8" s="77"/>
      <c r="X8" s="142"/>
    </row>
    <row r="9" spans="1:24">
      <c r="A9" s="78"/>
      <c r="B9" s="84" t="s">
        <v>26</v>
      </c>
      <c r="C9" s="84">
        <v>2</v>
      </c>
      <c r="D9" s="329">
        <v>571548</v>
      </c>
      <c r="E9" s="79">
        <v>367</v>
      </c>
      <c r="F9" s="79">
        <v>0</v>
      </c>
      <c r="G9" s="79">
        <v>30670</v>
      </c>
      <c r="H9" s="89">
        <v>148</v>
      </c>
      <c r="I9" s="90">
        <v>0</v>
      </c>
      <c r="J9" s="143">
        <f>H9+I9</f>
        <v>148</v>
      </c>
      <c r="K9" s="80">
        <f>IFERROR(J9/G9,"-")</f>
        <v>0.0048255624388653</v>
      </c>
      <c r="L9" s="79">
        <v>45</v>
      </c>
      <c r="M9" s="79">
        <v>63</v>
      </c>
      <c r="N9" s="80">
        <f>IFERROR(L9/J9,"-")</f>
        <v>0.30405405405405</v>
      </c>
      <c r="O9" s="81">
        <f>IFERROR(D9/J9,"-")</f>
        <v>3861.8108108108</v>
      </c>
      <c r="P9" s="82">
        <v>40</v>
      </c>
      <c r="Q9" s="80">
        <f>IFERROR(P9/J9,"-")</f>
        <v>0.27027027027027</v>
      </c>
      <c r="R9" s="334">
        <v>1735300</v>
      </c>
      <c r="S9" s="335">
        <f>IFERROR(R9/J9,"-")</f>
        <v>11725</v>
      </c>
      <c r="T9" s="335">
        <f>IFERROR(R9/P9,"-")</f>
        <v>43382.5</v>
      </c>
      <c r="U9" s="329">
        <f>IFERROR(R9-D9,"-")</f>
        <v>1163752</v>
      </c>
      <c r="V9" s="83">
        <f>R9/D9</f>
        <v>3.0361404466467</v>
      </c>
      <c r="W9" s="77"/>
      <c r="X9" s="142"/>
    </row>
    <row r="10" spans="1:24">
      <c r="A10" s="30"/>
      <c r="B10" s="85"/>
      <c r="C10" s="85"/>
      <c r="D10" s="330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6"/>
      <c r="S10" s="336"/>
      <c r="T10" s="336"/>
      <c r="U10" s="336"/>
      <c r="V10" s="33"/>
      <c r="W10" s="59"/>
      <c r="X10" s="142"/>
    </row>
    <row r="11" spans="1:24">
      <c r="A11" s="30"/>
      <c r="B11" s="37"/>
      <c r="C11" s="37"/>
      <c r="D11" s="331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6"/>
      <c r="S11" s="336"/>
      <c r="T11" s="336"/>
      <c r="U11" s="336"/>
      <c r="V11" s="33"/>
      <c r="W11" s="59"/>
      <c r="X11" s="142"/>
    </row>
    <row r="12" spans="1:24">
      <c r="A12" s="19"/>
      <c r="B12" s="41"/>
      <c r="C12" s="41"/>
      <c r="D12" s="332">
        <f>SUM(D6:D10)</f>
        <v>2333548</v>
      </c>
      <c r="E12" s="41">
        <f>SUM(E6:E10)</f>
        <v>2056</v>
      </c>
      <c r="F12" s="41">
        <f>SUM(F6:F10)</f>
        <v>611</v>
      </c>
      <c r="G12" s="41">
        <f>SUM(G6:G10)</f>
        <v>32894</v>
      </c>
      <c r="H12" s="41">
        <f>SUM(H6:H10)</f>
        <v>408</v>
      </c>
      <c r="I12" s="41">
        <f>SUM(I6:I10)</f>
        <v>2</v>
      </c>
      <c r="J12" s="41">
        <f>SUM(J6:J10)</f>
        <v>410</v>
      </c>
      <c r="K12" s="42">
        <f>IFERROR(J12/G12,"-")</f>
        <v>0.012464279199854</v>
      </c>
      <c r="L12" s="76">
        <f>SUM(L6:L10)</f>
        <v>134</v>
      </c>
      <c r="M12" s="76">
        <f>SUM(M6:M10)</f>
        <v>123</v>
      </c>
      <c r="N12" s="42">
        <f>IFERROR(L12/J12,"-")</f>
        <v>0.32682926829268</v>
      </c>
      <c r="O12" s="43">
        <f>IFERROR(D12/J12,"-")</f>
        <v>5691.5804878049</v>
      </c>
      <c r="P12" s="44">
        <f>SUM(P6:P10)</f>
        <v>89</v>
      </c>
      <c r="Q12" s="42">
        <f>IFERROR(P12/J12,"-")</f>
        <v>0.21707317073171</v>
      </c>
      <c r="R12" s="332">
        <f>SUM(R6:R10)</f>
        <v>6535838</v>
      </c>
      <c r="S12" s="332">
        <f>IFERROR(R12/J12,"-")</f>
        <v>15941.068292683</v>
      </c>
      <c r="T12" s="332">
        <f>IFERROR(P12/P12,"-")</f>
        <v>1</v>
      </c>
      <c r="U12" s="332">
        <f>SUM(U6:U10)</f>
        <v>4202290</v>
      </c>
      <c r="V12" s="45">
        <f>IFERROR(R12/D12,"-")</f>
        <v>2.8008157535221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1.675</v>
      </c>
      <c r="B6" s="346" t="s">
        <v>63</v>
      </c>
      <c r="C6" s="346"/>
      <c r="D6" s="346" t="s">
        <v>64</v>
      </c>
      <c r="E6" s="346" t="s">
        <v>65</v>
      </c>
      <c r="F6" s="346" t="s">
        <v>66</v>
      </c>
      <c r="G6" s="88" t="s">
        <v>67</v>
      </c>
      <c r="H6" s="88" t="s">
        <v>68</v>
      </c>
      <c r="I6" s="88" t="s">
        <v>69</v>
      </c>
      <c r="J6" s="329">
        <v>600000</v>
      </c>
      <c r="K6" s="79">
        <v>19</v>
      </c>
      <c r="L6" s="79">
        <v>0</v>
      </c>
      <c r="M6" s="79">
        <v>219</v>
      </c>
      <c r="N6" s="89">
        <v>8</v>
      </c>
      <c r="O6" s="90">
        <v>0</v>
      </c>
      <c r="P6" s="91">
        <f>N6+O6</f>
        <v>8</v>
      </c>
      <c r="Q6" s="80">
        <f>IFERROR(P6/M6,"-")</f>
        <v>0.036529680365297</v>
      </c>
      <c r="R6" s="79">
        <v>3</v>
      </c>
      <c r="S6" s="79">
        <v>2</v>
      </c>
      <c r="T6" s="80">
        <f>IFERROR(R6/(P6),"-")</f>
        <v>0.375</v>
      </c>
      <c r="U6" s="335">
        <f>IFERROR(J6/SUM(N6:O11),"-")</f>
        <v>20000</v>
      </c>
      <c r="V6" s="82">
        <v>6</v>
      </c>
      <c r="W6" s="80">
        <f>IF(P6=0,"-",V6/P6)</f>
        <v>0.75</v>
      </c>
      <c r="X6" s="334">
        <v>242000</v>
      </c>
      <c r="Y6" s="335">
        <f>IFERROR(X6/P6,"-")</f>
        <v>30250</v>
      </c>
      <c r="Z6" s="335">
        <f>IFERROR(X6/V6,"-")</f>
        <v>40333.333333333</v>
      </c>
      <c r="AA6" s="329">
        <f>SUM(X6:X11)-SUM(J6:J11)</f>
        <v>405000</v>
      </c>
      <c r="AB6" s="83">
        <f>SUM(X6:X11)/SUM(J6:J11)</f>
        <v>1.675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0.125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4</v>
      </c>
      <c r="BO6" s="118">
        <f>IF(P6=0,"",IF(BN6=0,"",(BN6/P6)))</f>
        <v>0.5</v>
      </c>
      <c r="BP6" s="119">
        <v>4</v>
      </c>
      <c r="BQ6" s="120">
        <f>IFERROR(BP6/BN6,"-")</f>
        <v>1</v>
      </c>
      <c r="BR6" s="121">
        <v>206000</v>
      </c>
      <c r="BS6" s="122">
        <f>IFERROR(BR6/BN6,"-")</f>
        <v>51500</v>
      </c>
      <c r="BT6" s="123">
        <v>2</v>
      </c>
      <c r="BU6" s="123"/>
      <c r="BV6" s="123">
        <v>2</v>
      </c>
      <c r="BW6" s="124">
        <v>3</v>
      </c>
      <c r="BX6" s="125">
        <f>IF(P6=0,"",IF(BW6=0,"",(BW6/P6)))</f>
        <v>0.375</v>
      </c>
      <c r="BY6" s="126">
        <v>2</v>
      </c>
      <c r="BZ6" s="127">
        <f>IFERROR(BY6/BW6,"-")</f>
        <v>0.66666666666667</v>
      </c>
      <c r="CA6" s="128">
        <v>36000</v>
      </c>
      <c r="CB6" s="129">
        <f>IFERROR(CA6/BW6,"-")</f>
        <v>12000</v>
      </c>
      <c r="CC6" s="130"/>
      <c r="CD6" s="130">
        <v>1</v>
      </c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6</v>
      </c>
      <c r="CP6" s="139">
        <v>242000</v>
      </c>
      <c r="CQ6" s="139">
        <v>120000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70</v>
      </c>
      <c r="C7" s="346"/>
      <c r="D7" s="346" t="s">
        <v>64</v>
      </c>
      <c r="E7" s="346" t="s">
        <v>65</v>
      </c>
      <c r="F7" s="346" t="s">
        <v>71</v>
      </c>
      <c r="G7" s="88"/>
      <c r="H7" s="88"/>
      <c r="I7" s="88"/>
      <c r="J7" s="329"/>
      <c r="K7" s="79">
        <v>101</v>
      </c>
      <c r="L7" s="79">
        <v>40</v>
      </c>
      <c r="M7" s="79">
        <v>56</v>
      </c>
      <c r="N7" s="89">
        <v>8</v>
      </c>
      <c r="O7" s="90">
        <v>0</v>
      </c>
      <c r="P7" s="91">
        <f>N7+O7</f>
        <v>8</v>
      </c>
      <c r="Q7" s="80">
        <f>IFERROR(P7/M7,"-")</f>
        <v>0.14285714285714</v>
      </c>
      <c r="R7" s="79">
        <v>2</v>
      </c>
      <c r="S7" s="79">
        <v>4</v>
      </c>
      <c r="T7" s="80">
        <f>IFERROR(R7/(P7),"-")</f>
        <v>0.25</v>
      </c>
      <c r="U7" s="335"/>
      <c r="V7" s="82">
        <v>1</v>
      </c>
      <c r="W7" s="80">
        <f>IF(P7=0,"-",V7/P7)</f>
        <v>0.125</v>
      </c>
      <c r="X7" s="334">
        <v>5000</v>
      </c>
      <c r="Y7" s="335">
        <f>IFERROR(X7/P7,"-")</f>
        <v>625</v>
      </c>
      <c r="Z7" s="335">
        <f>IFERROR(X7/V7,"-")</f>
        <v>5000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0.25</v>
      </c>
      <c r="BG7" s="110">
        <v>1</v>
      </c>
      <c r="BH7" s="112">
        <f>IFERROR(BG7/BE7,"-")</f>
        <v>0.5</v>
      </c>
      <c r="BI7" s="113">
        <v>5000</v>
      </c>
      <c r="BJ7" s="114">
        <f>IFERROR(BI7/BE7,"-")</f>
        <v>2500</v>
      </c>
      <c r="BK7" s="115">
        <v>1</v>
      </c>
      <c r="BL7" s="115"/>
      <c r="BM7" s="115"/>
      <c r="BN7" s="117">
        <v>3</v>
      </c>
      <c r="BO7" s="118">
        <f>IF(P7=0,"",IF(BN7=0,"",(BN7/P7)))</f>
        <v>0.375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0.125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</v>
      </c>
      <c r="CP7" s="139">
        <v>5000</v>
      </c>
      <c r="CQ7" s="139">
        <v>5000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6" t="s">
        <v>72</v>
      </c>
      <c r="C8" s="346"/>
      <c r="D8" s="346" t="s">
        <v>73</v>
      </c>
      <c r="E8" s="346" t="s">
        <v>74</v>
      </c>
      <c r="F8" s="346" t="s">
        <v>66</v>
      </c>
      <c r="G8" s="88"/>
      <c r="H8" s="88" t="s">
        <v>68</v>
      </c>
      <c r="I8" s="88"/>
      <c r="J8" s="329"/>
      <c r="K8" s="79">
        <v>15</v>
      </c>
      <c r="L8" s="79">
        <v>0</v>
      </c>
      <c r="M8" s="79">
        <v>96</v>
      </c>
      <c r="N8" s="89">
        <v>6</v>
      </c>
      <c r="O8" s="90">
        <v>0</v>
      </c>
      <c r="P8" s="91">
        <f>N8+O8</f>
        <v>6</v>
      </c>
      <c r="Q8" s="80">
        <f>IFERROR(P8/M8,"-")</f>
        <v>0.0625</v>
      </c>
      <c r="R8" s="79">
        <v>2</v>
      </c>
      <c r="S8" s="79">
        <v>0</v>
      </c>
      <c r="T8" s="80">
        <f>IFERROR(R8/(P8),"-")</f>
        <v>0.33333333333333</v>
      </c>
      <c r="U8" s="335"/>
      <c r="V8" s="82">
        <v>1</v>
      </c>
      <c r="W8" s="80">
        <f>IF(P8=0,"-",V8/P8)</f>
        <v>0.16666666666667</v>
      </c>
      <c r="X8" s="334">
        <v>35000</v>
      </c>
      <c r="Y8" s="335">
        <f>IFERROR(X8/P8,"-")</f>
        <v>5833.3333333333</v>
      </c>
      <c r="Z8" s="335">
        <f>IFERROR(X8/V8,"-")</f>
        <v>35000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0.33333333333333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0.16666666666667</v>
      </c>
      <c r="BY8" s="126">
        <v>1</v>
      </c>
      <c r="BZ8" s="127">
        <f>IFERROR(BY8/BW8,"-")</f>
        <v>1</v>
      </c>
      <c r="CA8" s="128">
        <v>35000</v>
      </c>
      <c r="CB8" s="129">
        <f>IFERROR(CA8/BW8,"-")</f>
        <v>35000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35000</v>
      </c>
      <c r="CQ8" s="139">
        <v>35000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75</v>
      </c>
      <c r="C9" s="346"/>
      <c r="D9" s="346" t="s">
        <v>73</v>
      </c>
      <c r="E9" s="346" t="s">
        <v>74</v>
      </c>
      <c r="F9" s="346" t="s">
        <v>71</v>
      </c>
      <c r="G9" s="88"/>
      <c r="H9" s="88"/>
      <c r="I9" s="88"/>
      <c r="J9" s="329"/>
      <c r="K9" s="79">
        <v>43</v>
      </c>
      <c r="L9" s="79">
        <v>23</v>
      </c>
      <c r="M9" s="79">
        <v>15</v>
      </c>
      <c r="N9" s="89">
        <v>4</v>
      </c>
      <c r="O9" s="90">
        <v>0</v>
      </c>
      <c r="P9" s="91">
        <f>N9+O9</f>
        <v>4</v>
      </c>
      <c r="Q9" s="80">
        <f>IFERROR(P9/M9,"-")</f>
        <v>0.26666666666667</v>
      </c>
      <c r="R9" s="79">
        <v>2</v>
      </c>
      <c r="S9" s="79">
        <v>1</v>
      </c>
      <c r="T9" s="80">
        <f>IFERROR(R9/(P9),"-")</f>
        <v>0.5</v>
      </c>
      <c r="U9" s="335"/>
      <c r="V9" s="82">
        <v>3</v>
      </c>
      <c r="W9" s="80">
        <f>IF(P9=0,"-",V9/P9)</f>
        <v>0.75</v>
      </c>
      <c r="X9" s="334">
        <v>723000</v>
      </c>
      <c r="Y9" s="335">
        <f>IFERROR(X9/P9,"-")</f>
        <v>180750</v>
      </c>
      <c r="Z9" s="335">
        <f>IFERROR(X9/V9,"-")</f>
        <v>241000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>
        <v>2</v>
      </c>
      <c r="BX9" s="125">
        <f>IF(P9=0,"",IF(BW9=0,"",(BW9/P9)))</f>
        <v>0.5</v>
      </c>
      <c r="BY9" s="126">
        <v>2</v>
      </c>
      <c r="BZ9" s="127">
        <f>IFERROR(BY9/BW9,"-")</f>
        <v>1</v>
      </c>
      <c r="CA9" s="128">
        <v>703000</v>
      </c>
      <c r="CB9" s="129">
        <f>IFERROR(CA9/BW9,"-")</f>
        <v>351500</v>
      </c>
      <c r="CC9" s="130"/>
      <c r="CD9" s="130"/>
      <c r="CE9" s="130">
        <v>2</v>
      </c>
      <c r="CF9" s="131">
        <v>2</v>
      </c>
      <c r="CG9" s="132">
        <f>IF(P9=0,"",IF(CF9=0,"",(CF9/P9)))</f>
        <v>0.5</v>
      </c>
      <c r="CH9" s="133">
        <v>1</v>
      </c>
      <c r="CI9" s="134">
        <f>IFERROR(CH9/CF9,"-")</f>
        <v>0.5</v>
      </c>
      <c r="CJ9" s="135">
        <v>20000</v>
      </c>
      <c r="CK9" s="136">
        <f>IFERROR(CJ9/CF9,"-")</f>
        <v>10000</v>
      </c>
      <c r="CL9" s="137"/>
      <c r="CM9" s="137"/>
      <c r="CN9" s="137">
        <v>1</v>
      </c>
      <c r="CO9" s="138">
        <v>3</v>
      </c>
      <c r="CP9" s="139">
        <v>723000</v>
      </c>
      <c r="CQ9" s="139">
        <v>685000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/>
      <c r="B10" s="346" t="s">
        <v>76</v>
      </c>
      <c r="C10" s="346"/>
      <c r="D10" s="346" t="s">
        <v>77</v>
      </c>
      <c r="E10" s="346" t="s">
        <v>78</v>
      </c>
      <c r="F10" s="346" t="s">
        <v>66</v>
      </c>
      <c r="G10" s="88"/>
      <c r="H10" s="88" t="s">
        <v>68</v>
      </c>
      <c r="I10" s="88"/>
      <c r="J10" s="329"/>
      <c r="K10" s="79">
        <v>9</v>
      </c>
      <c r="L10" s="79">
        <v>0</v>
      </c>
      <c r="M10" s="79">
        <v>33</v>
      </c>
      <c r="N10" s="89">
        <v>4</v>
      </c>
      <c r="O10" s="90">
        <v>0</v>
      </c>
      <c r="P10" s="91">
        <f>N10+O10</f>
        <v>4</v>
      </c>
      <c r="Q10" s="80">
        <f>IFERROR(P10/M10,"-")</f>
        <v>0.12121212121212</v>
      </c>
      <c r="R10" s="79">
        <v>2</v>
      </c>
      <c r="S10" s="79">
        <v>0</v>
      </c>
      <c r="T10" s="80">
        <f>IFERROR(R10/(P10),"-")</f>
        <v>0.5</v>
      </c>
      <c r="U10" s="335"/>
      <c r="V10" s="82">
        <v>0</v>
      </c>
      <c r="W10" s="80">
        <f>IF(P10=0,"-",V10/P10)</f>
        <v>0</v>
      </c>
      <c r="X10" s="334">
        <v>0</v>
      </c>
      <c r="Y10" s="335">
        <f>IFERROR(X10/P10,"-")</f>
        <v>0</v>
      </c>
      <c r="Z10" s="335" t="str">
        <f>IFERROR(X10/V10,"-")</f>
        <v>-</v>
      </c>
      <c r="AA10" s="329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0.25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1</v>
      </c>
      <c r="BF10" s="111">
        <f>IF(P10=0,"",IF(BE10=0,"",(BE10/P10)))</f>
        <v>0.25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2</v>
      </c>
      <c r="BO10" s="118">
        <f>IF(P10=0,"",IF(BN10=0,"",(BN10/P10)))</f>
        <v>0.5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79</v>
      </c>
      <c r="C11" s="346"/>
      <c r="D11" s="346" t="s">
        <v>77</v>
      </c>
      <c r="E11" s="346" t="s">
        <v>78</v>
      </c>
      <c r="F11" s="346" t="s">
        <v>71</v>
      </c>
      <c r="G11" s="88"/>
      <c r="H11" s="88"/>
      <c r="I11" s="88"/>
      <c r="J11" s="329"/>
      <c r="K11" s="79">
        <v>93</v>
      </c>
      <c r="L11" s="79">
        <v>10</v>
      </c>
      <c r="M11" s="79">
        <v>2</v>
      </c>
      <c r="N11" s="89">
        <v>0</v>
      </c>
      <c r="O11" s="90">
        <v>0</v>
      </c>
      <c r="P11" s="91">
        <f>N11+O11</f>
        <v>0</v>
      </c>
      <c r="Q11" s="80">
        <f>IFERROR(P11/M11,"-")</f>
        <v>0</v>
      </c>
      <c r="R11" s="79">
        <v>0</v>
      </c>
      <c r="S11" s="79">
        <v>0</v>
      </c>
      <c r="T11" s="80" t="str">
        <f>IFERROR(R11/(P11),"-")</f>
        <v>-</v>
      </c>
      <c r="U11" s="335"/>
      <c r="V11" s="82">
        <v>0</v>
      </c>
      <c r="W11" s="80" t="str">
        <f>IF(P11=0,"-",V11/P11)</f>
        <v>-</v>
      </c>
      <c r="X11" s="334">
        <v>0</v>
      </c>
      <c r="Y11" s="335" t="str">
        <f>IFERROR(X11/P11,"-")</f>
        <v>-</v>
      </c>
      <c r="Z11" s="335" t="str">
        <f>IFERROR(X11/V11,"-")</f>
        <v>-</v>
      </c>
      <c r="AA11" s="329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2.11875</v>
      </c>
      <c r="B12" s="346" t="s">
        <v>80</v>
      </c>
      <c r="C12" s="346"/>
      <c r="D12" s="346" t="s">
        <v>81</v>
      </c>
      <c r="E12" s="346" t="s">
        <v>82</v>
      </c>
      <c r="F12" s="346" t="s">
        <v>66</v>
      </c>
      <c r="G12" s="88" t="s">
        <v>83</v>
      </c>
      <c r="H12" s="88" t="s">
        <v>84</v>
      </c>
      <c r="I12" s="88" t="s">
        <v>85</v>
      </c>
      <c r="J12" s="329">
        <v>480000</v>
      </c>
      <c r="K12" s="79">
        <v>5</v>
      </c>
      <c r="L12" s="79">
        <v>0</v>
      </c>
      <c r="M12" s="79">
        <v>63</v>
      </c>
      <c r="N12" s="89">
        <v>2</v>
      </c>
      <c r="O12" s="90">
        <v>0</v>
      </c>
      <c r="P12" s="91">
        <f>N12+O12</f>
        <v>2</v>
      </c>
      <c r="Q12" s="80">
        <f>IFERROR(P12/M12,"-")</f>
        <v>0.031746031746032</v>
      </c>
      <c r="R12" s="79">
        <v>0</v>
      </c>
      <c r="S12" s="79">
        <v>0</v>
      </c>
      <c r="T12" s="80">
        <f>IFERROR(R12/(P12),"-")</f>
        <v>0</v>
      </c>
      <c r="U12" s="335">
        <f>IFERROR(J12/SUM(N12:O19),"-")</f>
        <v>14545.454545455</v>
      </c>
      <c r="V12" s="82">
        <v>0</v>
      </c>
      <c r="W12" s="80">
        <f>IF(P12=0,"-",V12/P12)</f>
        <v>0</v>
      </c>
      <c r="X12" s="334">
        <v>0</v>
      </c>
      <c r="Y12" s="335">
        <f>IFERROR(X12/P12,"-")</f>
        <v>0</v>
      </c>
      <c r="Z12" s="335" t="str">
        <f>IFERROR(X12/V12,"-")</f>
        <v>-</v>
      </c>
      <c r="AA12" s="329">
        <f>SUM(X12:X19)-SUM(J12:J19)</f>
        <v>537000</v>
      </c>
      <c r="AB12" s="83">
        <f>SUM(X12:X19)/SUM(J12:J19)</f>
        <v>2.11875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0.5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>
        <v>1</v>
      </c>
      <c r="CG12" s="132">
        <f>IF(P12=0,"",IF(CF12=0,"",(CF12/P12)))</f>
        <v>0.5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86</v>
      </c>
      <c r="C13" s="346"/>
      <c r="D13" s="346" t="s">
        <v>81</v>
      </c>
      <c r="E13" s="346" t="s">
        <v>82</v>
      </c>
      <c r="F13" s="346" t="s">
        <v>71</v>
      </c>
      <c r="G13" s="88"/>
      <c r="H13" s="88"/>
      <c r="I13" s="88"/>
      <c r="J13" s="329"/>
      <c r="K13" s="79">
        <v>89</v>
      </c>
      <c r="L13" s="79">
        <v>27</v>
      </c>
      <c r="M13" s="79">
        <v>40</v>
      </c>
      <c r="N13" s="89">
        <v>2</v>
      </c>
      <c r="O13" s="90">
        <v>0</v>
      </c>
      <c r="P13" s="91">
        <f>N13+O13</f>
        <v>2</v>
      </c>
      <c r="Q13" s="80">
        <f>IFERROR(P13/M13,"-")</f>
        <v>0.05</v>
      </c>
      <c r="R13" s="79">
        <v>1</v>
      </c>
      <c r="S13" s="79">
        <v>0</v>
      </c>
      <c r="T13" s="80">
        <f>IFERROR(R13/(P13),"-")</f>
        <v>0.5</v>
      </c>
      <c r="U13" s="335"/>
      <c r="V13" s="82">
        <v>1</v>
      </c>
      <c r="W13" s="80">
        <f>IF(P13=0,"-",V13/P13)</f>
        <v>0.5</v>
      </c>
      <c r="X13" s="334">
        <v>8000</v>
      </c>
      <c r="Y13" s="335">
        <f>IFERROR(X13/P13,"-")</f>
        <v>4000</v>
      </c>
      <c r="Z13" s="335">
        <f>IFERROR(X13/V13,"-")</f>
        <v>8000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>
        <v>1</v>
      </c>
      <c r="BF13" s="111">
        <f>IF(P13=0,"",IF(BE13=0,"",(BE13/P13)))</f>
        <v>0.5</v>
      </c>
      <c r="BG13" s="110">
        <v>1</v>
      </c>
      <c r="BH13" s="112">
        <f>IFERROR(BG13/BE13,"-")</f>
        <v>1</v>
      </c>
      <c r="BI13" s="113">
        <v>8000</v>
      </c>
      <c r="BJ13" s="114">
        <f>IFERROR(BI13/BE13,"-")</f>
        <v>8000</v>
      </c>
      <c r="BK13" s="115">
        <v>1</v>
      </c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1</v>
      </c>
      <c r="BX13" s="125">
        <f>IF(P13=0,"",IF(BW13=0,"",(BW13/P13)))</f>
        <v>0.5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8000</v>
      </c>
      <c r="CQ13" s="139">
        <v>8000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6" t="s">
        <v>87</v>
      </c>
      <c r="C14" s="346"/>
      <c r="D14" s="346" t="s">
        <v>88</v>
      </c>
      <c r="E14" s="346" t="s">
        <v>89</v>
      </c>
      <c r="F14" s="346" t="s">
        <v>66</v>
      </c>
      <c r="G14" s="88"/>
      <c r="H14" s="88" t="s">
        <v>84</v>
      </c>
      <c r="I14" s="88"/>
      <c r="J14" s="329"/>
      <c r="K14" s="79">
        <v>9</v>
      </c>
      <c r="L14" s="79">
        <v>0</v>
      </c>
      <c r="M14" s="79">
        <v>62</v>
      </c>
      <c r="N14" s="89">
        <v>1</v>
      </c>
      <c r="O14" s="90">
        <v>0</v>
      </c>
      <c r="P14" s="91">
        <f>N14+O14</f>
        <v>1</v>
      </c>
      <c r="Q14" s="80">
        <f>IFERROR(P14/M14,"-")</f>
        <v>0.016129032258065</v>
      </c>
      <c r="R14" s="79">
        <v>0</v>
      </c>
      <c r="S14" s="79">
        <v>0</v>
      </c>
      <c r="T14" s="80">
        <f>IFERROR(R14/(P14),"-")</f>
        <v>0</v>
      </c>
      <c r="U14" s="335"/>
      <c r="V14" s="82">
        <v>0</v>
      </c>
      <c r="W14" s="80">
        <f>IF(P14=0,"-",V14/P14)</f>
        <v>0</v>
      </c>
      <c r="X14" s="334">
        <v>0</v>
      </c>
      <c r="Y14" s="335">
        <f>IFERROR(X14/P14,"-")</f>
        <v>0</v>
      </c>
      <c r="Z14" s="335" t="str">
        <f>IFERROR(X14/V14,"-")</f>
        <v>-</v>
      </c>
      <c r="AA14" s="329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1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90</v>
      </c>
      <c r="C15" s="346"/>
      <c r="D15" s="346" t="s">
        <v>88</v>
      </c>
      <c r="E15" s="346" t="s">
        <v>89</v>
      </c>
      <c r="F15" s="346" t="s">
        <v>71</v>
      </c>
      <c r="G15" s="88"/>
      <c r="H15" s="88"/>
      <c r="I15" s="88"/>
      <c r="J15" s="329"/>
      <c r="K15" s="79">
        <v>39</v>
      </c>
      <c r="L15" s="79">
        <v>25</v>
      </c>
      <c r="M15" s="79">
        <v>28</v>
      </c>
      <c r="N15" s="89">
        <v>5</v>
      </c>
      <c r="O15" s="90">
        <v>0</v>
      </c>
      <c r="P15" s="91">
        <f>N15+O15</f>
        <v>5</v>
      </c>
      <c r="Q15" s="80">
        <f>IFERROR(P15/M15,"-")</f>
        <v>0.17857142857143</v>
      </c>
      <c r="R15" s="79">
        <v>3</v>
      </c>
      <c r="S15" s="79">
        <v>0</v>
      </c>
      <c r="T15" s="80">
        <f>IFERROR(R15/(P15),"-")</f>
        <v>0.6</v>
      </c>
      <c r="U15" s="335"/>
      <c r="V15" s="82">
        <v>2</v>
      </c>
      <c r="W15" s="80">
        <f>IF(P15=0,"-",V15/P15)</f>
        <v>0.4</v>
      </c>
      <c r="X15" s="334">
        <v>150000</v>
      </c>
      <c r="Y15" s="335">
        <f>IFERROR(X15/P15,"-")</f>
        <v>30000</v>
      </c>
      <c r="Z15" s="335">
        <f>IFERROR(X15/V15,"-")</f>
        <v>75000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>
        <v>2</v>
      </c>
      <c r="BO15" s="118">
        <f>IF(P15=0,"",IF(BN15=0,"",(BN15/P15)))</f>
        <v>0.4</v>
      </c>
      <c r="BP15" s="119">
        <v>1</v>
      </c>
      <c r="BQ15" s="120">
        <f>IFERROR(BP15/BN15,"-")</f>
        <v>0.5</v>
      </c>
      <c r="BR15" s="121">
        <v>10000</v>
      </c>
      <c r="BS15" s="122">
        <f>IFERROR(BR15/BN15,"-")</f>
        <v>5000</v>
      </c>
      <c r="BT15" s="123">
        <v>1</v>
      </c>
      <c r="BU15" s="123"/>
      <c r="BV15" s="123"/>
      <c r="BW15" s="124">
        <v>3</v>
      </c>
      <c r="BX15" s="125">
        <f>IF(P15=0,"",IF(BW15=0,"",(BW15/P15)))</f>
        <v>0.6</v>
      </c>
      <c r="BY15" s="126">
        <v>1</v>
      </c>
      <c r="BZ15" s="127">
        <f>IFERROR(BY15/BW15,"-")</f>
        <v>0.33333333333333</v>
      </c>
      <c r="CA15" s="128">
        <v>140000</v>
      </c>
      <c r="CB15" s="129">
        <f>IFERROR(CA15/BW15,"-")</f>
        <v>46666.666666667</v>
      </c>
      <c r="CC15" s="130"/>
      <c r="CD15" s="130"/>
      <c r="CE15" s="130">
        <v>1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2</v>
      </c>
      <c r="CP15" s="139">
        <v>150000</v>
      </c>
      <c r="CQ15" s="139">
        <v>140000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/>
      <c r="B16" s="346" t="s">
        <v>91</v>
      </c>
      <c r="C16" s="346"/>
      <c r="D16" s="346" t="s">
        <v>77</v>
      </c>
      <c r="E16" s="346" t="s">
        <v>92</v>
      </c>
      <c r="F16" s="346" t="s">
        <v>66</v>
      </c>
      <c r="G16" s="88"/>
      <c r="H16" s="88" t="s">
        <v>84</v>
      </c>
      <c r="I16" s="88"/>
      <c r="J16" s="329"/>
      <c r="K16" s="79">
        <v>12</v>
      </c>
      <c r="L16" s="79">
        <v>0</v>
      </c>
      <c r="M16" s="79">
        <v>62</v>
      </c>
      <c r="N16" s="89">
        <v>4</v>
      </c>
      <c r="O16" s="90">
        <v>0</v>
      </c>
      <c r="P16" s="91">
        <f>N16+O16</f>
        <v>4</v>
      </c>
      <c r="Q16" s="80">
        <f>IFERROR(P16/M16,"-")</f>
        <v>0.064516129032258</v>
      </c>
      <c r="R16" s="79">
        <v>0</v>
      </c>
      <c r="S16" s="79">
        <v>2</v>
      </c>
      <c r="T16" s="80">
        <f>IFERROR(R16/(P16),"-")</f>
        <v>0</v>
      </c>
      <c r="U16" s="335"/>
      <c r="V16" s="82">
        <v>0</v>
      </c>
      <c r="W16" s="80">
        <f>IF(P16=0,"-",V16/P16)</f>
        <v>0</v>
      </c>
      <c r="X16" s="334">
        <v>0</v>
      </c>
      <c r="Y16" s="335">
        <f>IFERROR(X16/P16,"-")</f>
        <v>0</v>
      </c>
      <c r="Z16" s="335" t="str">
        <f>IFERROR(X16/V16,"-")</f>
        <v>-</v>
      </c>
      <c r="AA16" s="329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0.25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2</v>
      </c>
      <c r="BF16" s="111">
        <f>IF(P16=0,"",IF(BE16=0,"",(BE16/P16)))</f>
        <v>0.5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1</v>
      </c>
      <c r="BO16" s="118">
        <f>IF(P16=0,"",IF(BN16=0,"",(BN16/P16)))</f>
        <v>0.25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6" t="s">
        <v>93</v>
      </c>
      <c r="C17" s="346"/>
      <c r="D17" s="346" t="s">
        <v>77</v>
      </c>
      <c r="E17" s="346" t="s">
        <v>92</v>
      </c>
      <c r="F17" s="346" t="s">
        <v>71</v>
      </c>
      <c r="G17" s="88"/>
      <c r="H17" s="88"/>
      <c r="I17" s="88"/>
      <c r="J17" s="329"/>
      <c r="K17" s="79">
        <v>47</v>
      </c>
      <c r="L17" s="79">
        <v>12</v>
      </c>
      <c r="M17" s="79">
        <v>18</v>
      </c>
      <c r="N17" s="89">
        <v>1</v>
      </c>
      <c r="O17" s="90">
        <v>0</v>
      </c>
      <c r="P17" s="91">
        <f>N17+O17</f>
        <v>1</v>
      </c>
      <c r="Q17" s="80">
        <f>IFERROR(P17/M17,"-")</f>
        <v>0.055555555555556</v>
      </c>
      <c r="R17" s="79">
        <v>0</v>
      </c>
      <c r="S17" s="79">
        <v>0</v>
      </c>
      <c r="T17" s="80">
        <f>IFERROR(R17/(P17),"-")</f>
        <v>0</v>
      </c>
      <c r="U17" s="335"/>
      <c r="V17" s="82">
        <v>0</v>
      </c>
      <c r="W17" s="80">
        <f>IF(P17=0,"-",V17/P17)</f>
        <v>0</v>
      </c>
      <c r="X17" s="334">
        <v>0</v>
      </c>
      <c r="Y17" s="335">
        <f>IFERROR(X17/P17,"-")</f>
        <v>0</v>
      </c>
      <c r="Z17" s="335" t="str">
        <f>IFERROR(X17/V17,"-")</f>
        <v>-</v>
      </c>
      <c r="AA17" s="329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>
        <f>IF(P17=0,"",IF(BN17=0,"",(BN17/P17)))</f>
        <v>0</v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>
        <v>1</v>
      </c>
      <c r="BX17" s="125">
        <f>IF(P17=0,"",IF(BW17=0,"",(BW17/P17)))</f>
        <v>1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6" t="s">
        <v>94</v>
      </c>
      <c r="C18" s="346"/>
      <c r="D18" s="346" t="s">
        <v>95</v>
      </c>
      <c r="E18" s="346" t="s">
        <v>96</v>
      </c>
      <c r="F18" s="346" t="s">
        <v>66</v>
      </c>
      <c r="G18" s="88"/>
      <c r="H18" s="88" t="s">
        <v>84</v>
      </c>
      <c r="I18" s="88"/>
      <c r="J18" s="329"/>
      <c r="K18" s="79">
        <v>28</v>
      </c>
      <c r="L18" s="79">
        <v>0</v>
      </c>
      <c r="M18" s="79">
        <v>119</v>
      </c>
      <c r="N18" s="89">
        <v>10</v>
      </c>
      <c r="O18" s="90">
        <v>0</v>
      </c>
      <c r="P18" s="91">
        <f>N18+O18</f>
        <v>10</v>
      </c>
      <c r="Q18" s="80">
        <f>IFERROR(P18/M18,"-")</f>
        <v>0.084033613445378</v>
      </c>
      <c r="R18" s="79">
        <v>1</v>
      </c>
      <c r="S18" s="79">
        <v>3</v>
      </c>
      <c r="T18" s="80">
        <f>IFERROR(R18/(P18),"-")</f>
        <v>0.1</v>
      </c>
      <c r="U18" s="335"/>
      <c r="V18" s="82">
        <v>1</v>
      </c>
      <c r="W18" s="80">
        <f>IF(P18=0,"-",V18/P18)</f>
        <v>0.1</v>
      </c>
      <c r="X18" s="334">
        <v>121000</v>
      </c>
      <c r="Y18" s="335">
        <f>IFERROR(X18/P18,"-")</f>
        <v>12100</v>
      </c>
      <c r="Z18" s="335">
        <f>IFERROR(X18/V18,"-")</f>
        <v>121000</v>
      </c>
      <c r="AA18" s="329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1</v>
      </c>
      <c r="BF18" s="111">
        <f>IF(P18=0,"",IF(BE18=0,"",(BE18/P18)))</f>
        <v>0.1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2</v>
      </c>
      <c r="BO18" s="118">
        <f>IF(P18=0,"",IF(BN18=0,"",(BN18/P18)))</f>
        <v>0.2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5</v>
      </c>
      <c r="BX18" s="125">
        <f>IF(P18=0,"",IF(BW18=0,"",(BW18/P18)))</f>
        <v>0.5</v>
      </c>
      <c r="BY18" s="126">
        <v>1</v>
      </c>
      <c r="BZ18" s="127">
        <f>IFERROR(BY18/BW18,"-")</f>
        <v>0.2</v>
      </c>
      <c r="CA18" s="128">
        <v>121000</v>
      </c>
      <c r="CB18" s="129">
        <f>IFERROR(CA18/BW18,"-")</f>
        <v>24200</v>
      </c>
      <c r="CC18" s="130"/>
      <c r="CD18" s="130"/>
      <c r="CE18" s="130">
        <v>1</v>
      </c>
      <c r="CF18" s="131">
        <v>2</v>
      </c>
      <c r="CG18" s="132">
        <f>IF(P18=0,"",IF(CF18=0,"",(CF18/P18)))</f>
        <v>0.2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1</v>
      </c>
      <c r="CP18" s="139">
        <v>121000</v>
      </c>
      <c r="CQ18" s="139">
        <v>121000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/>
      <c r="B19" s="346" t="s">
        <v>97</v>
      </c>
      <c r="C19" s="346"/>
      <c r="D19" s="346" t="s">
        <v>95</v>
      </c>
      <c r="E19" s="346" t="s">
        <v>96</v>
      </c>
      <c r="F19" s="346" t="s">
        <v>71</v>
      </c>
      <c r="G19" s="88"/>
      <c r="H19" s="88"/>
      <c r="I19" s="88"/>
      <c r="J19" s="329"/>
      <c r="K19" s="79">
        <v>53</v>
      </c>
      <c r="L19" s="79">
        <v>34</v>
      </c>
      <c r="M19" s="79">
        <v>53</v>
      </c>
      <c r="N19" s="89">
        <v>8</v>
      </c>
      <c r="O19" s="90">
        <v>0</v>
      </c>
      <c r="P19" s="91">
        <f>N19+O19</f>
        <v>8</v>
      </c>
      <c r="Q19" s="80">
        <f>IFERROR(P19/M19,"-")</f>
        <v>0.15094339622642</v>
      </c>
      <c r="R19" s="79">
        <v>2</v>
      </c>
      <c r="S19" s="79">
        <v>1</v>
      </c>
      <c r="T19" s="80">
        <f>IFERROR(R19/(P19),"-")</f>
        <v>0.25</v>
      </c>
      <c r="U19" s="335"/>
      <c r="V19" s="82">
        <v>4</v>
      </c>
      <c r="W19" s="80">
        <f>IF(P19=0,"-",V19/P19)</f>
        <v>0.5</v>
      </c>
      <c r="X19" s="334">
        <v>738000</v>
      </c>
      <c r="Y19" s="335">
        <f>IFERROR(X19/P19,"-")</f>
        <v>92250</v>
      </c>
      <c r="Z19" s="335">
        <f>IFERROR(X19/V19,"-")</f>
        <v>184500</v>
      </c>
      <c r="AA19" s="329"/>
      <c r="AB19" s="83"/>
      <c r="AC19" s="77"/>
      <c r="AD19" s="92">
        <v>1</v>
      </c>
      <c r="AE19" s="93">
        <f>IF(P19=0,"",IF(AD19=0,"",(AD19/P19)))</f>
        <v>0.125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3</v>
      </c>
      <c r="BO19" s="118">
        <f>IF(P19=0,"",IF(BN19=0,"",(BN19/P19)))</f>
        <v>0.375</v>
      </c>
      <c r="BP19" s="119">
        <v>1</v>
      </c>
      <c r="BQ19" s="120">
        <f>IFERROR(BP19/BN19,"-")</f>
        <v>0.33333333333333</v>
      </c>
      <c r="BR19" s="121">
        <v>3000</v>
      </c>
      <c r="BS19" s="122">
        <f>IFERROR(BR19/BN19,"-")</f>
        <v>1000</v>
      </c>
      <c r="BT19" s="123">
        <v>1</v>
      </c>
      <c r="BU19" s="123"/>
      <c r="BV19" s="123"/>
      <c r="BW19" s="124">
        <v>3</v>
      </c>
      <c r="BX19" s="125">
        <f>IF(P19=0,"",IF(BW19=0,"",(BW19/P19)))</f>
        <v>0.375</v>
      </c>
      <c r="BY19" s="126">
        <v>2</v>
      </c>
      <c r="BZ19" s="127">
        <f>IFERROR(BY19/BW19,"-")</f>
        <v>0.66666666666667</v>
      </c>
      <c r="CA19" s="128">
        <v>732000</v>
      </c>
      <c r="CB19" s="129">
        <f>IFERROR(CA19/BW19,"-")</f>
        <v>244000</v>
      </c>
      <c r="CC19" s="130"/>
      <c r="CD19" s="130"/>
      <c r="CE19" s="130">
        <v>2</v>
      </c>
      <c r="CF19" s="131">
        <v>1</v>
      </c>
      <c r="CG19" s="132">
        <f>IF(P19=0,"",IF(CF19=0,"",(CF19/P19)))</f>
        <v>0.125</v>
      </c>
      <c r="CH19" s="133">
        <v>1</v>
      </c>
      <c r="CI19" s="134">
        <f>IFERROR(CH19/CF19,"-")</f>
        <v>1</v>
      </c>
      <c r="CJ19" s="135">
        <v>3000</v>
      </c>
      <c r="CK19" s="136">
        <f>IFERROR(CJ19/CF19,"-")</f>
        <v>3000</v>
      </c>
      <c r="CL19" s="137">
        <v>1</v>
      </c>
      <c r="CM19" s="137"/>
      <c r="CN19" s="137"/>
      <c r="CO19" s="138">
        <v>4</v>
      </c>
      <c r="CP19" s="139">
        <v>738000</v>
      </c>
      <c r="CQ19" s="139">
        <v>607000</v>
      </c>
      <c r="CR19" s="139"/>
      <c r="CS19" s="140" t="str">
        <f>IF(AND(CQ19=0,CR19=0),"",IF(AND(CQ19&lt;=100000,CR19&lt;=100000),"",IF(CQ19/CP19&gt;0.7,"男高",IF(CR19/CP19&gt;0.7,"女高",""))))</f>
        <v>男高</v>
      </c>
    </row>
    <row r="20" spans="1:98">
      <c r="A20" s="78">
        <f>AB20</f>
        <v>0.54166666666667</v>
      </c>
      <c r="B20" s="346" t="s">
        <v>98</v>
      </c>
      <c r="C20" s="346"/>
      <c r="D20" s="346" t="s">
        <v>99</v>
      </c>
      <c r="E20" s="346" t="s">
        <v>100</v>
      </c>
      <c r="F20" s="346" t="s">
        <v>66</v>
      </c>
      <c r="G20" s="88" t="s">
        <v>101</v>
      </c>
      <c r="H20" s="88" t="s">
        <v>84</v>
      </c>
      <c r="I20" s="88" t="s">
        <v>102</v>
      </c>
      <c r="J20" s="329">
        <v>240000</v>
      </c>
      <c r="K20" s="79">
        <v>10</v>
      </c>
      <c r="L20" s="79">
        <v>0</v>
      </c>
      <c r="M20" s="79">
        <v>74</v>
      </c>
      <c r="N20" s="89">
        <v>1</v>
      </c>
      <c r="O20" s="90">
        <v>0</v>
      </c>
      <c r="P20" s="91">
        <f>N20+O20</f>
        <v>1</v>
      </c>
      <c r="Q20" s="80">
        <f>IFERROR(P20/M20,"-")</f>
        <v>0.013513513513514</v>
      </c>
      <c r="R20" s="79">
        <v>1</v>
      </c>
      <c r="S20" s="79">
        <v>0</v>
      </c>
      <c r="T20" s="80">
        <f>IFERROR(R20/(P20),"-")</f>
        <v>1</v>
      </c>
      <c r="U20" s="335">
        <f>IFERROR(J20/SUM(N20:O25),"-")</f>
        <v>9600</v>
      </c>
      <c r="V20" s="82">
        <v>1</v>
      </c>
      <c r="W20" s="80">
        <f>IF(P20=0,"-",V20/P20)</f>
        <v>1</v>
      </c>
      <c r="X20" s="334">
        <v>18000</v>
      </c>
      <c r="Y20" s="335">
        <f>IFERROR(X20/P20,"-")</f>
        <v>18000</v>
      </c>
      <c r="Z20" s="335">
        <f>IFERROR(X20/V20,"-")</f>
        <v>18000</v>
      </c>
      <c r="AA20" s="329">
        <f>SUM(X20:X25)-SUM(J20:J25)</f>
        <v>-110000</v>
      </c>
      <c r="AB20" s="83">
        <f>SUM(X20:X25)/SUM(J20:J25)</f>
        <v>0.54166666666667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1</v>
      </c>
      <c r="BG20" s="110">
        <v>1</v>
      </c>
      <c r="BH20" s="112">
        <f>IFERROR(BG20/BE20,"-")</f>
        <v>1</v>
      </c>
      <c r="BI20" s="113">
        <v>18000</v>
      </c>
      <c r="BJ20" s="114">
        <f>IFERROR(BI20/BE20,"-")</f>
        <v>18000</v>
      </c>
      <c r="BK20" s="115"/>
      <c r="BL20" s="115"/>
      <c r="BM20" s="115">
        <v>1</v>
      </c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18000</v>
      </c>
      <c r="CQ20" s="139">
        <v>18000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6" t="s">
        <v>103</v>
      </c>
      <c r="C21" s="346"/>
      <c r="D21" s="346" t="s">
        <v>99</v>
      </c>
      <c r="E21" s="346" t="s">
        <v>100</v>
      </c>
      <c r="F21" s="346" t="s">
        <v>71</v>
      </c>
      <c r="G21" s="88"/>
      <c r="H21" s="88"/>
      <c r="I21" s="88"/>
      <c r="J21" s="329"/>
      <c r="K21" s="79">
        <v>9</v>
      </c>
      <c r="L21" s="79">
        <v>7</v>
      </c>
      <c r="M21" s="79">
        <v>4</v>
      </c>
      <c r="N21" s="89">
        <v>2</v>
      </c>
      <c r="O21" s="90">
        <v>0</v>
      </c>
      <c r="P21" s="91">
        <f>N21+O21</f>
        <v>2</v>
      </c>
      <c r="Q21" s="80">
        <f>IFERROR(P21/M21,"-")</f>
        <v>0.5</v>
      </c>
      <c r="R21" s="79">
        <v>1</v>
      </c>
      <c r="S21" s="79">
        <v>1</v>
      </c>
      <c r="T21" s="80">
        <f>IFERROR(R21/(P21),"-")</f>
        <v>0.5</v>
      </c>
      <c r="U21" s="335"/>
      <c r="V21" s="82">
        <v>2</v>
      </c>
      <c r="W21" s="80">
        <f>IF(P21=0,"-",V21/P21)</f>
        <v>1</v>
      </c>
      <c r="X21" s="334">
        <v>28000</v>
      </c>
      <c r="Y21" s="335">
        <f>IFERROR(X21/P21,"-")</f>
        <v>14000</v>
      </c>
      <c r="Z21" s="335">
        <f>IFERROR(X21/V21,"-")</f>
        <v>14000</v>
      </c>
      <c r="AA21" s="329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1</v>
      </c>
      <c r="BX21" s="125">
        <f>IF(P21=0,"",IF(BW21=0,"",(BW21/P21)))</f>
        <v>0.5</v>
      </c>
      <c r="BY21" s="126">
        <v>1</v>
      </c>
      <c r="BZ21" s="127">
        <f>IFERROR(BY21/BW21,"-")</f>
        <v>1</v>
      </c>
      <c r="CA21" s="128">
        <v>20000</v>
      </c>
      <c r="CB21" s="129">
        <f>IFERROR(CA21/BW21,"-")</f>
        <v>20000</v>
      </c>
      <c r="CC21" s="130"/>
      <c r="CD21" s="130"/>
      <c r="CE21" s="130">
        <v>1</v>
      </c>
      <c r="CF21" s="131">
        <v>1</v>
      </c>
      <c r="CG21" s="132">
        <f>IF(P21=0,"",IF(CF21=0,"",(CF21/P21)))</f>
        <v>0.5</v>
      </c>
      <c r="CH21" s="133">
        <v>1</v>
      </c>
      <c r="CI21" s="134">
        <f>IFERROR(CH21/CF21,"-")</f>
        <v>1</v>
      </c>
      <c r="CJ21" s="135">
        <v>8000</v>
      </c>
      <c r="CK21" s="136">
        <f>IFERROR(CJ21/CF21,"-")</f>
        <v>8000</v>
      </c>
      <c r="CL21" s="137"/>
      <c r="CM21" s="137">
        <v>1</v>
      </c>
      <c r="CN21" s="137"/>
      <c r="CO21" s="138">
        <v>2</v>
      </c>
      <c r="CP21" s="139">
        <v>28000</v>
      </c>
      <c r="CQ21" s="139">
        <v>20000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346" t="s">
        <v>104</v>
      </c>
      <c r="C22" s="346"/>
      <c r="D22" s="346" t="s">
        <v>88</v>
      </c>
      <c r="E22" s="346" t="s">
        <v>105</v>
      </c>
      <c r="F22" s="346" t="s">
        <v>66</v>
      </c>
      <c r="G22" s="88"/>
      <c r="H22" s="88" t="s">
        <v>84</v>
      </c>
      <c r="I22" s="88" t="s">
        <v>106</v>
      </c>
      <c r="J22" s="329"/>
      <c r="K22" s="79">
        <v>8</v>
      </c>
      <c r="L22" s="79">
        <v>0</v>
      </c>
      <c r="M22" s="79">
        <v>40</v>
      </c>
      <c r="N22" s="89">
        <v>4</v>
      </c>
      <c r="O22" s="90">
        <v>0</v>
      </c>
      <c r="P22" s="91">
        <f>N22+O22</f>
        <v>4</v>
      </c>
      <c r="Q22" s="80">
        <f>IFERROR(P22/M22,"-")</f>
        <v>0.1</v>
      </c>
      <c r="R22" s="79">
        <v>1</v>
      </c>
      <c r="S22" s="79">
        <v>1</v>
      </c>
      <c r="T22" s="80">
        <f>IFERROR(R22/(P22),"-")</f>
        <v>0.25</v>
      </c>
      <c r="U22" s="335"/>
      <c r="V22" s="82">
        <v>1</v>
      </c>
      <c r="W22" s="80">
        <f>IF(P22=0,"-",V22/P22)</f>
        <v>0.25</v>
      </c>
      <c r="X22" s="334">
        <v>5000</v>
      </c>
      <c r="Y22" s="335">
        <f>IFERROR(X22/P22,"-")</f>
        <v>1250</v>
      </c>
      <c r="Z22" s="335">
        <f>IFERROR(X22/V22,"-")</f>
        <v>5000</v>
      </c>
      <c r="AA22" s="329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0.25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1</v>
      </c>
      <c r="AW22" s="105">
        <f>IF(P22=0,"",IF(AV22=0,"",(AV22/P22)))</f>
        <v>0.25</v>
      </c>
      <c r="AX22" s="104">
        <v>1</v>
      </c>
      <c r="AY22" s="106">
        <f>IFERROR(AX22/AV22,"-")</f>
        <v>1</v>
      </c>
      <c r="AZ22" s="107">
        <v>5000</v>
      </c>
      <c r="BA22" s="108">
        <f>IFERROR(AZ22/AV22,"-")</f>
        <v>5000</v>
      </c>
      <c r="BB22" s="109">
        <v>1</v>
      </c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2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5000</v>
      </c>
      <c r="CQ22" s="139">
        <v>5000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6" t="s">
        <v>107</v>
      </c>
      <c r="C23" s="346"/>
      <c r="D23" s="346" t="s">
        <v>88</v>
      </c>
      <c r="E23" s="346" t="s">
        <v>105</v>
      </c>
      <c r="F23" s="346" t="s">
        <v>71</v>
      </c>
      <c r="G23" s="88"/>
      <c r="H23" s="88"/>
      <c r="I23" s="88"/>
      <c r="J23" s="329"/>
      <c r="K23" s="79">
        <v>61</v>
      </c>
      <c r="L23" s="79">
        <v>41</v>
      </c>
      <c r="M23" s="79">
        <v>38</v>
      </c>
      <c r="N23" s="89">
        <v>13</v>
      </c>
      <c r="O23" s="90">
        <v>0</v>
      </c>
      <c r="P23" s="91">
        <f>N23+O23</f>
        <v>13</v>
      </c>
      <c r="Q23" s="80">
        <f>IFERROR(P23/M23,"-")</f>
        <v>0.34210526315789</v>
      </c>
      <c r="R23" s="79">
        <v>7</v>
      </c>
      <c r="S23" s="79">
        <v>4</v>
      </c>
      <c r="T23" s="80">
        <f>IFERROR(R23/(P23),"-")</f>
        <v>0.53846153846154</v>
      </c>
      <c r="U23" s="335"/>
      <c r="V23" s="82">
        <v>3</v>
      </c>
      <c r="W23" s="80">
        <f>IF(P23=0,"-",V23/P23)</f>
        <v>0.23076923076923</v>
      </c>
      <c r="X23" s="334">
        <v>79000</v>
      </c>
      <c r="Y23" s="335">
        <f>IFERROR(X23/P23,"-")</f>
        <v>6076.9230769231</v>
      </c>
      <c r="Z23" s="335">
        <f>IFERROR(X23/V23,"-")</f>
        <v>26333.333333333</v>
      </c>
      <c r="AA23" s="329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>
        <v>1</v>
      </c>
      <c r="AN23" s="99">
        <f>IF(P23=0,"",IF(AM23=0,"",(AM23/P23)))</f>
        <v>0.076923076923077</v>
      </c>
      <c r="AO23" s="98"/>
      <c r="AP23" s="100">
        <f>IFERROR(AO23/AM23,"-")</f>
        <v>0</v>
      </c>
      <c r="AQ23" s="101"/>
      <c r="AR23" s="102">
        <f>IFERROR(AQ23/AM23,"-")</f>
        <v>0</v>
      </c>
      <c r="AS23" s="103"/>
      <c r="AT23" s="103"/>
      <c r="AU23" s="103"/>
      <c r="AV23" s="104">
        <v>1</v>
      </c>
      <c r="AW23" s="105">
        <f>IF(P23=0,"",IF(AV23=0,"",(AV23/P23)))</f>
        <v>0.076923076923077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1</v>
      </c>
      <c r="BF23" s="111">
        <f>IF(P23=0,"",IF(BE23=0,"",(BE23/P23)))</f>
        <v>0.076923076923077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6</v>
      </c>
      <c r="BO23" s="118">
        <f>IF(P23=0,"",IF(BN23=0,"",(BN23/P23)))</f>
        <v>0.46153846153846</v>
      </c>
      <c r="BP23" s="119">
        <v>1</v>
      </c>
      <c r="BQ23" s="120">
        <f>IFERROR(BP23/BN23,"-")</f>
        <v>0.16666666666667</v>
      </c>
      <c r="BR23" s="121">
        <v>48000</v>
      </c>
      <c r="BS23" s="122">
        <f>IFERROR(BR23/BN23,"-")</f>
        <v>8000</v>
      </c>
      <c r="BT23" s="123"/>
      <c r="BU23" s="123"/>
      <c r="BV23" s="123">
        <v>1</v>
      </c>
      <c r="BW23" s="124">
        <v>3</v>
      </c>
      <c r="BX23" s="125">
        <f>IF(P23=0,"",IF(BW23=0,"",(BW23/P23)))</f>
        <v>0.23076923076923</v>
      </c>
      <c r="BY23" s="126">
        <v>1</v>
      </c>
      <c r="BZ23" s="127">
        <f>IFERROR(BY23/BW23,"-")</f>
        <v>0.33333333333333</v>
      </c>
      <c r="CA23" s="128">
        <v>3000</v>
      </c>
      <c r="CB23" s="129">
        <f>IFERROR(CA23/BW23,"-")</f>
        <v>1000</v>
      </c>
      <c r="CC23" s="130">
        <v>1</v>
      </c>
      <c r="CD23" s="130"/>
      <c r="CE23" s="130"/>
      <c r="CF23" s="131">
        <v>1</v>
      </c>
      <c r="CG23" s="132">
        <f>IF(P23=0,"",IF(CF23=0,"",(CF23/P23)))</f>
        <v>0.076923076923077</v>
      </c>
      <c r="CH23" s="133">
        <v>1</v>
      </c>
      <c r="CI23" s="134">
        <f>IFERROR(CH23/CF23,"-")</f>
        <v>1</v>
      </c>
      <c r="CJ23" s="135">
        <v>28000</v>
      </c>
      <c r="CK23" s="136">
        <f>IFERROR(CJ23/CF23,"-")</f>
        <v>28000</v>
      </c>
      <c r="CL23" s="137"/>
      <c r="CM23" s="137"/>
      <c r="CN23" s="137">
        <v>1</v>
      </c>
      <c r="CO23" s="138">
        <v>3</v>
      </c>
      <c r="CP23" s="139">
        <v>79000</v>
      </c>
      <c r="CQ23" s="139">
        <v>48000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6" t="s">
        <v>108</v>
      </c>
      <c r="C24" s="346"/>
      <c r="D24" s="346" t="s">
        <v>109</v>
      </c>
      <c r="E24" s="346" t="s">
        <v>110</v>
      </c>
      <c r="F24" s="346" t="s">
        <v>66</v>
      </c>
      <c r="G24" s="88"/>
      <c r="H24" s="88" t="s">
        <v>84</v>
      </c>
      <c r="I24" s="88" t="s">
        <v>111</v>
      </c>
      <c r="J24" s="329"/>
      <c r="K24" s="79">
        <v>2</v>
      </c>
      <c r="L24" s="79">
        <v>0</v>
      </c>
      <c r="M24" s="79">
        <v>19</v>
      </c>
      <c r="N24" s="89">
        <v>1</v>
      </c>
      <c r="O24" s="90">
        <v>0</v>
      </c>
      <c r="P24" s="91">
        <f>N24+O24</f>
        <v>1</v>
      </c>
      <c r="Q24" s="80">
        <f>IFERROR(P24/M24,"-")</f>
        <v>0.052631578947368</v>
      </c>
      <c r="R24" s="79">
        <v>1</v>
      </c>
      <c r="S24" s="79">
        <v>0</v>
      </c>
      <c r="T24" s="80">
        <f>IFERROR(R24/(P24),"-")</f>
        <v>1</v>
      </c>
      <c r="U24" s="335"/>
      <c r="V24" s="82">
        <v>0</v>
      </c>
      <c r="W24" s="80">
        <f>IF(P24=0,"-",V24/P24)</f>
        <v>0</v>
      </c>
      <c r="X24" s="334">
        <v>0</v>
      </c>
      <c r="Y24" s="335">
        <f>IFERROR(X24/P24,"-")</f>
        <v>0</v>
      </c>
      <c r="Z24" s="335" t="str">
        <f>IFERROR(X24/V24,"-")</f>
        <v>-</v>
      </c>
      <c r="AA24" s="329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1</v>
      </c>
      <c r="BO24" s="118">
        <f>IF(P24=0,"",IF(BN24=0,"",(BN24/P24)))</f>
        <v>1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/>
      <c r="BX24" s="125">
        <f>IF(P24=0,"",IF(BW24=0,"",(BW24/P24)))</f>
        <v>0</v>
      </c>
      <c r="BY24" s="126"/>
      <c r="BZ24" s="127" t="str">
        <f>IFERROR(BY24/BW24,"-")</f>
        <v>-</v>
      </c>
      <c r="CA24" s="128"/>
      <c r="CB24" s="129" t="str">
        <f>IFERROR(CA24/BW24,"-")</f>
        <v>-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346" t="s">
        <v>112</v>
      </c>
      <c r="C25" s="346"/>
      <c r="D25" s="346" t="s">
        <v>109</v>
      </c>
      <c r="E25" s="346" t="s">
        <v>110</v>
      </c>
      <c r="F25" s="346" t="s">
        <v>71</v>
      </c>
      <c r="G25" s="88"/>
      <c r="H25" s="88"/>
      <c r="I25" s="88"/>
      <c r="J25" s="329"/>
      <c r="K25" s="79">
        <v>30</v>
      </c>
      <c r="L25" s="79">
        <v>19</v>
      </c>
      <c r="M25" s="79">
        <v>17</v>
      </c>
      <c r="N25" s="89">
        <v>4</v>
      </c>
      <c r="O25" s="90">
        <v>0</v>
      </c>
      <c r="P25" s="91">
        <f>N25+O25</f>
        <v>4</v>
      </c>
      <c r="Q25" s="80">
        <f>IFERROR(P25/M25,"-")</f>
        <v>0.23529411764706</v>
      </c>
      <c r="R25" s="79">
        <v>1</v>
      </c>
      <c r="S25" s="79">
        <v>1</v>
      </c>
      <c r="T25" s="80">
        <f>IFERROR(R25/(P25),"-")</f>
        <v>0.25</v>
      </c>
      <c r="U25" s="335"/>
      <c r="V25" s="82">
        <v>0</v>
      </c>
      <c r="W25" s="80">
        <f>IF(P25=0,"-",V25/P25)</f>
        <v>0</v>
      </c>
      <c r="X25" s="334">
        <v>0</v>
      </c>
      <c r="Y25" s="335">
        <f>IFERROR(X25/P25,"-")</f>
        <v>0</v>
      </c>
      <c r="Z25" s="335" t="str">
        <f>IFERROR(X25/V25,"-")</f>
        <v>-</v>
      </c>
      <c r="AA25" s="329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</v>
      </c>
      <c r="BO25" s="118">
        <f>IF(P25=0,"",IF(BN25=0,"",(BN25/P25)))</f>
        <v>0.25</v>
      </c>
      <c r="BP25" s="119"/>
      <c r="BQ25" s="120">
        <f>IFERROR(BP25/BN25,"-")</f>
        <v>0</v>
      </c>
      <c r="BR25" s="121"/>
      <c r="BS25" s="122">
        <f>IFERROR(BR25/BN25,"-")</f>
        <v>0</v>
      </c>
      <c r="BT25" s="123"/>
      <c r="BU25" s="123"/>
      <c r="BV25" s="123"/>
      <c r="BW25" s="124">
        <v>1</v>
      </c>
      <c r="BX25" s="125">
        <f>IF(P25=0,"",IF(BW25=0,"",(BW25/P25)))</f>
        <v>0.25</v>
      </c>
      <c r="BY25" s="126"/>
      <c r="BZ25" s="127">
        <f>IFERROR(BY25/BW25,"-")</f>
        <v>0</v>
      </c>
      <c r="CA25" s="128"/>
      <c r="CB25" s="129">
        <f>IFERROR(CA25/BW25,"-")</f>
        <v>0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30"/>
      <c r="B26" s="85"/>
      <c r="C26" s="86"/>
      <c r="D26" s="86"/>
      <c r="E26" s="86"/>
      <c r="F26" s="87"/>
      <c r="G26" s="88"/>
      <c r="H26" s="88"/>
      <c r="I26" s="88"/>
      <c r="J26" s="330"/>
      <c r="K26" s="34"/>
      <c r="L26" s="34"/>
      <c r="M26" s="31"/>
      <c r="N26" s="23"/>
      <c r="O26" s="23"/>
      <c r="P26" s="23"/>
      <c r="Q26" s="32"/>
      <c r="R26" s="32"/>
      <c r="S26" s="23"/>
      <c r="T26" s="32"/>
      <c r="U26" s="336"/>
      <c r="V26" s="25"/>
      <c r="W26" s="25"/>
      <c r="X26" s="336"/>
      <c r="Y26" s="336"/>
      <c r="Z26" s="336"/>
      <c r="AA26" s="336"/>
      <c r="AB26" s="33"/>
      <c r="AC26" s="57"/>
      <c r="AD26" s="61"/>
      <c r="AE26" s="62"/>
      <c r="AF26" s="61"/>
      <c r="AG26" s="65"/>
      <c r="AH26" s="66"/>
      <c r="AI26" s="67"/>
      <c r="AJ26" s="68"/>
      <c r="AK26" s="68"/>
      <c r="AL26" s="68"/>
      <c r="AM26" s="61"/>
      <c r="AN26" s="62"/>
      <c r="AO26" s="61"/>
      <c r="AP26" s="65"/>
      <c r="AQ26" s="66"/>
      <c r="AR26" s="67"/>
      <c r="AS26" s="68"/>
      <c r="AT26" s="68"/>
      <c r="AU26" s="68"/>
      <c r="AV26" s="61"/>
      <c r="AW26" s="62"/>
      <c r="AX26" s="61"/>
      <c r="AY26" s="65"/>
      <c r="AZ26" s="66"/>
      <c r="BA26" s="67"/>
      <c r="BB26" s="68"/>
      <c r="BC26" s="68"/>
      <c r="BD26" s="68"/>
      <c r="BE26" s="61"/>
      <c r="BF26" s="62"/>
      <c r="BG26" s="61"/>
      <c r="BH26" s="65"/>
      <c r="BI26" s="66"/>
      <c r="BJ26" s="67"/>
      <c r="BK26" s="68"/>
      <c r="BL26" s="68"/>
      <c r="BM26" s="68"/>
      <c r="BN26" s="63"/>
      <c r="BO26" s="64"/>
      <c r="BP26" s="61"/>
      <c r="BQ26" s="65"/>
      <c r="BR26" s="66"/>
      <c r="BS26" s="67"/>
      <c r="BT26" s="68"/>
      <c r="BU26" s="68"/>
      <c r="BV26" s="68"/>
      <c r="BW26" s="63"/>
      <c r="BX26" s="64"/>
      <c r="BY26" s="61"/>
      <c r="BZ26" s="65"/>
      <c r="CA26" s="66"/>
      <c r="CB26" s="67"/>
      <c r="CC26" s="68"/>
      <c r="CD26" s="68"/>
      <c r="CE26" s="68"/>
      <c r="CF26" s="63"/>
      <c r="CG26" s="64"/>
      <c r="CH26" s="61"/>
      <c r="CI26" s="65"/>
      <c r="CJ26" s="66"/>
      <c r="CK26" s="67"/>
      <c r="CL26" s="68"/>
      <c r="CM26" s="68"/>
      <c r="CN26" s="68"/>
      <c r="CO26" s="69"/>
      <c r="CP26" s="66"/>
      <c r="CQ26" s="66"/>
      <c r="CR26" s="66"/>
      <c r="CS26" s="70"/>
    </row>
    <row r="27" spans="1:98">
      <c r="A27" s="30"/>
      <c r="B27" s="37"/>
      <c r="C27" s="21"/>
      <c r="D27" s="21"/>
      <c r="E27" s="21"/>
      <c r="F27" s="22"/>
      <c r="G27" s="36"/>
      <c r="H27" s="36"/>
      <c r="I27" s="73"/>
      <c r="J27" s="331"/>
      <c r="K27" s="34"/>
      <c r="L27" s="34"/>
      <c r="M27" s="31"/>
      <c r="N27" s="23"/>
      <c r="O27" s="23"/>
      <c r="P27" s="23"/>
      <c r="Q27" s="32"/>
      <c r="R27" s="32"/>
      <c r="S27" s="23"/>
      <c r="T27" s="32"/>
      <c r="U27" s="336"/>
      <c r="V27" s="25"/>
      <c r="W27" s="25"/>
      <c r="X27" s="336"/>
      <c r="Y27" s="336"/>
      <c r="Z27" s="336"/>
      <c r="AA27" s="336"/>
      <c r="AB27" s="33"/>
      <c r="AC27" s="59"/>
      <c r="AD27" s="61"/>
      <c r="AE27" s="62"/>
      <c r="AF27" s="61"/>
      <c r="AG27" s="65"/>
      <c r="AH27" s="66"/>
      <c r="AI27" s="67"/>
      <c r="AJ27" s="68"/>
      <c r="AK27" s="68"/>
      <c r="AL27" s="68"/>
      <c r="AM27" s="61"/>
      <c r="AN27" s="62"/>
      <c r="AO27" s="61"/>
      <c r="AP27" s="65"/>
      <c r="AQ27" s="66"/>
      <c r="AR27" s="67"/>
      <c r="AS27" s="68"/>
      <c r="AT27" s="68"/>
      <c r="AU27" s="68"/>
      <c r="AV27" s="61"/>
      <c r="AW27" s="62"/>
      <c r="AX27" s="61"/>
      <c r="AY27" s="65"/>
      <c r="AZ27" s="66"/>
      <c r="BA27" s="67"/>
      <c r="BB27" s="68"/>
      <c r="BC27" s="68"/>
      <c r="BD27" s="68"/>
      <c r="BE27" s="61"/>
      <c r="BF27" s="62"/>
      <c r="BG27" s="61"/>
      <c r="BH27" s="65"/>
      <c r="BI27" s="66"/>
      <c r="BJ27" s="67"/>
      <c r="BK27" s="68"/>
      <c r="BL27" s="68"/>
      <c r="BM27" s="68"/>
      <c r="BN27" s="63"/>
      <c r="BO27" s="64"/>
      <c r="BP27" s="61"/>
      <c r="BQ27" s="65"/>
      <c r="BR27" s="66"/>
      <c r="BS27" s="67"/>
      <c r="BT27" s="68"/>
      <c r="BU27" s="68"/>
      <c r="BV27" s="68"/>
      <c r="BW27" s="63"/>
      <c r="BX27" s="64"/>
      <c r="BY27" s="61"/>
      <c r="BZ27" s="65"/>
      <c r="CA27" s="66"/>
      <c r="CB27" s="67"/>
      <c r="CC27" s="68"/>
      <c r="CD27" s="68"/>
      <c r="CE27" s="68"/>
      <c r="CF27" s="63"/>
      <c r="CG27" s="64"/>
      <c r="CH27" s="61"/>
      <c r="CI27" s="65"/>
      <c r="CJ27" s="66"/>
      <c r="CK27" s="67"/>
      <c r="CL27" s="68"/>
      <c r="CM27" s="68"/>
      <c r="CN27" s="68"/>
      <c r="CO27" s="69"/>
      <c r="CP27" s="66"/>
      <c r="CQ27" s="66"/>
      <c r="CR27" s="66"/>
      <c r="CS27" s="70"/>
    </row>
    <row r="28" spans="1:98">
      <c r="A28" s="19">
        <f>AB28</f>
        <v>1.630303030303</v>
      </c>
      <c r="B28" s="39"/>
      <c r="C28" s="39"/>
      <c r="D28" s="39"/>
      <c r="E28" s="39"/>
      <c r="F28" s="39"/>
      <c r="G28" s="40" t="s">
        <v>113</v>
      </c>
      <c r="H28" s="40"/>
      <c r="I28" s="40"/>
      <c r="J28" s="332">
        <f>SUM(J6:J27)</f>
        <v>1320000</v>
      </c>
      <c r="K28" s="41">
        <f>SUM(K6:K27)</f>
        <v>682</v>
      </c>
      <c r="L28" s="41">
        <f>SUM(L6:L27)</f>
        <v>238</v>
      </c>
      <c r="M28" s="41">
        <f>SUM(M6:M27)</f>
        <v>1058</v>
      </c>
      <c r="N28" s="41">
        <f>SUM(N6:N27)</f>
        <v>88</v>
      </c>
      <c r="O28" s="41">
        <f>SUM(O6:O27)</f>
        <v>0</v>
      </c>
      <c r="P28" s="41">
        <f>SUM(P6:P27)</f>
        <v>88</v>
      </c>
      <c r="Q28" s="42">
        <f>IFERROR(P28/M28,"-")</f>
        <v>0.083175803402647</v>
      </c>
      <c r="R28" s="76">
        <f>SUM(R6:R27)</f>
        <v>30</v>
      </c>
      <c r="S28" s="76">
        <f>SUM(S6:S27)</f>
        <v>20</v>
      </c>
      <c r="T28" s="42">
        <f>IFERROR(R28/P28,"-")</f>
        <v>0.34090909090909</v>
      </c>
      <c r="U28" s="337">
        <f>IFERROR(J28/P28,"-")</f>
        <v>15000</v>
      </c>
      <c r="V28" s="44">
        <f>SUM(V6:V27)</f>
        <v>26</v>
      </c>
      <c r="W28" s="42">
        <f>IFERROR(V28/P28,"-")</f>
        <v>0.29545454545455</v>
      </c>
      <c r="X28" s="332">
        <f>SUM(X6:X27)</f>
        <v>2152000</v>
      </c>
      <c r="Y28" s="332">
        <f>IFERROR(X28/P28,"-")</f>
        <v>24454.545454545</v>
      </c>
      <c r="Z28" s="332">
        <f>IFERROR(X28/V28,"-")</f>
        <v>82769.230769231</v>
      </c>
      <c r="AA28" s="332">
        <f>X28-J28</f>
        <v>832000</v>
      </c>
      <c r="AB28" s="45">
        <f>X28/J28</f>
        <v>1.630303030303</v>
      </c>
      <c r="AC28" s="58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19"/>
    <mergeCell ref="J12:J19"/>
    <mergeCell ref="U12:U19"/>
    <mergeCell ref="AA12:AA19"/>
    <mergeCell ref="AB12:AB19"/>
    <mergeCell ref="A20:A25"/>
    <mergeCell ref="J20:J25"/>
    <mergeCell ref="U20:U25"/>
    <mergeCell ref="AA20:AA25"/>
    <mergeCell ref="AB20:AB2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114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4.656862745098</v>
      </c>
      <c r="B6" s="346" t="s">
        <v>115</v>
      </c>
      <c r="C6" s="346" t="s">
        <v>116</v>
      </c>
      <c r="D6" s="346" t="s">
        <v>117</v>
      </c>
      <c r="E6" s="346"/>
      <c r="F6" s="346" t="s">
        <v>66</v>
      </c>
      <c r="G6" s="88" t="s">
        <v>118</v>
      </c>
      <c r="H6" s="88" t="s">
        <v>119</v>
      </c>
      <c r="I6" s="88" t="s">
        <v>120</v>
      </c>
      <c r="J6" s="329">
        <v>102000</v>
      </c>
      <c r="K6" s="79">
        <v>5</v>
      </c>
      <c r="L6" s="79">
        <v>0</v>
      </c>
      <c r="M6" s="79">
        <v>25</v>
      </c>
      <c r="N6" s="89">
        <v>2</v>
      </c>
      <c r="O6" s="90">
        <v>0</v>
      </c>
      <c r="P6" s="91">
        <f>N6+O6</f>
        <v>2</v>
      </c>
      <c r="Q6" s="80">
        <f>IFERROR(P6/M6,"-")</f>
        <v>0.08</v>
      </c>
      <c r="R6" s="79">
        <v>1</v>
      </c>
      <c r="S6" s="79">
        <v>0</v>
      </c>
      <c r="T6" s="80">
        <f>IFERROR(R6/(P6),"-")</f>
        <v>0.5</v>
      </c>
      <c r="U6" s="335">
        <f>IFERROR(J6/SUM(N6:O7),"-")</f>
        <v>8500</v>
      </c>
      <c r="V6" s="82">
        <v>1</v>
      </c>
      <c r="W6" s="80">
        <f>IF(P6=0,"-",V6/P6)</f>
        <v>0.5</v>
      </c>
      <c r="X6" s="334">
        <v>375000</v>
      </c>
      <c r="Y6" s="335">
        <f>IFERROR(X6/P6,"-")</f>
        <v>187500</v>
      </c>
      <c r="Z6" s="335">
        <f>IFERROR(X6/V6,"-")</f>
        <v>375000</v>
      </c>
      <c r="AA6" s="329">
        <f>SUM(X6:X7)-SUM(J6:J7)</f>
        <v>373000</v>
      </c>
      <c r="AB6" s="83">
        <f>SUM(X6:X7)/SUM(J6:J7)</f>
        <v>4.656862745098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2</v>
      </c>
      <c r="BO6" s="118">
        <f>IF(P6=0,"",IF(BN6=0,"",(BN6/P6)))</f>
        <v>1</v>
      </c>
      <c r="BP6" s="119">
        <v>1</v>
      </c>
      <c r="BQ6" s="120">
        <f>IFERROR(BP6/BN6,"-")</f>
        <v>0.5</v>
      </c>
      <c r="BR6" s="121">
        <v>375000</v>
      </c>
      <c r="BS6" s="122">
        <f>IFERROR(BR6/BN6,"-")</f>
        <v>187500</v>
      </c>
      <c r="BT6" s="123"/>
      <c r="BU6" s="123"/>
      <c r="BV6" s="123">
        <v>1</v>
      </c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375000</v>
      </c>
      <c r="CQ6" s="139">
        <v>375000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6" t="s">
        <v>121</v>
      </c>
      <c r="C7" s="346"/>
      <c r="D7" s="346"/>
      <c r="E7" s="346"/>
      <c r="F7" s="346" t="s">
        <v>71</v>
      </c>
      <c r="G7" s="88"/>
      <c r="H7" s="88"/>
      <c r="I7" s="88"/>
      <c r="J7" s="329"/>
      <c r="K7" s="79">
        <v>108</v>
      </c>
      <c r="L7" s="79">
        <v>31</v>
      </c>
      <c r="M7" s="79">
        <v>59</v>
      </c>
      <c r="N7" s="89">
        <v>10</v>
      </c>
      <c r="O7" s="90">
        <v>0</v>
      </c>
      <c r="P7" s="91">
        <f>N7+O7</f>
        <v>10</v>
      </c>
      <c r="Q7" s="80">
        <f>IFERROR(P7/M7,"-")</f>
        <v>0.16949152542373</v>
      </c>
      <c r="R7" s="79">
        <v>4</v>
      </c>
      <c r="S7" s="79">
        <v>2</v>
      </c>
      <c r="T7" s="80">
        <f>IFERROR(R7/(P7),"-")</f>
        <v>0.4</v>
      </c>
      <c r="U7" s="335"/>
      <c r="V7" s="82">
        <v>2</v>
      </c>
      <c r="W7" s="80">
        <f>IF(P7=0,"-",V7/P7)</f>
        <v>0.2</v>
      </c>
      <c r="X7" s="334">
        <v>100000</v>
      </c>
      <c r="Y7" s="335">
        <f>IFERROR(X7/P7,"-")</f>
        <v>10000</v>
      </c>
      <c r="Z7" s="335">
        <f>IFERROR(X7/V7,"-")</f>
        <v>50000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6</v>
      </c>
      <c r="BO7" s="118">
        <f>IF(P7=0,"",IF(BN7=0,"",(BN7/P7)))</f>
        <v>0.6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0.2</v>
      </c>
      <c r="BY7" s="126">
        <v>1</v>
      </c>
      <c r="BZ7" s="127">
        <f>IFERROR(BY7/BW7,"-")</f>
        <v>0.5</v>
      </c>
      <c r="CA7" s="128">
        <v>10000</v>
      </c>
      <c r="CB7" s="129">
        <f>IFERROR(CA7/BW7,"-")</f>
        <v>5000</v>
      </c>
      <c r="CC7" s="130"/>
      <c r="CD7" s="130">
        <v>1</v>
      </c>
      <c r="CE7" s="130"/>
      <c r="CF7" s="131">
        <v>2</v>
      </c>
      <c r="CG7" s="132">
        <f>IF(P7=0,"",IF(CF7=0,"",(CF7/P7)))</f>
        <v>0.2</v>
      </c>
      <c r="CH7" s="133">
        <v>1</v>
      </c>
      <c r="CI7" s="134">
        <f>IFERROR(CH7/CF7,"-")</f>
        <v>0.5</v>
      </c>
      <c r="CJ7" s="135">
        <v>90000</v>
      </c>
      <c r="CK7" s="136">
        <f>IFERROR(CJ7/CF7,"-")</f>
        <v>45000</v>
      </c>
      <c r="CL7" s="137"/>
      <c r="CM7" s="137"/>
      <c r="CN7" s="137">
        <v>1</v>
      </c>
      <c r="CO7" s="138">
        <v>2</v>
      </c>
      <c r="CP7" s="139">
        <v>100000</v>
      </c>
      <c r="CQ7" s="139">
        <v>90000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0.26666666666667</v>
      </c>
      <c r="B8" s="346" t="s">
        <v>122</v>
      </c>
      <c r="C8" s="346" t="s">
        <v>123</v>
      </c>
      <c r="D8" s="346" t="s">
        <v>124</v>
      </c>
      <c r="E8" s="346"/>
      <c r="F8" s="346" t="s">
        <v>66</v>
      </c>
      <c r="G8" s="88" t="s">
        <v>125</v>
      </c>
      <c r="H8" s="88" t="s">
        <v>126</v>
      </c>
      <c r="I8" s="88" t="s">
        <v>127</v>
      </c>
      <c r="J8" s="329">
        <v>90000</v>
      </c>
      <c r="K8" s="79">
        <v>19</v>
      </c>
      <c r="L8" s="79">
        <v>0</v>
      </c>
      <c r="M8" s="79">
        <v>92</v>
      </c>
      <c r="N8" s="89">
        <v>8</v>
      </c>
      <c r="O8" s="90">
        <v>1</v>
      </c>
      <c r="P8" s="91">
        <f>N8+O8</f>
        <v>9</v>
      </c>
      <c r="Q8" s="80">
        <f>IFERROR(P8/M8,"-")</f>
        <v>0.097826086956522</v>
      </c>
      <c r="R8" s="79">
        <v>2</v>
      </c>
      <c r="S8" s="79">
        <v>4</v>
      </c>
      <c r="T8" s="80">
        <f>IFERROR(R8/(P8),"-")</f>
        <v>0.22222222222222</v>
      </c>
      <c r="U8" s="335">
        <f>IFERROR(J8/SUM(N8:O9),"-")</f>
        <v>3600</v>
      </c>
      <c r="V8" s="82">
        <v>1</v>
      </c>
      <c r="W8" s="80">
        <f>IF(P8=0,"-",V8/P8)</f>
        <v>0.11111111111111</v>
      </c>
      <c r="X8" s="334">
        <v>3000</v>
      </c>
      <c r="Y8" s="335">
        <f>IFERROR(X8/P8,"-")</f>
        <v>333.33333333333</v>
      </c>
      <c r="Z8" s="335">
        <f>IFERROR(X8/V8,"-")</f>
        <v>3000</v>
      </c>
      <c r="AA8" s="329">
        <f>SUM(X8:X9)-SUM(J8:J9)</f>
        <v>-66000</v>
      </c>
      <c r="AB8" s="83">
        <f>SUM(X8:X9)/SUM(J8:J9)</f>
        <v>0.26666666666667</v>
      </c>
      <c r="AC8" s="77"/>
      <c r="AD8" s="92">
        <v>1</v>
      </c>
      <c r="AE8" s="93">
        <f>IF(P8=0,"",IF(AD8=0,"",(AD8/P8)))</f>
        <v>0.11111111111111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2</v>
      </c>
      <c r="AN8" s="99">
        <f>IF(P8=0,"",IF(AM8=0,"",(AM8/P8)))</f>
        <v>0.22222222222222</v>
      </c>
      <c r="AO8" s="98">
        <v>1</v>
      </c>
      <c r="AP8" s="100">
        <f>IFERROR(AO8/AM8,"-")</f>
        <v>0.5</v>
      </c>
      <c r="AQ8" s="101">
        <v>3000</v>
      </c>
      <c r="AR8" s="102">
        <f>IFERROR(AQ8/AM8,"-")</f>
        <v>1500</v>
      </c>
      <c r="AS8" s="103">
        <v>1</v>
      </c>
      <c r="AT8" s="103"/>
      <c r="AU8" s="103"/>
      <c r="AV8" s="104">
        <v>2</v>
      </c>
      <c r="AW8" s="105">
        <f>IF(P8=0,"",IF(AV8=0,"",(AV8/P8)))</f>
        <v>0.22222222222222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0.22222222222222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2</v>
      </c>
      <c r="BO8" s="118">
        <f>IF(P8=0,"",IF(BN8=0,"",(BN8/P8)))</f>
        <v>0.22222222222222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3000</v>
      </c>
      <c r="CQ8" s="139">
        <v>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128</v>
      </c>
      <c r="C9" s="346"/>
      <c r="D9" s="346"/>
      <c r="E9" s="346"/>
      <c r="F9" s="346" t="s">
        <v>71</v>
      </c>
      <c r="G9" s="88"/>
      <c r="H9" s="88"/>
      <c r="I9" s="88"/>
      <c r="J9" s="329"/>
      <c r="K9" s="79">
        <v>185</v>
      </c>
      <c r="L9" s="79">
        <v>63</v>
      </c>
      <c r="M9" s="79">
        <v>37</v>
      </c>
      <c r="N9" s="89">
        <v>16</v>
      </c>
      <c r="O9" s="90">
        <v>0</v>
      </c>
      <c r="P9" s="91">
        <f>N9+O9</f>
        <v>16</v>
      </c>
      <c r="Q9" s="80">
        <f>IFERROR(P9/M9,"-")</f>
        <v>0.43243243243243</v>
      </c>
      <c r="R9" s="79">
        <v>8</v>
      </c>
      <c r="S9" s="79">
        <v>0</v>
      </c>
      <c r="T9" s="80">
        <f>IFERROR(R9/(P9),"-")</f>
        <v>0.5</v>
      </c>
      <c r="U9" s="335"/>
      <c r="V9" s="82">
        <v>2</v>
      </c>
      <c r="W9" s="80">
        <f>IF(P9=0,"-",V9/P9)</f>
        <v>0.125</v>
      </c>
      <c r="X9" s="334">
        <v>21000</v>
      </c>
      <c r="Y9" s="335">
        <f>IFERROR(X9/P9,"-")</f>
        <v>1312.5</v>
      </c>
      <c r="Z9" s="335">
        <f>IFERROR(X9/V9,"-")</f>
        <v>10500</v>
      </c>
      <c r="AA9" s="329"/>
      <c r="AB9" s="83"/>
      <c r="AC9" s="77"/>
      <c r="AD9" s="92">
        <v>1</v>
      </c>
      <c r="AE9" s="93">
        <f>IF(P9=0,"",IF(AD9=0,"",(AD9/P9)))</f>
        <v>0.0625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2</v>
      </c>
      <c r="BF9" s="111">
        <f>IF(P9=0,"",IF(BE9=0,"",(BE9/P9)))</f>
        <v>0.125</v>
      </c>
      <c r="BG9" s="110">
        <v>1</v>
      </c>
      <c r="BH9" s="112">
        <f>IFERROR(BG9/BE9,"-")</f>
        <v>0.5</v>
      </c>
      <c r="BI9" s="113">
        <v>13000</v>
      </c>
      <c r="BJ9" s="114">
        <f>IFERROR(BI9/BE9,"-")</f>
        <v>6500</v>
      </c>
      <c r="BK9" s="115"/>
      <c r="BL9" s="115"/>
      <c r="BM9" s="115">
        <v>1</v>
      </c>
      <c r="BN9" s="117">
        <v>8</v>
      </c>
      <c r="BO9" s="118">
        <f>IF(P9=0,"",IF(BN9=0,"",(BN9/P9)))</f>
        <v>0.5</v>
      </c>
      <c r="BP9" s="119">
        <v>1</v>
      </c>
      <c r="BQ9" s="120">
        <f>IFERROR(BP9/BN9,"-")</f>
        <v>0.125</v>
      </c>
      <c r="BR9" s="121">
        <v>8000</v>
      </c>
      <c r="BS9" s="122">
        <f>IFERROR(BR9/BN9,"-")</f>
        <v>1000</v>
      </c>
      <c r="BT9" s="123"/>
      <c r="BU9" s="123">
        <v>1</v>
      </c>
      <c r="BV9" s="123"/>
      <c r="BW9" s="124">
        <v>3</v>
      </c>
      <c r="BX9" s="125">
        <f>IF(P9=0,"",IF(BW9=0,"",(BW9/P9)))</f>
        <v>0.1875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>
        <v>2</v>
      </c>
      <c r="CG9" s="132">
        <f>IF(P9=0,"",IF(CF9=0,"",(CF9/P9)))</f>
        <v>0.125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2</v>
      </c>
      <c r="CP9" s="139">
        <v>21000</v>
      </c>
      <c r="CQ9" s="139">
        <v>13000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2.96</v>
      </c>
      <c r="B10" s="346" t="s">
        <v>129</v>
      </c>
      <c r="C10" s="346"/>
      <c r="D10" s="346"/>
      <c r="E10" s="346"/>
      <c r="F10" s="346" t="s">
        <v>66</v>
      </c>
      <c r="G10" s="88" t="s">
        <v>130</v>
      </c>
      <c r="H10" s="88"/>
      <c r="I10" s="88" t="s">
        <v>131</v>
      </c>
      <c r="J10" s="329">
        <v>100000</v>
      </c>
      <c r="K10" s="79">
        <v>109</v>
      </c>
      <c r="L10" s="79">
        <v>0</v>
      </c>
      <c r="M10" s="79">
        <v>343</v>
      </c>
      <c r="N10" s="89">
        <v>38</v>
      </c>
      <c r="O10" s="90">
        <v>0</v>
      </c>
      <c r="P10" s="91">
        <f>N10+O10</f>
        <v>38</v>
      </c>
      <c r="Q10" s="80">
        <f>IFERROR(P10/M10,"-")</f>
        <v>0.11078717201166</v>
      </c>
      <c r="R10" s="79">
        <v>8</v>
      </c>
      <c r="S10" s="79">
        <v>16</v>
      </c>
      <c r="T10" s="80">
        <f>IFERROR(R10/(P10),"-")</f>
        <v>0.21052631578947</v>
      </c>
      <c r="U10" s="335">
        <f>IFERROR(J10/SUM(N10:O15),"-")</f>
        <v>1111.1111111111</v>
      </c>
      <c r="V10" s="82">
        <v>3</v>
      </c>
      <c r="W10" s="80">
        <f>IF(P10=0,"-",V10/P10)</f>
        <v>0.078947368421053</v>
      </c>
      <c r="X10" s="334">
        <v>83000</v>
      </c>
      <c r="Y10" s="335">
        <f>IFERROR(X10/P10,"-")</f>
        <v>2184.2105263158</v>
      </c>
      <c r="Z10" s="335">
        <f>IFERROR(X10/V10,"-")</f>
        <v>27666.666666667</v>
      </c>
      <c r="AA10" s="329">
        <f>SUM(X10:X15)-SUM(J10:J15)</f>
        <v>196000</v>
      </c>
      <c r="AB10" s="83">
        <f>SUM(X10:X15)/SUM(J10:J15)</f>
        <v>2.96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12</v>
      </c>
      <c r="AN10" s="99">
        <f>IF(P10=0,"",IF(AM10=0,"",(AM10/P10)))</f>
        <v>0.31578947368421</v>
      </c>
      <c r="AO10" s="98">
        <v>1</v>
      </c>
      <c r="AP10" s="100">
        <f>IFERROR(AO10/AM10,"-")</f>
        <v>0.083333333333333</v>
      </c>
      <c r="AQ10" s="101">
        <v>23000</v>
      </c>
      <c r="AR10" s="102">
        <f>IFERROR(AQ10/AM10,"-")</f>
        <v>1916.6666666667</v>
      </c>
      <c r="AS10" s="103"/>
      <c r="AT10" s="103"/>
      <c r="AU10" s="103">
        <v>1</v>
      </c>
      <c r="AV10" s="104">
        <v>4</v>
      </c>
      <c r="AW10" s="105">
        <f>IF(P10=0,"",IF(AV10=0,"",(AV10/P10)))</f>
        <v>0.10526315789474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8</v>
      </c>
      <c r="BF10" s="111">
        <f>IF(P10=0,"",IF(BE10=0,"",(BE10/P10)))</f>
        <v>0.21052631578947</v>
      </c>
      <c r="BG10" s="110">
        <v>1</v>
      </c>
      <c r="BH10" s="112">
        <f>IFERROR(BG10/BE10,"-")</f>
        <v>0.125</v>
      </c>
      <c r="BI10" s="113">
        <v>40000</v>
      </c>
      <c r="BJ10" s="114">
        <f>IFERROR(BI10/BE10,"-")</f>
        <v>5000</v>
      </c>
      <c r="BK10" s="115"/>
      <c r="BL10" s="115">
        <v>1</v>
      </c>
      <c r="BM10" s="115"/>
      <c r="BN10" s="117">
        <v>7</v>
      </c>
      <c r="BO10" s="118">
        <f>IF(P10=0,"",IF(BN10=0,"",(BN10/P10)))</f>
        <v>0.18421052631579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6</v>
      </c>
      <c r="BX10" s="125">
        <f>IF(P10=0,"",IF(BW10=0,"",(BW10/P10)))</f>
        <v>0.15789473684211</v>
      </c>
      <c r="BY10" s="126">
        <v>1</v>
      </c>
      <c r="BZ10" s="127">
        <f>IFERROR(BY10/BW10,"-")</f>
        <v>0.16666666666667</v>
      </c>
      <c r="CA10" s="128">
        <v>20000</v>
      </c>
      <c r="CB10" s="129">
        <f>IFERROR(CA10/BW10,"-")</f>
        <v>3333.3333333333</v>
      </c>
      <c r="CC10" s="130"/>
      <c r="CD10" s="130"/>
      <c r="CE10" s="130">
        <v>1</v>
      </c>
      <c r="CF10" s="131">
        <v>1</v>
      </c>
      <c r="CG10" s="132">
        <f>IF(P10=0,"",IF(CF10=0,"",(CF10/P10)))</f>
        <v>0.026315789473684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3</v>
      </c>
      <c r="CP10" s="139">
        <v>83000</v>
      </c>
      <c r="CQ10" s="139">
        <v>40000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132</v>
      </c>
      <c r="C11" s="346"/>
      <c r="D11" s="346"/>
      <c r="E11" s="346"/>
      <c r="F11" s="346" t="s">
        <v>66</v>
      </c>
      <c r="G11" s="88"/>
      <c r="H11" s="88"/>
      <c r="I11" s="88"/>
      <c r="J11" s="329"/>
      <c r="K11" s="79">
        <v>0</v>
      </c>
      <c r="L11" s="79">
        <v>0</v>
      </c>
      <c r="M11" s="79">
        <v>0</v>
      </c>
      <c r="N11" s="89">
        <v>0</v>
      </c>
      <c r="O11" s="90">
        <v>0</v>
      </c>
      <c r="P11" s="91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335"/>
      <c r="V11" s="82">
        <v>0</v>
      </c>
      <c r="W11" s="80" t="str">
        <f>IF(P11=0,"-",V11/P11)</f>
        <v>-</v>
      </c>
      <c r="X11" s="334">
        <v>0</v>
      </c>
      <c r="Y11" s="335" t="str">
        <f>IFERROR(X11/P11,"-")</f>
        <v>-</v>
      </c>
      <c r="Z11" s="335" t="str">
        <f>IFERROR(X11/V11,"-")</f>
        <v>-</v>
      </c>
      <c r="AA11" s="329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6" t="s">
        <v>133</v>
      </c>
      <c r="C12" s="346"/>
      <c r="D12" s="346"/>
      <c r="E12" s="346"/>
      <c r="F12" s="346" t="s">
        <v>66</v>
      </c>
      <c r="G12" s="88"/>
      <c r="H12" s="88"/>
      <c r="I12" s="88"/>
      <c r="J12" s="329"/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5"/>
      <c r="V12" s="82">
        <v>0</v>
      </c>
      <c r="W12" s="80" t="str">
        <f>IF(P12=0,"-",V12/P12)</f>
        <v>-</v>
      </c>
      <c r="X12" s="334">
        <v>0</v>
      </c>
      <c r="Y12" s="335" t="str">
        <f>IFERROR(X12/P12,"-")</f>
        <v>-</v>
      </c>
      <c r="Z12" s="335" t="str">
        <f>IFERROR(X12/V12,"-")</f>
        <v>-</v>
      </c>
      <c r="AA12" s="329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134</v>
      </c>
      <c r="C13" s="346"/>
      <c r="D13" s="346"/>
      <c r="E13" s="346"/>
      <c r="F13" s="346" t="s">
        <v>71</v>
      </c>
      <c r="G13" s="88"/>
      <c r="H13" s="88"/>
      <c r="I13" s="88"/>
      <c r="J13" s="329"/>
      <c r="K13" s="79">
        <v>426</v>
      </c>
      <c r="L13" s="79">
        <v>185</v>
      </c>
      <c r="M13" s="79">
        <v>257</v>
      </c>
      <c r="N13" s="89">
        <v>49</v>
      </c>
      <c r="O13" s="90">
        <v>0</v>
      </c>
      <c r="P13" s="91">
        <f>N13+O13</f>
        <v>49</v>
      </c>
      <c r="Q13" s="80">
        <f>IFERROR(P13/M13,"-")</f>
        <v>0.19066147859922</v>
      </c>
      <c r="R13" s="79">
        <v>24</v>
      </c>
      <c r="S13" s="79">
        <v>7</v>
      </c>
      <c r="T13" s="80">
        <f>IFERROR(R13/(P13),"-")</f>
        <v>0.48979591836735</v>
      </c>
      <c r="U13" s="335"/>
      <c r="V13" s="82">
        <v>7</v>
      </c>
      <c r="W13" s="80">
        <f>IF(P13=0,"-",V13/P13)</f>
        <v>0.14285714285714</v>
      </c>
      <c r="X13" s="334">
        <v>213000</v>
      </c>
      <c r="Y13" s="335">
        <f>IFERROR(X13/P13,"-")</f>
        <v>4346.9387755102</v>
      </c>
      <c r="Z13" s="335">
        <f>IFERROR(X13/V13,"-")</f>
        <v>30428.571428571</v>
      </c>
      <c r="AA13" s="329"/>
      <c r="AB13" s="83"/>
      <c r="AC13" s="77"/>
      <c r="AD13" s="92">
        <v>3</v>
      </c>
      <c r="AE13" s="93">
        <f>IF(P13=0,"",IF(AD13=0,"",(AD13/P13)))</f>
        <v>0.061224489795918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1</v>
      </c>
      <c r="AN13" s="99">
        <f>IF(P13=0,"",IF(AM13=0,"",(AM13/P13)))</f>
        <v>0.020408163265306</v>
      </c>
      <c r="AO13" s="98"/>
      <c r="AP13" s="100">
        <f>IFERROR(AO13/AM13,"-")</f>
        <v>0</v>
      </c>
      <c r="AQ13" s="101"/>
      <c r="AR13" s="102">
        <f>IFERROR(AQ13/AM13,"-")</f>
        <v>0</v>
      </c>
      <c r="AS13" s="103"/>
      <c r="AT13" s="103"/>
      <c r="AU13" s="103"/>
      <c r="AV13" s="104">
        <v>9</v>
      </c>
      <c r="AW13" s="105">
        <f>IF(P13=0,"",IF(AV13=0,"",(AV13/P13)))</f>
        <v>0.18367346938776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6</v>
      </c>
      <c r="BF13" s="111">
        <f>IF(P13=0,"",IF(BE13=0,"",(BE13/P13)))</f>
        <v>0.12244897959184</v>
      </c>
      <c r="BG13" s="110">
        <v>1</v>
      </c>
      <c r="BH13" s="112">
        <f>IFERROR(BG13/BE13,"-")</f>
        <v>0.16666666666667</v>
      </c>
      <c r="BI13" s="113">
        <v>5000</v>
      </c>
      <c r="BJ13" s="114">
        <f>IFERROR(BI13/BE13,"-")</f>
        <v>833.33333333333</v>
      </c>
      <c r="BK13" s="115">
        <v>1</v>
      </c>
      <c r="BL13" s="115"/>
      <c r="BM13" s="115"/>
      <c r="BN13" s="117">
        <v>18</v>
      </c>
      <c r="BO13" s="118">
        <f>IF(P13=0,"",IF(BN13=0,"",(BN13/P13)))</f>
        <v>0.36734693877551</v>
      </c>
      <c r="BP13" s="119">
        <v>2</v>
      </c>
      <c r="BQ13" s="120">
        <f>IFERROR(BP13/BN13,"-")</f>
        <v>0.11111111111111</v>
      </c>
      <c r="BR13" s="121">
        <v>38000</v>
      </c>
      <c r="BS13" s="122">
        <f>IFERROR(BR13/BN13,"-")</f>
        <v>2111.1111111111</v>
      </c>
      <c r="BT13" s="123"/>
      <c r="BU13" s="123">
        <v>1</v>
      </c>
      <c r="BV13" s="123">
        <v>1</v>
      </c>
      <c r="BW13" s="124">
        <v>10</v>
      </c>
      <c r="BX13" s="125">
        <f>IF(P13=0,"",IF(BW13=0,"",(BW13/P13)))</f>
        <v>0.20408163265306</v>
      </c>
      <c r="BY13" s="126">
        <v>4</v>
      </c>
      <c r="BZ13" s="127">
        <f>IFERROR(BY13/BW13,"-")</f>
        <v>0.4</v>
      </c>
      <c r="CA13" s="128">
        <v>170000</v>
      </c>
      <c r="CB13" s="129">
        <f>IFERROR(CA13/BW13,"-")</f>
        <v>17000</v>
      </c>
      <c r="CC13" s="130">
        <v>3</v>
      </c>
      <c r="CD13" s="130"/>
      <c r="CE13" s="130">
        <v>1</v>
      </c>
      <c r="CF13" s="131">
        <v>2</v>
      </c>
      <c r="CG13" s="132">
        <f>IF(P13=0,"",IF(CF13=0,"",(CF13/P13)))</f>
        <v>0.040816326530612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7</v>
      </c>
      <c r="CP13" s="139">
        <v>213000</v>
      </c>
      <c r="CQ13" s="139">
        <v>159000</v>
      </c>
      <c r="CR13" s="139"/>
      <c r="CS13" s="140" t="str">
        <f>IF(AND(CQ13=0,CR13=0),"",IF(AND(CQ13&lt;=100000,CR13&lt;=100000),"",IF(CQ13/CP13&gt;0.7,"男高",IF(CR13/CP13&gt;0.7,"女高",""))))</f>
        <v>男高</v>
      </c>
    </row>
    <row r="14" spans="1:98">
      <c r="A14" s="78"/>
      <c r="B14" s="346" t="s">
        <v>135</v>
      </c>
      <c r="C14" s="346"/>
      <c r="D14" s="346"/>
      <c r="E14" s="346"/>
      <c r="F14" s="346" t="s">
        <v>71</v>
      </c>
      <c r="G14" s="88"/>
      <c r="H14" s="88"/>
      <c r="I14" s="88"/>
      <c r="J14" s="329"/>
      <c r="K14" s="79">
        <v>6</v>
      </c>
      <c r="L14" s="79">
        <v>5</v>
      </c>
      <c r="M14" s="79">
        <v>5</v>
      </c>
      <c r="N14" s="89">
        <v>2</v>
      </c>
      <c r="O14" s="90">
        <v>0</v>
      </c>
      <c r="P14" s="91">
        <f>N14+O14</f>
        <v>2</v>
      </c>
      <c r="Q14" s="80">
        <f>IFERROR(P14/M14,"-")</f>
        <v>0.4</v>
      </c>
      <c r="R14" s="79">
        <v>0</v>
      </c>
      <c r="S14" s="79">
        <v>1</v>
      </c>
      <c r="T14" s="80">
        <f>IFERROR(R14/(P14),"-")</f>
        <v>0</v>
      </c>
      <c r="U14" s="335"/>
      <c r="V14" s="82">
        <v>0</v>
      </c>
      <c r="W14" s="80">
        <f>IF(P14=0,"-",V14/P14)</f>
        <v>0</v>
      </c>
      <c r="X14" s="334">
        <v>0</v>
      </c>
      <c r="Y14" s="335">
        <f>IFERROR(X14/P14,"-")</f>
        <v>0</v>
      </c>
      <c r="Z14" s="335" t="str">
        <f>IFERROR(X14/V14,"-")</f>
        <v>-</v>
      </c>
      <c r="AA14" s="329"/>
      <c r="AB14" s="83"/>
      <c r="AC14" s="77"/>
      <c r="AD14" s="92">
        <v>1</v>
      </c>
      <c r="AE14" s="93">
        <f>IF(P14=0,"",IF(AD14=0,"",(AD14/P14)))</f>
        <v>0.5</v>
      </c>
      <c r="AF14" s="92"/>
      <c r="AG14" s="94">
        <f>IFERROR(AF14/AD14,"-")</f>
        <v>0</v>
      </c>
      <c r="AH14" s="95"/>
      <c r="AI14" s="96">
        <f>IFERROR(AH14/AD14,"-")</f>
        <v>0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0.5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136</v>
      </c>
      <c r="C15" s="346"/>
      <c r="D15" s="346"/>
      <c r="E15" s="346"/>
      <c r="F15" s="346" t="s">
        <v>71</v>
      </c>
      <c r="G15" s="88"/>
      <c r="H15" s="88"/>
      <c r="I15" s="88"/>
      <c r="J15" s="329"/>
      <c r="K15" s="79">
        <v>5</v>
      </c>
      <c r="L15" s="79">
        <v>3</v>
      </c>
      <c r="M15" s="79">
        <v>4</v>
      </c>
      <c r="N15" s="89">
        <v>1</v>
      </c>
      <c r="O15" s="90">
        <v>0</v>
      </c>
      <c r="P15" s="91">
        <f>N15+O15</f>
        <v>1</v>
      </c>
      <c r="Q15" s="80">
        <f>IFERROR(P15/M15,"-")</f>
        <v>0.25</v>
      </c>
      <c r="R15" s="79">
        <v>0</v>
      </c>
      <c r="S15" s="79">
        <v>0</v>
      </c>
      <c r="T15" s="80">
        <f>IFERROR(R15/(P15),"-")</f>
        <v>0</v>
      </c>
      <c r="U15" s="335"/>
      <c r="V15" s="82">
        <v>0</v>
      </c>
      <c r="W15" s="80">
        <f>IF(P15=0,"-",V15/P15)</f>
        <v>0</v>
      </c>
      <c r="X15" s="334">
        <v>0</v>
      </c>
      <c r="Y15" s="335">
        <f>IFERROR(X15/P15,"-")</f>
        <v>0</v>
      </c>
      <c r="Z15" s="335" t="str">
        <f>IFERROR(X15/V15,"-")</f>
        <v>-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1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30"/>
      <c r="B16" s="85"/>
      <c r="C16" s="86"/>
      <c r="D16" s="86"/>
      <c r="E16" s="86"/>
      <c r="F16" s="87"/>
      <c r="G16" s="88"/>
      <c r="H16" s="88"/>
      <c r="I16" s="88"/>
      <c r="J16" s="330"/>
      <c r="K16" s="34"/>
      <c r="L16" s="34"/>
      <c r="M16" s="31"/>
      <c r="N16" s="23"/>
      <c r="O16" s="23"/>
      <c r="P16" s="23"/>
      <c r="Q16" s="32"/>
      <c r="R16" s="32"/>
      <c r="S16" s="23"/>
      <c r="T16" s="32"/>
      <c r="U16" s="336"/>
      <c r="V16" s="25"/>
      <c r="W16" s="25"/>
      <c r="X16" s="336"/>
      <c r="Y16" s="336"/>
      <c r="Z16" s="336"/>
      <c r="AA16" s="336"/>
      <c r="AB16" s="33"/>
      <c r="AC16" s="57"/>
      <c r="AD16" s="61"/>
      <c r="AE16" s="62"/>
      <c r="AF16" s="61"/>
      <c r="AG16" s="65"/>
      <c r="AH16" s="66"/>
      <c r="AI16" s="67"/>
      <c r="AJ16" s="68"/>
      <c r="AK16" s="68"/>
      <c r="AL16" s="68"/>
      <c r="AM16" s="61"/>
      <c r="AN16" s="62"/>
      <c r="AO16" s="61"/>
      <c r="AP16" s="65"/>
      <c r="AQ16" s="66"/>
      <c r="AR16" s="67"/>
      <c r="AS16" s="68"/>
      <c r="AT16" s="68"/>
      <c r="AU16" s="68"/>
      <c r="AV16" s="61"/>
      <c r="AW16" s="62"/>
      <c r="AX16" s="61"/>
      <c r="AY16" s="65"/>
      <c r="AZ16" s="66"/>
      <c r="BA16" s="67"/>
      <c r="BB16" s="68"/>
      <c r="BC16" s="68"/>
      <c r="BD16" s="68"/>
      <c r="BE16" s="61"/>
      <c r="BF16" s="62"/>
      <c r="BG16" s="61"/>
      <c r="BH16" s="65"/>
      <c r="BI16" s="66"/>
      <c r="BJ16" s="67"/>
      <c r="BK16" s="68"/>
      <c r="BL16" s="68"/>
      <c r="BM16" s="68"/>
      <c r="BN16" s="63"/>
      <c r="BO16" s="64"/>
      <c r="BP16" s="61"/>
      <c r="BQ16" s="65"/>
      <c r="BR16" s="66"/>
      <c r="BS16" s="67"/>
      <c r="BT16" s="68"/>
      <c r="BU16" s="68"/>
      <c r="BV16" s="68"/>
      <c r="BW16" s="63"/>
      <c r="BX16" s="64"/>
      <c r="BY16" s="61"/>
      <c r="BZ16" s="65"/>
      <c r="CA16" s="66"/>
      <c r="CB16" s="67"/>
      <c r="CC16" s="68"/>
      <c r="CD16" s="68"/>
      <c r="CE16" s="68"/>
      <c r="CF16" s="63"/>
      <c r="CG16" s="64"/>
      <c r="CH16" s="61"/>
      <c r="CI16" s="65"/>
      <c r="CJ16" s="66"/>
      <c r="CK16" s="67"/>
      <c r="CL16" s="68"/>
      <c r="CM16" s="68"/>
      <c r="CN16" s="68"/>
      <c r="CO16" s="69"/>
      <c r="CP16" s="66"/>
      <c r="CQ16" s="66"/>
      <c r="CR16" s="66"/>
      <c r="CS16" s="70"/>
    </row>
    <row r="17" spans="1:98">
      <c r="A17" s="30"/>
      <c r="B17" s="37"/>
      <c r="C17" s="21"/>
      <c r="D17" s="21"/>
      <c r="E17" s="21"/>
      <c r="F17" s="22"/>
      <c r="G17" s="36"/>
      <c r="H17" s="36"/>
      <c r="I17" s="73"/>
      <c r="J17" s="331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336"/>
      <c r="V17" s="25"/>
      <c r="W17" s="25"/>
      <c r="X17" s="336"/>
      <c r="Y17" s="336"/>
      <c r="Z17" s="336"/>
      <c r="AA17" s="336"/>
      <c r="AB17" s="33"/>
      <c r="AC17" s="59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19">
        <f>AB18</f>
        <v>2.722602739726</v>
      </c>
      <c r="B18" s="39"/>
      <c r="C18" s="39"/>
      <c r="D18" s="39"/>
      <c r="E18" s="39"/>
      <c r="F18" s="39"/>
      <c r="G18" s="40" t="s">
        <v>137</v>
      </c>
      <c r="H18" s="40"/>
      <c r="I18" s="40"/>
      <c r="J18" s="332">
        <f>SUM(J6:J17)</f>
        <v>292000</v>
      </c>
      <c r="K18" s="41">
        <f>SUM(K6:K17)</f>
        <v>863</v>
      </c>
      <c r="L18" s="41">
        <f>SUM(L6:L17)</f>
        <v>287</v>
      </c>
      <c r="M18" s="41">
        <f>SUM(M6:M17)</f>
        <v>822</v>
      </c>
      <c r="N18" s="41">
        <f>SUM(N6:N17)</f>
        <v>126</v>
      </c>
      <c r="O18" s="41">
        <f>SUM(O6:O17)</f>
        <v>1</v>
      </c>
      <c r="P18" s="41">
        <f>SUM(P6:P17)</f>
        <v>127</v>
      </c>
      <c r="Q18" s="42">
        <f>IFERROR(P18/M18,"-")</f>
        <v>0.15450121654501</v>
      </c>
      <c r="R18" s="76">
        <f>SUM(R6:R17)</f>
        <v>47</v>
      </c>
      <c r="S18" s="76">
        <f>SUM(S6:S17)</f>
        <v>30</v>
      </c>
      <c r="T18" s="42">
        <f>IFERROR(R18/P18,"-")</f>
        <v>0.37007874015748</v>
      </c>
      <c r="U18" s="337">
        <f>IFERROR(J18/P18,"-")</f>
        <v>2299.2125984252</v>
      </c>
      <c r="V18" s="44">
        <f>SUM(V6:V17)</f>
        <v>16</v>
      </c>
      <c r="W18" s="42">
        <f>IFERROR(V18/P18,"-")</f>
        <v>0.1259842519685</v>
      </c>
      <c r="X18" s="332">
        <f>SUM(X6:X17)</f>
        <v>795000</v>
      </c>
      <c r="Y18" s="332">
        <f>IFERROR(X18/P18,"-")</f>
        <v>6259.842519685</v>
      </c>
      <c r="Z18" s="332">
        <f>IFERROR(X18/V18,"-")</f>
        <v>49687.5</v>
      </c>
      <c r="AA18" s="332">
        <f>X18-J18</f>
        <v>503000</v>
      </c>
      <c r="AB18" s="45">
        <f>X18/J18</f>
        <v>2.722602739726</v>
      </c>
      <c r="AC18" s="58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31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32</v>
      </c>
      <c r="CP2" s="272" t="s">
        <v>33</v>
      </c>
      <c r="CQ2" s="260" t="s">
        <v>34</v>
      </c>
      <c r="CR2" s="261"/>
      <c r="CS2" s="262"/>
    </row>
    <row r="3" spans="1:98" customHeight="1" ht="14.25">
      <c r="A3" s="11" t="s">
        <v>138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36</v>
      </c>
      <c r="AE3" s="264"/>
      <c r="AF3" s="264"/>
      <c r="AG3" s="264"/>
      <c r="AH3" s="264"/>
      <c r="AI3" s="264"/>
      <c r="AJ3" s="264"/>
      <c r="AK3" s="264"/>
      <c r="AL3" s="264"/>
      <c r="AM3" s="275" t="s">
        <v>37</v>
      </c>
      <c r="AN3" s="276"/>
      <c r="AO3" s="276"/>
      <c r="AP3" s="276"/>
      <c r="AQ3" s="276"/>
      <c r="AR3" s="276"/>
      <c r="AS3" s="276"/>
      <c r="AT3" s="276"/>
      <c r="AU3" s="277"/>
      <c r="AV3" s="278" t="s">
        <v>38</v>
      </c>
      <c r="AW3" s="279"/>
      <c r="AX3" s="279"/>
      <c r="AY3" s="279"/>
      <c r="AZ3" s="279"/>
      <c r="BA3" s="279"/>
      <c r="BB3" s="279"/>
      <c r="BC3" s="279"/>
      <c r="BD3" s="280"/>
      <c r="BE3" s="281" t="s">
        <v>39</v>
      </c>
      <c r="BF3" s="282"/>
      <c r="BG3" s="282"/>
      <c r="BH3" s="282"/>
      <c r="BI3" s="282"/>
      <c r="BJ3" s="282"/>
      <c r="BK3" s="282"/>
      <c r="BL3" s="282"/>
      <c r="BM3" s="283"/>
      <c r="BN3" s="284" t="s">
        <v>40</v>
      </c>
      <c r="BO3" s="285"/>
      <c r="BP3" s="285"/>
      <c r="BQ3" s="285"/>
      <c r="BR3" s="285"/>
      <c r="BS3" s="285"/>
      <c r="BT3" s="285"/>
      <c r="BU3" s="285"/>
      <c r="BV3" s="286"/>
      <c r="BW3" s="287" t="s">
        <v>41</v>
      </c>
      <c r="BX3" s="288"/>
      <c r="BY3" s="288"/>
      <c r="BZ3" s="288"/>
      <c r="CA3" s="288"/>
      <c r="CB3" s="288"/>
      <c r="CC3" s="288"/>
      <c r="CD3" s="288"/>
      <c r="CE3" s="289"/>
      <c r="CF3" s="290" t="s">
        <v>42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43</v>
      </c>
      <c r="CR3" s="266"/>
      <c r="CS3" s="267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1"/>
      <c r="CP4" s="274"/>
      <c r="CQ4" s="52" t="s">
        <v>61</v>
      </c>
      <c r="CR4" s="52" t="s">
        <v>62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12.35692</v>
      </c>
      <c r="B6" s="346" t="s">
        <v>139</v>
      </c>
      <c r="C6" s="346" t="s">
        <v>140</v>
      </c>
      <c r="D6" s="346" t="s">
        <v>141</v>
      </c>
      <c r="E6" s="346" t="s">
        <v>142</v>
      </c>
      <c r="F6" s="346" t="s">
        <v>66</v>
      </c>
      <c r="G6" s="88" t="s">
        <v>143</v>
      </c>
      <c r="H6" s="88" t="s">
        <v>144</v>
      </c>
      <c r="I6" s="88" t="s">
        <v>145</v>
      </c>
      <c r="J6" s="329">
        <v>150000</v>
      </c>
      <c r="K6" s="79">
        <v>18</v>
      </c>
      <c r="L6" s="79">
        <v>0</v>
      </c>
      <c r="M6" s="79">
        <v>93</v>
      </c>
      <c r="N6" s="89">
        <v>10</v>
      </c>
      <c r="O6" s="90">
        <v>1</v>
      </c>
      <c r="P6" s="91">
        <f>N6+O6</f>
        <v>11</v>
      </c>
      <c r="Q6" s="80">
        <f>IFERROR(P6/M6,"-")</f>
        <v>0.11827956989247</v>
      </c>
      <c r="R6" s="79">
        <v>2</v>
      </c>
      <c r="S6" s="79">
        <v>2</v>
      </c>
      <c r="T6" s="80">
        <f>IFERROR(R6/(P6),"-")</f>
        <v>0.18181818181818</v>
      </c>
      <c r="U6" s="335">
        <f>IFERROR(J6/SUM(N6:O7),"-")</f>
        <v>3191.4893617021</v>
      </c>
      <c r="V6" s="82">
        <v>2</v>
      </c>
      <c r="W6" s="80">
        <f>IF(P6=0,"-",V6/P6)</f>
        <v>0.18181818181818</v>
      </c>
      <c r="X6" s="334">
        <v>45000</v>
      </c>
      <c r="Y6" s="335">
        <f>IFERROR(X6/P6,"-")</f>
        <v>4090.9090909091</v>
      </c>
      <c r="Z6" s="335">
        <f>IFERROR(X6/V6,"-")</f>
        <v>22500</v>
      </c>
      <c r="AA6" s="329">
        <f>SUM(X6:X7)-SUM(J6:J7)</f>
        <v>1703538</v>
      </c>
      <c r="AB6" s="83">
        <f>SUM(X6:X7)/SUM(J6:J7)</f>
        <v>12.35692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4</v>
      </c>
      <c r="AN6" s="99">
        <f>IF(P6=0,"",IF(AM6=0,"",(AM6/P6)))</f>
        <v>0.36363636363636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4</v>
      </c>
      <c r="AW6" s="105">
        <f>IF(P6=0,"",IF(AV6=0,"",(AV6/P6)))</f>
        <v>0.36363636363636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2</v>
      </c>
      <c r="BO6" s="118">
        <f>IF(P6=0,"",IF(BN6=0,"",(BN6/P6)))</f>
        <v>0.18181818181818</v>
      </c>
      <c r="BP6" s="119">
        <v>1</v>
      </c>
      <c r="BQ6" s="120">
        <f>IFERROR(BP6/BN6,"-")</f>
        <v>0.5</v>
      </c>
      <c r="BR6" s="121">
        <v>3000</v>
      </c>
      <c r="BS6" s="122">
        <f>IFERROR(BR6/BN6,"-")</f>
        <v>1500</v>
      </c>
      <c r="BT6" s="123">
        <v>1</v>
      </c>
      <c r="BU6" s="123"/>
      <c r="BV6" s="123"/>
      <c r="BW6" s="124">
        <v>1</v>
      </c>
      <c r="BX6" s="125">
        <f>IF(P6=0,"",IF(BW6=0,"",(BW6/P6)))</f>
        <v>0.090909090909091</v>
      </c>
      <c r="BY6" s="126">
        <v>1</v>
      </c>
      <c r="BZ6" s="127">
        <f>IFERROR(BY6/BW6,"-")</f>
        <v>1</v>
      </c>
      <c r="CA6" s="128">
        <v>42000</v>
      </c>
      <c r="CB6" s="129">
        <f>IFERROR(CA6/BW6,"-")</f>
        <v>42000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45000</v>
      </c>
      <c r="CQ6" s="139">
        <v>42000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146</v>
      </c>
      <c r="C7" s="346"/>
      <c r="D7" s="346"/>
      <c r="E7" s="346"/>
      <c r="F7" s="346" t="s">
        <v>71</v>
      </c>
      <c r="G7" s="88"/>
      <c r="H7" s="88"/>
      <c r="I7" s="88"/>
      <c r="J7" s="329"/>
      <c r="K7" s="79">
        <v>126</v>
      </c>
      <c r="L7" s="79">
        <v>86</v>
      </c>
      <c r="M7" s="79">
        <v>251</v>
      </c>
      <c r="N7" s="89">
        <v>36</v>
      </c>
      <c r="O7" s="90">
        <v>0</v>
      </c>
      <c r="P7" s="91">
        <f>N7+O7</f>
        <v>36</v>
      </c>
      <c r="Q7" s="80">
        <f>IFERROR(P7/M7,"-")</f>
        <v>0.14342629482072</v>
      </c>
      <c r="R7" s="79">
        <v>10</v>
      </c>
      <c r="S7" s="79">
        <v>8</v>
      </c>
      <c r="T7" s="80">
        <f>IFERROR(R7/(P7),"-")</f>
        <v>0.27777777777778</v>
      </c>
      <c r="U7" s="335"/>
      <c r="V7" s="82">
        <v>5</v>
      </c>
      <c r="W7" s="80">
        <f>IF(P7=0,"-",V7/P7)</f>
        <v>0.13888888888889</v>
      </c>
      <c r="X7" s="334">
        <v>1808538</v>
      </c>
      <c r="Y7" s="335">
        <f>IFERROR(X7/P7,"-")</f>
        <v>50237.166666667</v>
      </c>
      <c r="Z7" s="335">
        <f>IFERROR(X7/V7,"-")</f>
        <v>361707.6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7</v>
      </c>
      <c r="AN7" s="99">
        <f>IF(P7=0,"",IF(AM7=0,"",(AM7/P7)))</f>
        <v>0.19444444444444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3</v>
      </c>
      <c r="AW7" s="105">
        <f>IF(P7=0,"",IF(AV7=0,"",(AV7/P7)))</f>
        <v>0.083333333333333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0.083333333333333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18</v>
      </c>
      <c r="BO7" s="118">
        <f>IF(P7=0,"",IF(BN7=0,"",(BN7/P7)))</f>
        <v>0.5</v>
      </c>
      <c r="BP7" s="119">
        <v>4</v>
      </c>
      <c r="BQ7" s="120">
        <f>IFERROR(BP7/BN7,"-")</f>
        <v>0.22222222222222</v>
      </c>
      <c r="BR7" s="121">
        <v>1785538</v>
      </c>
      <c r="BS7" s="122">
        <f>IFERROR(BR7/BN7,"-")</f>
        <v>99196.555555556</v>
      </c>
      <c r="BT7" s="123"/>
      <c r="BU7" s="123">
        <v>1</v>
      </c>
      <c r="BV7" s="123">
        <v>3</v>
      </c>
      <c r="BW7" s="124">
        <v>5</v>
      </c>
      <c r="BX7" s="125">
        <f>IF(P7=0,"",IF(BW7=0,"",(BW7/P7)))</f>
        <v>0.13888888888889</v>
      </c>
      <c r="BY7" s="126">
        <v>1</v>
      </c>
      <c r="BZ7" s="127">
        <f>IFERROR(BY7/BW7,"-")</f>
        <v>0.2</v>
      </c>
      <c r="CA7" s="128">
        <v>33000</v>
      </c>
      <c r="CB7" s="129">
        <f>IFERROR(CA7/BW7,"-")</f>
        <v>6600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5</v>
      </c>
      <c r="CP7" s="139">
        <v>1808538</v>
      </c>
      <c r="CQ7" s="139">
        <v>1233538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30"/>
      <c r="B8" s="85"/>
      <c r="C8" s="86"/>
      <c r="D8" s="86"/>
      <c r="E8" s="86"/>
      <c r="F8" s="87"/>
      <c r="G8" s="88"/>
      <c r="H8" s="88"/>
      <c r="I8" s="88"/>
      <c r="J8" s="330"/>
      <c r="K8" s="34"/>
      <c r="L8" s="34"/>
      <c r="M8" s="31"/>
      <c r="N8" s="23"/>
      <c r="O8" s="23"/>
      <c r="P8" s="23"/>
      <c r="Q8" s="32"/>
      <c r="R8" s="32"/>
      <c r="S8" s="23"/>
      <c r="T8" s="32"/>
      <c r="U8" s="336"/>
      <c r="V8" s="25"/>
      <c r="W8" s="25"/>
      <c r="X8" s="336"/>
      <c r="Y8" s="336"/>
      <c r="Z8" s="336"/>
      <c r="AA8" s="336"/>
      <c r="AB8" s="33"/>
      <c r="AC8" s="57"/>
      <c r="AD8" s="61"/>
      <c r="AE8" s="62"/>
      <c r="AF8" s="61"/>
      <c r="AG8" s="65"/>
      <c r="AH8" s="66"/>
      <c r="AI8" s="67"/>
      <c r="AJ8" s="68"/>
      <c r="AK8" s="68"/>
      <c r="AL8" s="68"/>
      <c r="AM8" s="61"/>
      <c r="AN8" s="62"/>
      <c r="AO8" s="61"/>
      <c r="AP8" s="65"/>
      <c r="AQ8" s="66"/>
      <c r="AR8" s="67"/>
      <c r="AS8" s="68"/>
      <c r="AT8" s="68"/>
      <c r="AU8" s="68"/>
      <c r="AV8" s="61"/>
      <c r="AW8" s="62"/>
      <c r="AX8" s="61"/>
      <c r="AY8" s="65"/>
      <c r="AZ8" s="66"/>
      <c r="BA8" s="67"/>
      <c r="BB8" s="68"/>
      <c r="BC8" s="68"/>
      <c r="BD8" s="68"/>
      <c r="BE8" s="61"/>
      <c r="BF8" s="62"/>
      <c r="BG8" s="61"/>
      <c r="BH8" s="65"/>
      <c r="BI8" s="66"/>
      <c r="BJ8" s="67"/>
      <c r="BK8" s="68"/>
      <c r="BL8" s="68"/>
      <c r="BM8" s="68"/>
      <c r="BN8" s="63"/>
      <c r="BO8" s="64"/>
      <c r="BP8" s="61"/>
      <c r="BQ8" s="65"/>
      <c r="BR8" s="66"/>
      <c r="BS8" s="67"/>
      <c r="BT8" s="68"/>
      <c r="BU8" s="68"/>
      <c r="BV8" s="68"/>
      <c r="BW8" s="63"/>
      <c r="BX8" s="64"/>
      <c r="BY8" s="61"/>
      <c r="BZ8" s="65"/>
      <c r="CA8" s="66"/>
      <c r="CB8" s="67"/>
      <c r="CC8" s="68"/>
      <c r="CD8" s="68"/>
      <c r="CE8" s="68"/>
      <c r="CF8" s="63"/>
      <c r="CG8" s="64"/>
      <c r="CH8" s="61"/>
      <c r="CI8" s="65"/>
      <c r="CJ8" s="66"/>
      <c r="CK8" s="67"/>
      <c r="CL8" s="68"/>
      <c r="CM8" s="68"/>
      <c r="CN8" s="68"/>
      <c r="CO8" s="69"/>
      <c r="CP8" s="66"/>
      <c r="CQ8" s="66"/>
      <c r="CR8" s="66"/>
      <c r="CS8" s="70"/>
    </row>
    <row r="9" spans="1:98">
      <c r="A9" s="30"/>
      <c r="B9" s="37"/>
      <c r="C9" s="21"/>
      <c r="D9" s="21"/>
      <c r="E9" s="21"/>
      <c r="F9" s="22"/>
      <c r="G9" s="36"/>
      <c r="H9" s="36"/>
      <c r="I9" s="73"/>
      <c r="J9" s="331"/>
      <c r="K9" s="34"/>
      <c r="L9" s="34"/>
      <c r="M9" s="31"/>
      <c r="N9" s="23"/>
      <c r="O9" s="23"/>
      <c r="P9" s="23"/>
      <c r="Q9" s="32"/>
      <c r="R9" s="32"/>
      <c r="S9" s="23"/>
      <c r="T9" s="32"/>
      <c r="U9" s="336"/>
      <c r="V9" s="25"/>
      <c r="W9" s="25"/>
      <c r="X9" s="336"/>
      <c r="Y9" s="336"/>
      <c r="Z9" s="336"/>
      <c r="AA9" s="336"/>
      <c r="AB9" s="33"/>
      <c r="AC9" s="59"/>
      <c r="AD9" s="61"/>
      <c r="AE9" s="62"/>
      <c r="AF9" s="61"/>
      <c r="AG9" s="65"/>
      <c r="AH9" s="66"/>
      <c r="AI9" s="67"/>
      <c r="AJ9" s="68"/>
      <c r="AK9" s="68"/>
      <c r="AL9" s="68"/>
      <c r="AM9" s="61"/>
      <c r="AN9" s="62"/>
      <c r="AO9" s="61"/>
      <c r="AP9" s="65"/>
      <c r="AQ9" s="66"/>
      <c r="AR9" s="67"/>
      <c r="AS9" s="68"/>
      <c r="AT9" s="68"/>
      <c r="AU9" s="68"/>
      <c r="AV9" s="61"/>
      <c r="AW9" s="62"/>
      <c r="AX9" s="61"/>
      <c r="AY9" s="65"/>
      <c r="AZ9" s="66"/>
      <c r="BA9" s="67"/>
      <c r="BB9" s="68"/>
      <c r="BC9" s="68"/>
      <c r="BD9" s="68"/>
      <c r="BE9" s="61"/>
      <c r="BF9" s="62"/>
      <c r="BG9" s="61"/>
      <c r="BH9" s="65"/>
      <c r="BI9" s="66"/>
      <c r="BJ9" s="67"/>
      <c r="BK9" s="68"/>
      <c r="BL9" s="68"/>
      <c r="BM9" s="68"/>
      <c r="BN9" s="63"/>
      <c r="BO9" s="64"/>
      <c r="BP9" s="61"/>
      <c r="BQ9" s="65"/>
      <c r="BR9" s="66"/>
      <c r="BS9" s="67"/>
      <c r="BT9" s="68"/>
      <c r="BU9" s="68"/>
      <c r="BV9" s="68"/>
      <c r="BW9" s="63"/>
      <c r="BX9" s="64"/>
      <c r="BY9" s="61"/>
      <c r="BZ9" s="65"/>
      <c r="CA9" s="66"/>
      <c r="CB9" s="67"/>
      <c r="CC9" s="68"/>
      <c r="CD9" s="68"/>
      <c r="CE9" s="68"/>
      <c r="CF9" s="63"/>
      <c r="CG9" s="64"/>
      <c r="CH9" s="61"/>
      <c r="CI9" s="65"/>
      <c r="CJ9" s="66"/>
      <c r="CK9" s="67"/>
      <c r="CL9" s="68"/>
      <c r="CM9" s="68"/>
      <c r="CN9" s="68"/>
      <c r="CO9" s="69"/>
      <c r="CP9" s="66"/>
      <c r="CQ9" s="66"/>
      <c r="CR9" s="66"/>
      <c r="CS9" s="70"/>
    </row>
    <row r="10" spans="1:98">
      <c r="A10" s="19">
        <f>AB10</f>
        <v>12.35692</v>
      </c>
      <c r="B10" s="39"/>
      <c r="C10" s="39"/>
      <c r="D10" s="39"/>
      <c r="E10" s="39"/>
      <c r="F10" s="39"/>
      <c r="G10" s="40" t="s">
        <v>147</v>
      </c>
      <c r="H10" s="40"/>
      <c r="I10" s="40"/>
      <c r="J10" s="332">
        <f>SUM(J6:J9)</f>
        <v>150000</v>
      </c>
      <c r="K10" s="41">
        <f>SUM(K6:K9)</f>
        <v>144</v>
      </c>
      <c r="L10" s="41">
        <f>SUM(L6:L9)</f>
        <v>86</v>
      </c>
      <c r="M10" s="41">
        <f>SUM(M6:M9)</f>
        <v>344</v>
      </c>
      <c r="N10" s="41">
        <f>SUM(N6:N9)</f>
        <v>46</v>
      </c>
      <c r="O10" s="41">
        <f>SUM(O6:O9)</f>
        <v>1</v>
      </c>
      <c r="P10" s="41">
        <f>SUM(P6:P9)</f>
        <v>47</v>
      </c>
      <c r="Q10" s="42">
        <f>IFERROR(P10/M10,"-")</f>
        <v>0.13662790697674</v>
      </c>
      <c r="R10" s="76">
        <f>SUM(R6:R9)</f>
        <v>12</v>
      </c>
      <c r="S10" s="76">
        <f>SUM(S6:S9)</f>
        <v>10</v>
      </c>
      <c r="T10" s="42">
        <f>IFERROR(R10/P10,"-")</f>
        <v>0.25531914893617</v>
      </c>
      <c r="U10" s="337">
        <f>IFERROR(J10/P10,"-")</f>
        <v>3191.4893617021</v>
      </c>
      <c r="V10" s="44">
        <f>SUM(V6:V9)</f>
        <v>7</v>
      </c>
      <c r="W10" s="42">
        <f>IFERROR(V10/P10,"-")</f>
        <v>0.14893617021277</v>
      </c>
      <c r="X10" s="332">
        <f>SUM(X6:X9)</f>
        <v>1853538</v>
      </c>
      <c r="Y10" s="332">
        <f>IFERROR(X10/P10,"-")</f>
        <v>39436.978723404</v>
      </c>
      <c r="Z10" s="332">
        <f>IFERROR(X10/V10,"-")</f>
        <v>264791.14285714</v>
      </c>
      <c r="AA10" s="332">
        <f>X10-J10</f>
        <v>1703538</v>
      </c>
      <c r="AB10" s="45">
        <f>X10/J10</f>
        <v>12.35692</v>
      </c>
      <c r="AC10" s="58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31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32</v>
      </c>
      <c r="CK2" s="306" t="s">
        <v>33</v>
      </c>
      <c r="CL2" s="309" t="s">
        <v>34</v>
      </c>
      <c r="CM2" s="310"/>
      <c r="CN2" s="311"/>
    </row>
    <row r="3" spans="1:94" customHeight="1" ht="14.25">
      <c r="A3" s="145" t="s">
        <v>148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36</v>
      </c>
      <c r="Z3" s="318"/>
      <c r="AA3" s="318"/>
      <c r="AB3" s="318"/>
      <c r="AC3" s="318"/>
      <c r="AD3" s="318"/>
      <c r="AE3" s="318"/>
      <c r="AF3" s="318"/>
      <c r="AG3" s="318"/>
      <c r="AH3" s="319" t="s">
        <v>37</v>
      </c>
      <c r="AI3" s="320"/>
      <c r="AJ3" s="320"/>
      <c r="AK3" s="320"/>
      <c r="AL3" s="320"/>
      <c r="AM3" s="320"/>
      <c r="AN3" s="320"/>
      <c r="AO3" s="320"/>
      <c r="AP3" s="321"/>
      <c r="AQ3" s="322" t="s">
        <v>38</v>
      </c>
      <c r="AR3" s="323"/>
      <c r="AS3" s="323"/>
      <c r="AT3" s="323"/>
      <c r="AU3" s="323"/>
      <c r="AV3" s="323"/>
      <c r="AW3" s="323"/>
      <c r="AX3" s="323"/>
      <c r="AY3" s="324"/>
      <c r="AZ3" s="325" t="s">
        <v>39</v>
      </c>
      <c r="BA3" s="326"/>
      <c r="BB3" s="326"/>
      <c r="BC3" s="326"/>
      <c r="BD3" s="326"/>
      <c r="BE3" s="326"/>
      <c r="BF3" s="326"/>
      <c r="BG3" s="326"/>
      <c r="BH3" s="327"/>
      <c r="BI3" s="312" t="s">
        <v>40</v>
      </c>
      <c r="BJ3" s="313"/>
      <c r="BK3" s="313"/>
      <c r="BL3" s="313"/>
      <c r="BM3" s="313"/>
      <c r="BN3" s="313"/>
      <c r="BO3" s="313"/>
      <c r="BP3" s="313"/>
      <c r="BQ3" s="314"/>
      <c r="BR3" s="293" t="s">
        <v>41</v>
      </c>
      <c r="BS3" s="294"/>
      <c r="BT3" s="294"/>
      <c r="BU3" s="294"/>
      <c r="BV3" s="294"/>
      <c r="BW3" s="294"/>
      <c r="BX3" s="294"/>
      <c r="BY3" s="294"/>
      <c r="BZ3" s="295"/>
      <c r="CA3" s="296" t="s">
        <v>42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43</v>
      </c>
      <c r="CM3" s="300"/>
      <c r="CN3" s="301" t="s">
        <v>44</v>
      </c>
    </row>
    <row r="4" spans="1:94">
      <c r="A4" s="151"/>
      <c r="B4" s="152" t="s">
        <v>45</v>
      </c>
      <c r="C4" s="152" t="s">
        <v>149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5"/>
      <c r="CK4" s="308"/>
      <c r="CL4" s="165" t="s">
        <v>61</v>
      </c>
      <c r="CM4" s="165" t="s">
        <v>62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3.0361404466467</v>
      </c>
      <c r="B6" s="346" t="s">
        <v>150</v>
      </c>
      <c r="C6" s="346"/>
      <c r="D6" s="346"/>
      <c r="E6" s="175" t="s">
        <v>151</v>
      </c>
      <c r="F6" s="175" t="s">
        <v>152</v>
      </c>
      <c r="G6" s="339">
        <v>571548</v>
      </c>
      <c r="H6" s="176">
        <v>367</v>
      </c>
      <c r="I6" s="176">
        <v>0</v>
      </c>
      <c r="J6" s="176">
        <v>30585</v>
      </c>
      <c r="K6" s="177">
        <v>148</v>
      </c>
      <c r="L6" s="178">
        <f>IFERROR(K6/J6,"-")</f>
        <v>0.0048389733529508</v>
      </c>
      <c r="M6" s="176">
        <v>45</v>
      </c>
      <c r="N6" s="176">
        <v>63</v>
      </c>
      <c r="O6" s="178">
        <f>IFERROR(M6/(K6),"-")</f>
        <v>0.30405405405405</v>
      </c>
      <c r="P6" s="179">
        <f>IFERROR(G6/SUM(K6:K6),"-")</f>
        <v>3861.8108108108</v>
      </c>
      <c r="Q6" s="180">
        <v>40</v>
      </c>
      <c r="R6" s="178">
        <f>IF(K6=0,"-",Q6/K6)</f>
        <v>0.27027027027027</v>
      </c>
      <c r="S6" s="344">
        <v>1735300</v>
      </c>
      <c r="T6" s="345">
        <f>IFERROR(S6/K6,"-")</f>
        <v>11725</v>
      </c>
      <c r="U6" s="345">
        <f>IFERROR(S6/Q6,"-")</f>
        <v>43382.5</v>
      </c>
      <c r="V6" s="339">
        <f>SUM(S6:S6)-SUM(G6:G6)</f>
        <v>1163752</v>
      </c>
      <c r="W6" s="182">
        <f>SUM(S6:S6)/SUM(G6:G6)</f>
        <v>3.0361404466467</v>
      </c>
      <c r="Y6" s="183"/>
      <c r="Z6" s="184">
        <f>IF(K6=0,"",IF(Y6=0,"",(Y6/K6)))</f>
        <v>0</v>
      </c>
      <c r="AA6" s="183"/>
      <c r="AB6" s="185" t="str">
        <f>IFERROR(AA6/Y6,"-")</f>
        <v>-</v>
      </c>
      <c r="AC6" s="186"/>
      <c r="AD6" s="187" t="str">
        <f>IFERROR(AC6/Y6,"-")</f>
        <v>-</v>
      </c>
      <c r="AE6" s="188"/>
      <c r="AF6" s="188"/>
      <c r="AG6" s="188"/>
      <c r="AH6" s="189"/>
      <c r="AI6" s="190">
        <f>IF(K6=0,"",IF(AH6=0,"",(AH6/K6)))</f>
        <v>0</v>
      </c>
      <c r="AJ6" s="189"/>
      <c r="AK6" s="191" t="str">
        <f>IFERROR(AJ6/AH6,"-")</f>
        <v>-</v>
      </c>
      <c r="AL6" s="192"/>
      <c r="AM6" s="193" t="str">
        <f>IFERROR(AL6/AH6,"-")</f>
        <v>-</v>
      </c>
      <c r="AN6" s="194"/>
      <c r="AO6" s="194"/>
      <c r="AP6" s="194"/>
      <c r="AQ6" s="195"/>
      <c r="AR6" s="196">
        <f>IF(K6=0,"",IF(AQ6=0,"",(AQ6/K6)))</f>
        <v>0</v>
      </c>
      <c r="AS6" s="195"/>
      <c r="AT6" s="197" t="str">
        <f>IFERROR(AS6/AQ6,"-")</f>
        <v>-</v>
      </c>
      <c r="AU6" s="198"/>
      <c r="AV6" s="199" t="str">
        <f>IFERROR(AU6/AQ6,"-")</f>
        <v>-</v>
      </c>
      <c r="AW6" s="200"/>
      <c r="AX6" s="200"/>
      <c r="AY6" s="200"/>
      <c r="AZ6" s="201">
        <v>5</v>
      </c>
      <c r="BA6" s="202">
        <f>IF(K6=0,"",IF(AZ6=0,"",(AZ6/K6)))</f>
        <v>0.033783783783784</v>
      </c>
      <c r="BB6" s="201"/>
      <c r="BC6" s="203">
        <f>IFERROR(BB6/AZ6,"-")</f>
        <v>0</v>
      </c>
      <c r="BD6" s="204"/>
      <c r="BE6" s="205">
        <f>IFERROR(BD6/AZ6,"-")</f>
        <v>0</v>
      </c>
      <c r="BF6" s="206"/>
      <c r="BG6" s="206"/>
      <c r="BH6" s="206"/>
      <c r="BI6" s="207">
        <v>61</v>
      </c>
      <c r="BJ6" s="208">
        <f>IF(K6=0,"",IF(BI6=0,"",(BI6/K6)))</f>
        <v>0.41216216216216</v>
      </c>
      <c r="BK6" s="209">
        <v>12</v>
      </c>
      <c r="BL6" s="210">
        <f>IFERROR(BK6/BI6,"-")</f>
        <v>0.19672131147541</v>
      </c>
      <c r="BM6" s="211">
        <v>606000</v>
      </c>
      <c r="BN6" s="212">
        <f>IFERROR(BM6/BI6,"-")</f>
        <v>9934.4262295082</v>
      </c>
      <c r="BO6" s="213">
        <v>5</v>
      </c>
      <c r="BP6" s="213">
        <v>4</v>
      </c>
      <c r="BQ6" s="213">
        <v>3</v>
      </c>
      <c r="BR6" s="214">
        <v>73</v>
      </c>
      <c r="BS6" s="215">
        <f>IF(K6=0,"",IF(BR6=0,"",(BR6/K6)))</f>
        <v>0.49324324324324</v>
      </c>
      <c r="BT6" s="216">
        <v>25</v>
      </c>
      <c r="BU6" s="217">
        <f>IFERROR(BT6/BR6,"-")</f>
        <v>0.34246575342466</v>
      </c>
      <c r="BV6" s="218">
        <v>1080300</v>
      </c>
      <c r="BW6" s="219">
        <f>IFERROR(BV6/BR6,"-")</f>
        <v>14798.630136986</v>
      </c>
      <c r="BX6" s="220">
        <v>10</v>
      </c>
      <c r="BY6" s="220">
        <v>3</v>
      </c>
      <c r="BZ6" s="220">
        <v>12</v>
      </c>
      <c r="CA6" s="221">
        <v>9</v>
      </c>
      <c r="CB6" s="222">
        <f>IF(K6=0,"",IF(CA6=0,"",(CA6/K6)))</f>
        <v>0.060810810810811</v>
      </c>
      <c r="CC6" s="223">
        <v>3</v>
      </c>
      <c r="CD6" s="224">
        <f>IFERROR(CC6/CA6,"-")</f>
        <v>0.33333333333333</v>
      </c>
      <c r="CE6" s="225">
        <v>49000</v>
      </c>
      <c r="CF6" s="226">
        <f>IFERROR(CE6/CA6,"-")</f>
        <v>5444.4444444444</v>
      </c>
      <c r="CG6" s="227">
        <v>2</v>
      </c>
      <c r="CH6" s="227"/>
      <c r="CI6" s="227">
        <v>1</v>
      </c>
      <c r="CJ6" s="228">
        <v>40</v>
      </c>
      <c r="CK6" s="229">
        <v>1735300</v>
      </c>
      <c r="CL6" s="229">
        <v>485000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6" t="s">
        <v>153</v>
      </c>
      <c r="C7" s="346"/>
      <c r="D7" s="346"/>
      <c r="E7" s="175" t="s">
        <v>154</v>
      </c>
      <c r="F7" s="175" t="s">
        <v>152</v>
      </c>
      <c r="G7" s="339">
        <v>0</v>
      </c>
      <c r="H7" s="176">
        <v>0</v>
      </c>
      <c r="I7" s="176">
        <v>0</v>
      </c>
      <c r="J7" s="176">
        <v>85</v>
      </c>
      <c r="K7" s="177">
        <v>0</v>
      </c>
      <c r="L7" s="178">
        <f>IFERROR(K7/J7,"-")</f>
        <v>0</v>
      </c>
      <c r="M7" s="176">
        <v>0</v>
      </c>
      <c r="N7" s="176">
        <v>0</v>
      </c>
      <c r="O7" s="178" t="str">
        <f>IFERROR(M7/(K7),"-")</f>
        <v>-</v>
      </c>
      <c r="P7" s="179" t="str">
        <f>IFERROR(G7/SUM(K7:K7),"-")</f>
        <v>-</v>
      </c>
      <c r="Q7" s="180">
        <v>0</v>
      </c>
      <c r="R7" s="178" t="str">
        <f>IF(K7=0,"-",Q7/K7)</f>
        <v>-</v>
      </c>
      <c r="S7" s="344"/>
      <c r="T7" s="345" t="str">
        <f>IFERROR(S7/K7,"-")</f>
        <v>-</v>
      </c>
      <c r="U7" s="345" t="str">
        <f>IFERROR(S7/Q7,"-")</f>
        <v>-</v>
      </c>
      <c r="V7" s="339">
        <f>SUM(S7:S7)-SUM(G7:G7)</f>
        <v>0</v>
      </c>
      <c r="W7" s="182" t="str">
        <f>SUM(S7:S7)/SUM(G7:G7)</f>
        <v>0</v>
      </c>
      <c r="Y7" s="183"/>
      <c r="Z7" s="184" t="str">
        <f>IF(K7=0,"",IF(Y7=0,"",(Y7/K7)))</f>
        <v/>
      </c>
      <c r="AA7" s="183"/>
      <c r="AB7" s="185" t="str">
        <f>IFERROR(AA7/Y7,"-")</f>
        <v>-</v>
      </c>
      <c r="AC7" s="186"/>
      <c r="AD7" s="187" t="str">
        <f>IFERROR(AC7/Y7,"-")</f>
        <v>-</v>
      </c>
      <c r="AE7" s="188"/>
      <c r="AF7" s="188"/>
      <c r="AG7" s="188"/>
      <c r="AH7" s="189"/>
      <c r="AI7" s="190" t="str">
        <f>IF(K7=0,"",IF(AH7=0,"",(AH7/K7)))</f>
        <v/>
      </c>
      <c r="AJ7" s="189"/>
      <c r="AK7" s="191" t="str">
        <f>IFERROR(AJ7/AH7,"-")</f>
        <v>-</v>
      </c>
      <c r="AL7" s="192"/>
      <c r="AM7" s="193" t="str">
        <f>IFERROR(AL7/AH7,"-")</f>
        <v>-</v>
      </c>
      <c r="AN7" s="194"/>
      <c r="AO7" s="194"/>
      <c r="AP7" s="194"/>
      <c r="AQ7" s="195"/>
      <c r="AR7" s="196" t="str">
        <f>IF(K7=0,"",IF(AQ7=0,"",(AQ7/K7)))</f>
        <v/>
      </c>
      <c r="AS7" s="195"/>
      <c r="AT7" s="197" t="str">
        <f>IFERROR(AS7/AQ7,"-")</f>
        <v>-</v>
      </c>
      <c r="AU7" s="198"/>
      <c r="AV7" s="199" t="str">
        <f>IFERROR(AU7/AQ7,"-")</f>
        <v>-</v>
      </c>
      <c r="AW7" s="200"/>
      <c r="AX7" s="200"/>
      <c r="AY7" s="200"/>
      <c r="AZ7" s="201"/>
      <c r="BA7" s="202" t="str">
        <f>IF(K7=0,"",IF(AZ7=0,"",(AZ7/K7)))</f>
        <v/>
      </c>
      <c r="BB7" s="201"/>
      <c r="BC7" s="203" t="str">
        <f>IFERROR(BB7/AZ7,"-")</f>
        <v>-</v>
      </c>
      <c r="BD7" s="204"/>
      <c r="BE7" s="205" t="str">
        <f>IFERROR(BD7/AZ7,"-")</f>
        <v>-</v>
      </c>
      <c r="BF7" s="206"/>
      <c r="BG7" s="206"/>
      <c r="BH7" s="206"/>
      <c r="BI7" s="207"/>
      <c r="BJ7" s="208" t="str">
        <f>IF(K7=0,"",IF(BI7=0,"",(BI7/K7)))</f>
        <v/>
      </c>
      <c r="BK7" s="209"/>
      <c r="BL7" s="210" t="str">
        <f>IFERROR(BK7/BI7,"-")</f>
        <v>-</v>
      </c>
      <c r="BM7" s="211"/>
      <c r="BN7" s="212" t="str">
        <f>IFERROR(BM7/BI7,"-")</f>
        <v>-</v>
      </c>
      <c r="BO7" s="213"/>
      <c r="BP7" s="213"/>
      <c r="BQ7" s="213"/>
      <c r="BR7" s="214"/>
      <c r="BS7" s="215" t="str">
        <f>IF(K7=0,"",IF(BR7=0,"",(BR7/K7)))</f>
        <v/>
      </c>
      <c r="BT7" s="216"/>
      <c r="BU7" s="217" t="str">
        <f>IFERROR(BT7/BR7,"-")</f>
        <v>-</v>
      </c>
      <c r="BV7" s="218"/>
      <c r="BW7" s="219" t="str">
        <f>IFERROR(BV7/BR7,"-")</f>
        <v>-</v>
      </c>
      <c r="BX7" s="220"/>
      <c r="BY7" s="220"/>
      <c r="BZ7" s="220"/>
      <c r="CA7" s="221"/>
      <c r="CB7" s="222" t="str">
        <f>IF(K7=0,"",IF(CA7=0,"",(CA7/K7)))</f>
        <v/>
      </c>
      <c r="CC7" s="223"/>
      <c r="CD7" s="224" t="str">
        <f>IFERROR(CC7/CA7,"-")</f>
        <v>-</v>
      </c>
      <c r="CE7" s="225"/>
      <c r="CF7" s="226" t="str">
        <f>IFERROR(CE7/CA7,"-")</f>
        <v>-</v>
      </c>
      <c r="CG7" s="227"/>
      <c r="CH7" s="227"/>
      <c r="CI7" s="227"/>
      <c r="CJ7" s="228">
        <v>0</v>
      </c>
      <c r="CK7" s="229"/>
      <c r="CL7" s="229"/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231"/>
      <c r="B8" s="151"/>
      <c r="C8" s="232"/>
      <c r="D8" s="233"/>
      <c r="E8" s="175"/>
      <c r="F8" s="175"/>
      <c r="G8" s="340"/>
      <c r="H8" s="234"/>
      <c r="I8" s="234"/>
      <c r="J8" s="176"/>
      <c r="K8" s="176"/>
      <c r="L8" s="235"/>
      <c r="M8" s="235"/>
      <c r="N8" s="176"/>
      <c r="O8" s="235"/>
      <c r="P8" s="181"/>
      <c r="Q8" s="181"/>
      <c r="R8" s="181"/>
      <c r="S8" s="344"/>
      <c r="T8" s="344"/>
      <c r="U8" s="344"/>
      <c r="V8" s="344"/>
      <c r="W8" s="235"/>
      <c r="X8" s="172"/>
      <c r="Y8" s="236"/>
      <c r="Z8" s="237"/>
      <c r="AA8" s="236"/>
      <c r="AB8" s="238"/>
      <c r="AC8" s="239"/>
      <c r="AD8" s="240"/>
      <c r="AE8" s="241"/>
      <c r="AF8" s="241"/>
      <c r="AG8" s="241"/>
      <c r="AH8" s="236"/>
      <c r="AI8" s="237"/>
      <c r="AJ8" s="236"/>
      <c r="AK8" s="238"/>
      <c r="AL8" s="239"/>
      <c r="AM8" s="240"/>
      <c r="AN8" s="241"/>
      <c r="AO8" s="241"/>
      <c r="AP8" s="241"/>
      <c r="AQ8" s="236"/>
      <c r="AR8" s="237"/>
      <c r="AS8" s="236"/>
      <c r="AT8" s="238"/>
      <c r="AU8" s="239"/>
      <c r="AV8" s="240"/>
      <c r="AW8" s="241"/>
      <c r="AX8" s="241"/>
      <c r="AY8" s="241"/>
      <c r="AZ8" s="236"/>
      <c r="BA8" s="237"/>
      <c r="BB8" s="236"/>
      <c r="BC8" s="238"/>
      <c r="BD8" s="239"/>
      <c r="BE8" s="240"/>
      <c r="BF8" s="241"/>
      <c r="BG8" s="241"/>
      <c r="BH8" s="241"/>
      <c r="BI8" s="173"/>
      <c r="BJ8" s="242"/>
      <c r="BK8" s="236"/>
      <c r="BL8" s="238"/>
      <c r="BM8" s="239"/>
      <c r="BN8" s="240"/>
      <c r="BO8" s="241"/>
      <c r="BP8" s="241"/>
      <c r="BQ8" s="241"/>
      <c r="BR8" s="173"/>
      <c r="BS8" s="242"/>
      <c r="BT8" s="236"/>
      <c r="BU8" s="238"/>
      <c r="BV8" s="239"/>
      <c r="BW8" s="240"/>
      <c r="BX8" s="241"/>
      <c r="BY8" s="241"/>
      <c r="BZ8" s="241"/>
      <c r="CA8" s="173"/>
      <c r="CB8" s="242"/>
      <c r="CC8" s="236"/>
      <c r="CD8" s="238"/>
      <c r="CE8" s="239"/>
      <c r="CF8" s="240"/>
      <c r="CG8" s="241"/>
      <c r="CH8" s="241"/>
      <c r="CI8" s="241"/>
      <c r="CJ8" s="243"/>
      <c r="CK8" s="239"/>
      <c r="CL8" s="239"/>
      <c r="CM8" s="239"/>
      <c r="CN8" s="244"/>
    </row>
    <row r="9" spans="1:94">
      <c r="A9" s="231"/>
      <c r="B9" s="245"/>
      <c r="C9" s="176"/>
      <c r="D9" s="176"/>
      <c r="E9" s="246"/>
      <c r="F9" s="247"/>
      <c r="G9" s="341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248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166">
        <f>Z10</f>
        <v/>
      </c>
      <c r="B10" s="249"/>
      <c r="C10" s="249"/>
      <c r="D10" s="249"/>
      <c r="E10" s="250" t="s">
        <v>155</v>
      </c>
      <c r="F10" s="250"/>
      <c r="G10" s="342">
        <f>SUM(G6:G9)</f>
        <v>571548</v>
      </c>
      <c r="H10" s="249">
        <f>SUM(H6:H9)</f>
        <v>367</v>
      </c>
      <c r="I10" s="249">
        <f>SUM(I6:I9)</f>
        <v>0</v>
      </c>
      <c r="J10" s="249">
        <f>SUM(J6:J9)</f>
        <v>30670</v>
      </c>
      <c r="K10" s="249">
        <f>SUM(K6:K9)</f>
        <v>148</v>
      </c>
      <c r="L10" s="251">
        <f>IFERROR(K10/J10,"-")</f>
        <v>0.0048255624388653</v>
      </c>
      <c r="M10" s="252">
        <f>SUM(M6:M9)</f>
        <v>45</v>
      </c>
      <c r="N10" s="252">
        <f>SUM(N6:N9)</f>
        <v>63</v>
      </c>
      <c r="O10" s="251">
        <f>IFERROR(M10/K10,"-")</f>
        <v>0.30405405405405</v>
      </c>
      <c r="P10" s="253">
        <f>IFERROR(G10/K10,"-")</f>
        <v>3861.8108108108</v>
      </c>
      <c r="Q10" s="254">
        <f>SUM(Q6:Q9)</f>
        <v>40</v>
      </c>
      <c r="R10" s="251">
        <f>IFERROR(Q10/K10,"-")</f>
        <v>0.27027027027027</v>
      </c>
      <c r="S10" s="342">
        <f>SUM(S6:S9)</f>
        <v>1735300</v>
      </c>
      <c r="T10" s="342">
        <f>IFERROR(S10/K10,"-")</f>
        <v>11725</v>
      </c>
      <c r="U10" s="342">
        <f>IFERROR(S10/Q10,"-")</f>
        <v>43382.5</v>
      </c>
      <c r="V10" s="342">
        <f>S10-G10</f>
        <v>1163752</v>
      </c>
      <c r="W10" s="255">
        <f>S10/G10</f>
        <v>3.0361404466467</v>
      </c>
      <c r="X10" s="256"/>
      <c r="Y10" s="257"/>
      <c r="Z10" s="257"/>
      <c r="AA10" s="257"/>
      <c r="AB10" s="257"/>
      <c r="AC10" s="257"/>
      <c r="AD10" s="257"/>
      <c r="AE10" s="257"/>
      <c r="AF10" s="257"/>
      <c r="AG10" s="257"/>
      <c r="AH10" s="257"/>
      <c r="AI10" s="257"/>
      <c r="AJ10" s="257"/>
      <c r="AK10" s="257"/>
      <c r="AL10" s="257"/>
      <c r="AM10" s="257"/>
      <c r="AN10" s="257"/>
      <c r="AO10" s="257"/>
      <c r="AP10" s="257"/>
      <c r="AQ10" s="257"/>
      <c r="AR10" s="257"/>
      <c r="AS10" s="257"/>
      <c r="AT10" s="257"/>
      <c r="AU10" s="257"/>
      <c r="AV10" s="257"/>
      <c r="AW10" s="257"/>
      <c r="AX10" s="257"/>
      <c r="AY10" s="257"/>
      <c r="AZ10" s="257"/>
      <c r="BA10" s="257"/>
      <c r="BB10" s="257"/>
      <c r="BC10" s="257"/>
      <c r="BD10" s="257"/>
      <c r="BE10" s="257"/>
      <c r="BF10" s="257"/>
      <c r="BG10" s="257"/>
      <c r="BH10" s="257"/>
      <c r="BI10" s="257"/>
      <c r="BJ10" s="257"/>
      <c r="BK10" s="257"/>
      <c r="BL10" s="257"/>
      <c r="BM10" s="257"/>
      <c r="BN10" s="257"/>
      <c r="BO10" s="257"/>
      <c r="BP10" s="257"/>
      <c r="BQ10" s="257"/>
      <c r="BR10" s="257"/>
      <c r="BS10" s="257"/>
      <c r="BT10" s="257"/>
      <c r="BU10" s="257"/>
      <c r="BV10" s="257"/>
      <c r="BW10" s="257"/>
      <c r="BX10" s="257"/>
      <c r="BY10" s="257"/>
      <c r="BZ10" s="257"/>
      <c r="CA10" s="257"/>
      <c r="CB10" s="257"/>
      <c r="CC10" s="257"/>
      <c r="CD10" s="257"/>
      <c r="CE10" s="257"/>
      <c r="CF10" s="257"/>
      <c r="CG10" s="257"/>
      <c r="CH10" s="257"/>
      <c r="CI10" s="257"/>
      <c r="CJ10" s="257"/>
      <c r="CK10" s="257"/>
      <c r="CL10" s="257"/>
      <c r="CM10" s="257"/>
      <c r="CN10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