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<sst xmlns="http://schemas.openxmlformats.org/spreadsheetml/2006/main" uniqueCount="161">
  <si>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</si>
  <si>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</si>
  <si>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</si>
  <si>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</si>
  <si>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</si>
  <si>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</si>
  <si>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</si>
  <si>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</si>
  <si>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</si>
  <si>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</si>
  <si>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</si>
  <si>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</si>
  <si>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</si>
  <si>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</si>
  <si>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</si>
  <si>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</si>
  <si>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</si>
  <si>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</si>
  <si>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</si>
  <si>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</si>
  <si>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</si>
  <si>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</si>
  <si>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</si>
  <si>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</si>
  <si>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</si>
  <si>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</si>
  <si>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</si>
  <si>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</si>
  <si>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</si>
  <si>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</si>
  <si>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</si>
  <si>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</si>
  <si>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</si>
  <si>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</si>
  <si>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</si>
  <si>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</si>
  <si>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</si>
  <si>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</si>
  <si>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</si>
  <si>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</si>
  <si>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</si>
  <si>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</si>
  <si>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</si>
  <si>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</si>
  <si>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</si>
  <si>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</si>
  <si>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</si>
  <si>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</si>
  <si>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</si>
  <si>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</si>
  <si>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</si>
  <si>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</si>
  <si>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</si>
  <si>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</si>
  <si>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</si>
  <si>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</si>
  <si>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</si>
  <si>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sd2003</t>
  </si>
  <si>
    <t>インターカラー</t>
  </si>
  <si>
    <t>①右女3（塩見彩）</t>
  </si>
  <si>
    <t>①出会い求人</t>
  </si>
  <si>
    <t>lp02</t>
  </si>
  <si>
    <t>サンスポ関東</t>
  </si>
  <si>
    <t>全5段つかみ15段</t>
  </si>
  <si>
    <t>1～15日</t>
  </si>
  <si>
    <t>sd2004</t>
  </si>
  <si>
    <t>空電</t>
  </si>
  <si>
    <t>sd2005</t>
  </si>
  <si>
    <t>半5段つかみ15段</t>
  </si>
  <si>
    <t>sd2006</t>
  </si>
  <si>
    <t>sd2007</t>
  </si>
  <si>
    <t>②デリヘル版2（塩見彩）</t>
  </si>
  <si>
    <t>②50〜70代男性限定熟女好きな男性募集中</t>
  </si>
  <si>
    <t>16～31日</t>
  </si>
  <si>
    <t>sd2008</t>
  </si>
  <si>
    <t>sd2009</t>
  </si>
  <si>
    <t>sd2010</t>
  </si>
  <si>
    <t>sd2011</t>
  </si>
  <si>
    <t>サンスポ関西</t>
  </si>
  <si>
    <t>sd2012</t>
  </si>
  <si>
    <t>sd2013</t>
  </si>
  <si>
    <t>sd2014</t>
  </si>
  <si>
    <t>sd2015</t>
  </si>
  <si>
    <t>sd2016</t>
  </si>
  <si>
    <t>sd2017</t>
  </si>
  <si>
    <t>sd2018</t>
  </si>
  <si>
    <t>sd2019</t>
  </si>
  <si>
    <t>デリヘル版3（塩見彩）</t>
  </si>
  <si>
    <t>従順な美熟女と出会う(私をペットにして)</t>
  </si>
  <si>
    <t>デイリースポーツ関西</t>
  </si>
  <si>
    <t>全5段・半5段つかみ10段保証</t>
  </si>
  <si>
    <t>10段保証</t>
  </si>
  <si>
    <t>sd2020</t>
  </si>
  <si>
    <t>sd2021</t>
  </si>
  <si>
    <t>Secondストーリー2（塩見彩）</t>
  </si>
  <si>
    <t>ほんわかゆるふわ熟女と会えるなんて大当たり！</t>
  </si>
  <si>
    <t>sd2022</t>
  </si>
  <si>
    <t>sd2023</t>
  </si>
  <si>
    <t>右女3（塩見彩）</t>
  </si>
  <si>
    <t>出会い求人</t>
  </si>
  <si>
    <t>sd2024</t>
  </si>
  <si>
    <t>sd2025</t>
  </si>
  <si>
    <t>カオス版（塩見彩）</t>
  </si>
  <si>
    <t>感動の熟女体験</t>
  </si>
  <si>
    <t>sd2026</t>
  </si>
  <si>
    <t>sd2027</t>
  </si>
  <si>
    <t>デリヘル版2（塩見彩）</t>
  </si>
  <si>
    <t>70代でも彼女が3人このサイトやって良かった</t>
  </si>
  <si>
    <t>sd2028</t>
  </si>
  <si>
    <t>sd2029</t>
  </si>
  <si>
    <t>①デリヘル版3（塩見彩）</t>
  </si>
  <si>
    <t>①三密(秘密♡親密♡密着)の出会い中高年で大流行</t>
  </si>
  <si>
    <t>日刊ゲンダイ東海版</t>
  </si>
  <si>
    <t>全2段</t>
  </si>
  <si>
    <t>sd2030</t>
  </si>
  <si>
    <t>sd2031</t>
  </si>
  <si>
    <t>②求人風（塩見彩）</t>
  </si>
  <si>
    <t>②70代でも彼女が3人このサイトやって良かった</t>
  </si>
  <si>
    <t>sd2032</t>
  </si>
  <si>
    <t>新聞 TOTAL</t>
  </si>
  <si>
    <t>●雑誌 広告</t>
  </si>
  <si>
    <t>ak340</t>
  </si>
  <si>
    <t>アドライヴ</t>
  </si>
  <si>
    <t>大洋図書</t>
  </si>
  <si>
    <t>2Pスポーツ新聞_v01_どきどき(塩見彩さん)</t>
  </si>
  <si>
    <t>ナックルズ極ベスト</t>
  </si>
  <si>
    <t>1C2P</t>
  </si>
  <si>
    <t>3月14日(月)</t>
  </si>
  <si>
    <t>ak341</t>
  </si>
  <si>
    <t>ak342</t>
  </si>
  <si>
    <t>別冊ラヴァーズ</t>
  </si>
  <si>
    <t>3月22日(火)</t>
  </si>
  <si>
    <t>ak343</t>
  </si>
  <si>
    <t>ht265</t>
  </si>
  <si>
    <t>RNパック</t>
  </si>
  <si>
    <t>3月01日(火)</t>
  </si>
  <si>
    <t>ht266</t>
  </si>
  <si>
    <t>ht267</t>
  </si>
  <si>
    <t>ht268</t>
  </si>
  <si>
    <t>ht269</t>
  </si>
  <si>
    <t>ht270</t>
  </si>
  <si>
    <t>雑誌 TOTAL</t>
  </si>
  <si>
    <t>●DVD 広告</t>
  </si>
  <si>
    <t>pk261</t>
  </si>
  <si>
    <t>三和出版</t>
  </si>
  <si>
    <t>DVD漫画たかし</t>
  </si>
  <si>
    <t>A4変形、CVSフル、860円、10万部</t>
  </si>
  <si>
    <t>MEN'S DVD</t>
  </si>
  <si>
    <t>DVD貼付け面4C1/3P</t>
  </si>
  <si>
    <t>3月29日(火)</t>
  </si>
  <si>
    <t>pk262</t>
  </si>
  <si>
    <t>DVD TOTAL</t>
  </si>
  <si>
    <t>●リスティング 広告</t>
  </si>
  <si>
    <t>UA</t>
  </si>
  <si>
    <t>adyd</t>
  </si>
  <si>
    <t>ADIT</t>
  </si>
  <si>
    <t>YDN（ディスプレイ広告）</t>
  </si>
  <si>
    <t>3/1～3/31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</si>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</sst>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3.1029411764706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340000</v>
      </c>
      <c r="L6" s="79">
        <v>2</v>
      </c>
      <c r="M6" s="79">
        <v>0</v>
      </c>
      <c r="N6" s="79">
        <v>13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IFERROR(K6/SUM(Q6:Q21),"-")</f>
        <v>6938.7755102041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SUM(Y6:Y21)-SUM(K6:K21)</f>
        <v>715000</v>
      </c>
      <c r="AC6" s="83">
        <f>SUM(Y6:Y21)/SUM(K6:K21)</f>
        <v>3.1029411764706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12</v>
      </c>
      <c r="M7" s="79">
        <v>8</v>
      </c>
      <c r="N7" s="79">
        <v>9</v>
      </c>
      <c r="O7" s="88">
        <v>1</v>
      </c>
      <c r="P7" s="89">
        <v>0</v>
      </c>
      <c r="Q7" s="90">
        <f>O7+P7</f>
        <v>1</v>
      </c>
      <c r="R7" s="80">
        <f>IFERROR(Q7/N7,"-")</f>
        <v>0.11111111111111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1</v>
      </c>
      <c r="BY7" s="124">
        <f>IF(Q7=0,"",IF(BX7=0,"",(BX7/Q7)))</f>
        <v>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62</v>
      </c>
      <c r="I8" s="87" t="s">
        <v>68</v>
      </c>
      <c r="J8" s="87"/>
      <c r="K8" s="176"/>
      <c r="L8" s="79">
        <v>14</v>
      </c>
      <c r="M8" s="79">
        <v>0</v>
      </c>
      <c r="N8" s="79">
        <v>62</v>
      </c>
      <c r="O8" s="88">
        <v>5</v>
      </c>
      <c r="P8" s="89">
        <v>0</v>
      </c>
      <c r="Q8" s="90">
        <f>O8+P8</f>
        <v>5</v>
      </c>
      <c r="R8" s="80">
        <f>IFERROR(Q8/N8,"-")</f>
        <v>0.080645161290323</v>
      </c>
      <c r="S8" s="79">
        <v>1</v>
      </c>
      <c r="T8" s="79">
        <v>2</v>
      </c>
      <c r="U8" s="80">
        <f>IFERROR(T8/(Q8),"-")</f>
        <v>0.4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0.6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0.2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27</v>
      </c>
      <c r="M9" s="79">
        <v>22</v>
      </c>
      <c r="N9" s="79">
        <v>11</v>
      </c>
      <c r="O9" s="88">
        <v>5</v>
      </c>
      <c r="P9" s="89">
        <v>0</v>
      </c>
      <c r="Q9" s="90">
        <f>O9+P9</f>
        <v>5</v>
      </c>
      <c r="R9" s="80">
        <f>IFERROR(Q9/N9,"-")</f>
        <v>0.45454545454545</v>
      </c>
      <c r="S9" s="79">
        <v>4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0.4</v>
      </c>
      <c r="Y9" s="181">
        <v>102000</v>
      </c>
      <c r="Z9" s="182">
        <f>IFERROR(Y9/Q9,"-")</f>
        <v>20400</v>
      </c>
      <c r="AA9" s="182">
        <f>IFERROR(Y9/W9,"-")</f>
        <v>51000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0.2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0.2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3</v>
      </c>
      <c r="CH9" s="131">
        <f>IF(Q9=0,"",IF(CG9=0,"",(CG9/Q9)))</f>
        <v>0.6</v>
      </c>
      <c r="CI9" s="132">
        <v>2</v>
      </c>
      <c r="CJ9" s="133">
        <f>IFERROR(CI9/CG9,"-")</f>
        <v>0.66666666666667</v>
      </c>
      <c r="CK9" s="134">
        <v>102000</v>
      </c>
      <c r="CL9" s="135">
        <f>IFERROR(CK9/CG9,"-")</f>
        <v>34000</v>
      </c>
      <c r="CM9" s="136"/>
      <c r="CN9" s="136"/>
      <c r="CO9" s="136">
        <v>2</v>
      </c>
      <c r="CP9" s="137">
        <v>2</v>
      </c>
      <c r="CQ9" s="138">
        <v>102000</v>
      </c>
      <c r="CR9" s="138">
        <v>65000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70</v>
      </c>
      <c r="C10" s="184" t="s">
        <v>58</v>
      </c>
      <c r="D10" s="184"/>
      <c r="E10" s="184" t="s">
        <v>71</v>
      </c>
      <c r="F10" s="184" t="s">
        <v>72</v>
      </c>
      <c r="G10" s="184" t="s">
        <v>61</v>
      </c>
      <c r="H10" s="87" t="s">
        <v>62</v>
      </c>
      <c r="I10" s="87" t="s">
        <v>63</v>
      </c>
      <c r="J10" s="87" t="s">
        <v>73</v>
      </c>
      <c r="K10" s="176"/>
      <c r="L10" s="79">
        <v>22</v>
      </c>
      <c r="M10" s="79">
        <v>0</v>
      </c>
      <c r="N10" s="79">
        <v>111</v>
      </c>
      <c r="O10" s="88">
        <v>3</v>
      </c>
      <c r="P10" s="89">
        <v>0</v>
      </c>
      <c r="Q10" s="90">
        <f>O10+P10</f>
        <v>3</v>
      </c>
      <c r="R10" s="80">
        <f>IFERROR(Q10/N10,"-")</f>
        <v>0.027027027027027</v>
      </c>
      <c r="S10" s="79">
        <v>0</v>
      </c>
      <c r="T10" s="79">
        <v>1</v>
      </c>
      <c r="U10" s="80">
        <f>IFERROR(T10/(Q10),"-")</f>
        <v>0.33333333333333</v>
      </c>
      <c r="V10" s="81"/>
      <c r="W10" s="82">
        <v>3</v>
      </c>
      <c r="X10" s="80">
        <f>IF(Q10=0,"-",W10/Q10)</f>
        <v>1</v>
      </c>
      <c r="Y10" s="181">
        <v>16000</v>
      </c>
      <c r="Z10" s="182">
        <f>IFERROR(Y10/Q10,"-")</f>
        <v>5333.3333333333</v>
      </c>
      <c r="AA10" s="182">
        <f>IFERROR(Y10/W10,"-")</f>
        <v>5333.3333333333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3</v>
      </c>
      <c r="BP10" s="117">
        <f>IF(Q10=0,"",IF(BO10=0,"",(BO10/Q10)))</f>
        <v>1</v>
      </c>
      <c r="BQ10" s="118">
        <v>3</v>
      </c>
      <c r="BR10" s="119">
        <f>IFERROR(BQ10/BO10,"-")</f>
        <v>1</v>
      </c>
      <c r="BS10" s="120">
        <v>16000</v>
      </c>
      <c r="BT10" s="121">
        <f>IFERROR(BS10/BO10,"-")</f>
        <v>5333.3333333333</v>
      </c>
      <c r="BU10" s="122">
        <v>2</v>
      </c>
      <c r="BV10" s="122">
        <v>1</v>
      </c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3</v>
      </c>
      <c r="CQ10" s="138">
        <v>16000</v>
      </c>
      <c r="CR10" s="138">
        <v>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74</v>
      </c>
      <c r="C11" s="184" t="s">
        <v>58</v>
      </c>
      <c r="D11" s="184"/>
      <c r="E11" s="184" t="s">
        <v>71</v>
      </c>
      <c r="F11" s="184" t="s">
        <v>72</v>
      </c>
      <c r="G11" s="184" t="s">
        <v>66</v>
      </c>
      <c r="H11" s="87"/>
      <c r="I11" s="87"/>
      <c r="J11" s="87"/>
      <c r="K11" s="176"/>
      <c r="L11" s="79">
        <v>89</v>
      </c>
      <c r="M11" s="79">
        <v>42</v>
      </c>
      <c r="N11" s="79">
        <v>30</v>
      </c>
      <c r="O11" s="88">
        <v>8</v>
      </c>
      <c r="P11" s="89">
        <v>0</v>
      </c>
      <c r="Q11" s="90">
        <f>O11+P11</f>
        <v>8</v>
      </c>
      <c r="R11" s="80">
        <f>IFERROR(Q11/N11,"-")</f>
        <v>0.26666666666667</v>
      </c>
      <c r="S11" s="79">
        <v>3</v>
      </c>
      <c r="T11" s="79">
        <v>1</v>
      </c>
      <c r="U11" s="80">
        <f>IFERROR(T11/(Q11),"-")</f>
        <v>0.125</v>
      </c>
      <c r="V11" s="81"/>
      <c r="W11" s="82">
        <v>4</v>
      </c>
      <c r="X11" s="80">
        <f>IF(Q11=0,"-",W11/Q11)</f>
        <v>0.5</v>
      </c>
      <c r="Y11" s="181">
        <v>181000</v>
      </c>
      <c r="Z11" s="182">
        <f>IFERROR(Y11/Q11,"-")</f>
        <v>22625</v>
      </c>
      <c r="AA11" s="182">
        <f>IFERROR(Y11/W11,"-")</f>
        <v>45250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8</v>
      </c>
      <c r="BY11" s="124">
        <f>IF(Q11=0,"",IF(BX11=0,"",(BX11/Q11)))</f>
        <v>1</v>
      </c>
      <c r="BZ11" s="125">
        <v>4</v>
      </c>
      <c r="CA11" s="126">
        <f>IFERROR(BZ11/BX11,"-")</f>
        <v>0.5</v>
      </c>
      <c r="CB11" s="127">
        <v>181000</v>
      </c>
      <c r="CC11" s="128">
        <f>IFERROR(CB11/BX11,"-")</f>
        <v>22625</v>
      </c>
      <c r="CD11" s="129">
        <v>1</v>
      </c>
      <c r="CE11" s="129">
        <v>1</v>
      </c>
      <c r="CF11" s="129">
        <v>2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4</v>
      </c>
      <c r="CQ11" s="138">
        <v>181000</v>
      </c>
      <c r="CR11" s="138">
        <v>106000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75</v>
      </c>
      <c r="C12" s="184" t="s">
        <v>58</v>
      </c>
      <c r="D12" s="184"/>
      <c r="E12" s="184" t="s">
        <v>71</v>
      </c>
      <c r="F12" s="184" t="s">
        <v>72</v>
      </c>
      <c r="G12" s="184" t="s">
        <v>61</v>
      </c>
      <c r="H12" s="87" t="s">
        <v>62</v>
      </c>
      <c r="I12" s="87" t="s">
        <v>68</v>
      </c>
      <c r="J12" s="87"/>
      <c r="K12" s="176"/>
      <c r="L12" s="79">
        <v>0</v>
      </c>
      <c r="M12" s="79">
        <v>0</v>
      </c>
      <c r="N12" s="79">
        <v>1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76</v>
      </c>
      <c r="C13" s="184" t="s">
        <v>58</v>
      </c>
      <c r="D13" s="184"/>
      <c r="E13" s="184" t="s">
        <v>71</v>
      </c>
      <c r="F13" s="184" t="s">
        <v>72</v>
      </c>
      <c r="G13" s="184" t="s">
        <v>66</v>
      </c>
      <c r="H13" s="87"/>
      <c r="I13" s="87"/>
      <c r="J13" s="87"/>
      <c r="K13" s="176"/>
      <c r="L13" s="79">
        <v>17</v>
      </c>
      <c r="M13" s="79">
        <v>11</v>
      </c>
      <c r="N13" s="79">
        <v>19</v>
      </c>
      <c r="O13" s="88">
        <v>4</v>
      </c>
      <c r="P13" s="89">
        <v>0</v>
      </c>
      <c r="Q13" s="90">
        <f>O13+P13</f>
        <v>4</v>
      </c>
      <c r="R13" s="80">
        <f>IFERROR(Q13/N13,"-")</f>
        <v>0.21052631578947</v>
      </c>
      <c r="S13" s="79">
        <v>2</v>
      </c>
      <c r="T13" s="79">
        <v>2</v>
      </c>
      <c r="U13" s="80">
        <f>IFERROR(T13/(Q13),"-")</f>
        <v>0.5</v>
      </c>
      <c r="V13" s="81"/>
      <c r="W13" s="82">
        <v>3</v>
      </c>
      <c r="X13" s="80">
        <f>IF(Q13=0,"-",W13/Q13)</f>
        <v>0.75</v>
      </c>
      <c r="Y13" s="181">
        <v>154000</v>
      </c>
      <c r="Z13" s="182">
        <f>IFERROR(Y13/Q13,"-")</f>
        <v>38500</v>
      </c>
      <c r="AA13" s="182">
        <f>IFERROR(Y13/W13,"-")</f>
        <v>51333.333333333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0.25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0.25</v>
      </c>
      <c r="BH13" s="109">
        <v>1</v>
      </c>
      <c r="BI13" s="111">
        <f>IFERROR(BH13/BF13,"-")</f>
        <v>1</v>
      </c>
      <c r="BJ13" s="112">
        <v>103000</v>
      </c>
      <c r="BK13" s="113">
        <f>IFERROR(BJ13/BF13,"-")</f>
        <v>103000</v>
      </c>
      <c r="BL13" s="114"/>
      <c r="BM13" s="114"/>
      <c r="BN13" s="114">
        <v>1</v>
      </c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0.25</v>
      </c>
      <c r="BZ13" s="125">
        <v>1</v>
      </c>
      <c r="CA13" s="126">
        <f>IFERROR(BZ13/BX13,"-")</f>
        <v>1</v>
      </c>
      <c r="CB13" s="127">
        <v>26000</v>
      </c>
      <c r="CC13" s="128">
        <f>IFERROR(CB13/BX13,"-")</f>
        <v>26000</v>
      </c>
      <c r="CD13" s="129"/>
      <c r="CE13" s="129"/>
      <c r="CF13" s="129">
        <v>1</v>
      </c>
      <c r="CG13" s="130">
        <v>1</v>
      </c>
      <c r="CH13" s="131">
        <f>IF(Q13=0,"",IF(CG13=0,"",(CG13/Q13)))</f>
        <v>0.25</v>
      </c>
      <c r="CI13" s="132">
        <v>1</v>
      </c>
      <c r="CJ13" s="133">
        <f>IFERROR(CI13/CG13,"-")</f>
        <v>1</v>
      </c>
      <c r="CK13" s="134">
        <v>25000</v>
      </c>
      <c r="CL13" s="135">
        <f>IFERROR(CK13/CG13,"-")</f>
        <v>25000</v>
      </c>
      <c r="CM13" s="136"/>
      <c r="CN13" s="136"/>
      <c r="CO13" s="136">
        <v>1</v>
      </c>
      <c r="CP13" s="137">
        <v>3</v>
      </c>
      <c r="CQ13" s="138">
        <v>154000</v>
      </c>
      <c r="CR13" s="138">
        <v>103000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77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78</v>
      </c>
      <c r="I14" s="87" t="s">
        <v>63</v>
      </c>
      <c r="J14" s="87" t="s">
        <v>64</v>
      </c>
      <c r="K14" s="176"/>
      <c r="L14" s="79">
        <v>12</v>
      </c>
      <c r="M14" s="79">
        <v>0</v>
      </c>
      <c r="N14" s="79">
        <v>36</v>
      </c>
      <c r="O14" s="88">
        <v>3</v>
      </c>
      <c r="P14" s="89">
        <v>0</v>
      </c>
      <c r="Q14" s="90">
        <f>O14+P14</f>
        <v>3</v>
      </c>
      <c r="R14" s="80">
        <f>IFERROR(Q14/N14,"-")</f>
        <v>0.083333333333333</v>
      </c>
      <c r="S14" s="79">
        <v>2</v>
      </c>
      <c r="T14" s="79">
        <v>0</v>
      </c>
      <c r="U14" s="80">
        <f>IFERROR(T14/(Q14),"-")</f>
        <v>0</v>
      </c>
      <c r="V14" s="81"/>
      <c r="W14" s="82">
        <v>3</v>
      </c>
      <c r="X14" s="80">
        <f>IF(Q14=0,"-",W14/Q14)</f>
        <v>1</v>
      </c>
      <c r="Y14" s="181">
        <v>316000</v>
      </c>
      <c r="Z14" s="182">
        <f>IFERROR(Y14/Q14,"-")</f>
        <v>105333.33333333</v>
      </c>
      <c r="AA14" s="182">
        <f>IFERROR(Y14/W14,"-")</f>
        <v>105333.33333333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0.33333333333333</v>
      </c>
      <c r="BZ14" s="125">
        <v>1</v>
      </c>
      <c r="CA14" s="126">
        <f>IFERROR(BZ14/BX14,"-")</f>
        <v>1</v>
      </c>
      <c r="CB14" s="127">
        <v>10000</v>
      </c>
      <c r="CC14" s="128">
        <f>IFERROR(CB14/BX14,"-")</f>
        <v>10000</v>
      </c>
      <c r="CD14" s="129"/>
      <c r="CE14" s="129">
        <v>1</v>
      </c>
      <c r="CF14" s="129"/>
      <c r="CG14" s="130">
        <v>2</v>
      </c>
      <c r="CH14" s="131">
        <f>IF(Q14=0,"",IF(CG14=0,"",(CG14/Q14)))</f>
        <v>0.66666666666667</v>
      </c>
      <c r="CI14" s="132">
        <v>2</v>
      </c>
      <c r="CJ14" s="133">
        <f>IFERROR(CI14/CG14,"-")</f>
        <v>1</v>
      </c>
      <c r="CK14" s="134">
        <v>306000</v>
      </c>
      <c r="CL14" s="135">
        <f>IFERROR(CK14/CG14,"-")</f>
        <v>153000</v>
      </c>
      <c r="CM14" s="136">
        <v>1</v>
      </c>
      <c r="CN14" s="136"/>
      <c r="CO14" s="136">
        <v>1</v>
      </c>
      <c r="CP14" s="137">
        <v>3</v>
      </c>
      <c r="CQ14" s="138">
        <v>316000</v>
      </c>
      <c r="CR14" s="138">
        <v>303000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79</v>
      </c>
      <c r="C15" s="184" t="s">
        <v>58</v>
      </c>
      <c r="D15" s="184"/>
      <c r="E15" s="184" t="s">
        <v>59</v>
      </c>
      <c r="F15" s="184" t="s">
        <v>60</v>
      </c>
      <c r="G15" s="184" t="s">
        <v>66</v>
      </c>
      <c r="H15" s="87"/>
      <c r="I15" s="87"/>
      <c r="J15" s="87"/>
      <c r="K15" s="176"/>
      <c r="L15" s="79">
        <v>20</v>
      </c>
      <c r="M15" s="79">
        <v>16</v>
      </c>
      <c r="N15" s="79">
        <v>9</v>
      </c>
      <c r="O15" s="88">
        <v>3</v>
      </c>
      <c r="P15" s="89">
        <v>0</v>
      </c>
      <c r="Q15" s="90">
        <f>O15+P15</f>
        <v>3</v>
      </c>
      <c r="R15" s="80">
        <f>IFERROR(Q15/N15,"-")</f>
        <v>0.33333333333333</v>
      </c>
      <c r="S15" s="79">
        <v>1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0.66666666666667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0.33333333333333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80</v>
      </c>
      <c r="C16" s="184" t="s">
        <v>58</v>
      </c>
      <c r="D16" s="184"/>
      <c r="E16" s="184" t="s">
        <v>59</v>
      </c>
      <c r="F16" s="184" t="s">
        <v>60</v>
      </c>
      <c r="G16" s="184" t="s">
        <v>61</v>
      </c>
      <c r="H16" s="87" t="s">
        <v>78</v>
      </c>
      <c r="I16" s="87" t="s">
        <v>68</v>
      </c>
      <c r="J16" s="87"/>
      <c r="K16" s="176"/>
      <c r="L16" s="79">
        <v>4</v>
      </c>
      <c r="M16" s="79">
        <v>0</v>
      </c>
      <c r="N16" s="79">
        <v>14</v>
      </c>
      <c r="O16" s="88">
        <v>1</v>
      </c>
      <c r="P16" s="89">
        <v>0</v>
      </c>
      <c r="Q16" s="90">
        <f>O16+P16</f>
        <v>1</v>
      </c>
      <c r="R16" s="80">
        <f>IFERROR(Q16/N16,"-")</f>
        <v>0.071428571428571</v>
      </c>
      <c r="S16" s="79">
        <v>1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1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81</v>
      </c>
      <c r="C17" s="184" t="s">
        <v>58</v>
      </c>
      <c r="D17" s="184"/>
      <c r="E17" s="184" t="s">
        <v>59</v>
      </c>
      <c r="F17" s="184" t="s">
        <v>60</v>
      </c>
      <c r="G17" s="184" t="s">
        <v>66</v>
      </c>
      <c r="H17" s="87"/>
      <c r="I17" s="87"/>
      <c r="J17" s="87"/>
      <c r="K17" s="176"/>
      <c r="L17" s="79">
        <v>16</v>
      </c>
      <c r="M17" s="79">
        <v>12</v>
      </c>
      <c r="N17" s="79">
        <v>8</v>
      </c>
      <c r="O17" s="88">
        <v>4</v>
      </c>
      <c r="P17" s="89">
        <v>0</v>
      </c>
      <c r="Q17" s="90">
        <f>O17+P17</f>
        <v>4</v>
      </c>
      <c r="R17" s="80">
        <f>IFERROR(Q17/N17,"-")</f>
        <v>0.5</v>
      </c>
      <c r="S17" s="79">
        <v>3</v>
      </c>
      <c r="T17" s="79">
        <v>1</v>
      </c>
      <c r="U17" s="80">
        <f>IFERROR(T17/(Q17),"-")</f>
        <v>0.25</v>
      </c>
      <c r="V17" s="81"/>
      <c r="W17" s="82">
        <v>3</v>
      </c>
      <c r="X17" s="80">
        <f>IF(Q17=0,"-",W17/Q17)</f>
        <v>0.75</v>
      </c>
      <c r="Y17" s="181">
        <v>65000</v>
      </c>
      <c r="Z17" s="182">
        <f>IFERROR(Y17/Q17,"-")</f>
        <v>16250</v>
      </c>
      <c r="AA17" s="182">
        <f>IFERROR(Y17/W17,"-")</f>
        <v>21666.666666667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3</v>
      </c>
      <c r="BP17" s="117">
        <f>IF(Q17=0,"",IF(BO17=0,"",(BO17/Q17)))</f>
        <v>0.75</v>
      </c>
      <c r="BQ17" s="118">
        <v>2</v>
      </c>
      <c r="BR17" s="119">
        <f>IFERROR(BQ17/BO17,"-")</f>
        <v>0.66666666666667</v>
      </c>
      <c r="BS17" s="120">
        <v>54000</v>
      </c>
      <c r="BT17" s="121">
        <f>IFERROR(BS17/BO17,"-")</f>
        <v>18000</v>
      </c>
      <c r="BU17" s="122"/>
      <c r="BV17" s="122"/>
      <c r="BW17" s="122">
        <v>2</v>
      </c>
      <c r="BX17" s="123">
        <v>1</v>
      </c>
      <c r="BY17" s="124">
        <f>IF(Q17=0,"",IF(BX17=0,"",(BX17/Q17)))</f>
        <v>0.25</v>
      </c>
      <c r="BZ17" s="125">
        <v>1</v>
      </c>
      <c r="CA17" s="126">
        <f>IFERROR(BZ17/BX17,"-")</f>
        <v>1</v>
      </c>
      <c r="CB17" s="127">
        <v>11000</v>
      </c>
      <c r="CC17" s="128">
        <f>IFERROR(CB17/BX17,"-")</f>
        <v>11000</v>
      </c>
      <c r="CD17" s="129"/>
      <c r="CE17" s="129">
        <v>1</v>
      </c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65000</v>
      </c>
      <c r="CR17" s="138">
        <v>36000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82</v>
      </c>
      <c r="C18" s="184" t="s">
        <v>58</v>
      </c>
      <c r="D18" s="184"/>
      <c r="E18" s="184" t="s">
        <v>71</v>
      </c>
      <c r="F18" s="184" t="s">
        <v>72</v>
      </c>
      <c r="G18" s="184" t="s">
        <v>61</v>
      </c>
      <c r="H18" s="87" t="s">
        <v>78</v>
      </c>
      <c r="I18" s="87" t="s">
        <v>63</v>
      </c>
      <c r="J18" s="87" t="s">
        <v>73</v>
      </c>
      <c r="K18" s="176"/>
      <c r="L18" s="79">
        <v>24</v>
      </c>
      <c r="M18" s="79">
        <v>0</v>
      </c>
      <c r="N18" s="79">
        <v>68</v>
      </c>
      <c r="O18" s="88">
        <v>8</v>
      </c>
      <c r="P18" s="89">
        <v>0</v>
      </c>
      <c r="Q18" s="90">
        <f>O18+P18</f>
        <v>8</v>
      </c>
      <c r="R18" s="80">
        <f>IFERROR(Q18/N18,"-")</f>
        <v>0.11764705882353</v>
      </c>
      <c r="S18" s="79">
        <v>6</v>
      </c>
      <c r="T18" s="79">
        <v>1</v>
      </c>
      <c r="U18" s="80">
        <f>IFERROR(T18/(Q18),"-")</f>
        <v>0.125</v>
      </c>
      <c r="V18" s="81"/>
      <c r="W18" s="82">
        <v>2</v>
      </c>
      <c r="X18" s="80">
        <f>IF(Q18=0,"-",W18/Q18)</f>
        <v>0.25</v>
      </c>
      <c r="Y18" s="181">
        <v>48000</v>
      </c>
      <c r="Z18" s="182">
        <f>IFERROR(Y18/Q18,"-")</f>
        <v>6000</v>
      </c>
      <c r="AA18" s="182">
        <f>IFERROR(Y18/W18,"-")</f>
        <v>24000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0.125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3</v>
      </c>
      <c r="BP18" s="117">
        <f>IF(Q18=0,"",IF(BO18=0,"",(BO18/Q18)))</f>
        <v>0.375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4</v>
      </c>
      <c r="BY18" s="124">
        <f>IF(Q18=0,"",IF(BX18=0,"",(BX18/Q18)))</f>
        <v>0.5</v>
      </c>
      <c r="BZ18" s="125">
        <v>2</v>
      </c>
      <c r="CA18" s="126">
        <f>IFERROR(BZ18/BX18,"-")</f>
        <v>0.5</v>
      </c>
      <c r="CB18" s="127">
        <v>48000</v>
      </c>
      <c r="CC18" s="128">
        <f>IFERROR(CB18/BX18,"-")</f>
        <v>12000</v>
      </c>
      <c r="CD18" s="129"/>
      <c r="CE18" s="129"/>
      <c r="CF18" s="129">
        <v>2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48000</v>
      </c>
      <c r="CR18" s="138">
        <v>35000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83</v>
      </c>
      <c r="C19" s="184" t="s">
        <v>58</v>
      </c>
      <c r="D19" s="184"/>
      <c r="E19" s="184" t="s">
        <v>71</v>
      </c>
      <c r="F19" s="184" t="s">
        <v>72</v>
      </c>
      <c r="G19" s="184" t="s">
        <v>66</v>
      </c>
      <c r="H19" s="87"/>
      <c r="I19" s="87"/>
      <c r="J19" s="87"/>
      <c r="K19" s="176"/>
      <c r="L19" s="79">
        <v>40</v>
      </c>
      <c r="M19" s="79">
        <v>29</v>
      </c>
      <c r="N19" s="79">
        <v>14</v>
      </c>
      <c r="O19" s="88">
        <v>4</v>
      </c>
      <c r="P19" s="89">
        <v>0</v>
      </c>
      <c r="Q19" s="90">
        <f>O19+P19</f>
        <v>4</v>
      </c>
      <c r="R19" s="80">
        <f>IFERROR(Q19/N19,"-")</f>
        <v>0.28571428571429</v>
      </c>
      <c r="S19" s="79">
        <v>2</v>
      </c>
      <c r="T19" s="79">
        <v>1</v>
      </c>
      <c r="U19" s="80">
        <f>IFERROR(T19/(Q19),"-")</f>
        <v>0.25</v>
      </c>
      <c r="V19" s="81"/>
      <c r="W19" s="82">
        <v>2</v>
      </c>
      <c r="X19" s="80">
        <f>IF(Q19=0,"-",W19/Q19)</f>
        <v>0.5</v>
      </c>
      <c r="Y19" s="181">
        <v>173000</v>
      </c>
      <c r="Z19" s="182">
        <f>IFERROR(Y19/Q19,"-")</f>
        <v>43250</v>
      </c>
      <c r="AA19" s="182">
        <f>IFERROR(Y19/W19,"-")</f>
        <v>86500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2</v>
      </c>
      <c r="BP19" s="117">
        <f>IF(Q19=0,"",IF(BO19=0,"",(BO19/Q19)))</f>
        <v>0.5</v>
      </c>
      <c r="BQ19" s="118">
        <v>1</v>
      </c>
      <c r="BR19" s="119">
        <f>IFERROR(BQ19/BO19,"-")</f>
        <v>0.5</v>
      </c>
      <c r="BS19" s="120">
        <v>115000</v>
      </c>
      <c r="BT19" s="121">
        <f>IFERROR(BS19/BO19,"-")</f>
        <v>57500</v>
      </c>
      <c r="BU19" s="122"/>
      <c r="BV19" s="122"/>
      <c r="BW19" s="122">
        <v>1</v>
      </c>
      <c r="BX19" s="123">
        <v>1</v>
      </c>
      <c r="BY19" s="124">
        <f>IF(Q19=0,"",IF(BX19=0,"",(BX19/Q19)))</f>
        <v>0.25</v>
      </c>
      <c r="BZ19" s="125">
        <v>1</v>
      </c>
      <c r="CA19" s="126">
        <f>IFERROR(BZ19/BX19,"-")</f>
        <v>1</v>
      </c>
      <c r="CB19" s="127">
        <v>58000</v>
      </c>
      <c r="CC19" s="128">
        <f>IFERROR(CB19/BX19,"-")</f>
        <v>58000</v>
      </c>
      <c r="CD19" s="129"/>
      <c r="CE19" s="129"/>
      <c r="CF19" s="129">
        <v>1</v>
      </c>
      <c r="CG19" s="130">
        <v>1</v>
      </c>
      <c r="CH19" s="131">
        <f>IF(Q19=0,"",IF(CG19=0,"",(CG19/Q19)))</f>
        <v>0.25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2</v>
      </c>
      <c r="CQ19" s="138">
        <v>173000</v>
      </c>
      <c r="CR19" s="138">
        <v>115000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84</v>
      </c>
      <c r="C20" s="184" t="s">
        <v>58</v>
      </c>
      <c r="D20" s="184"/>
      <c r="E20" s="184" t="s">
        <v>71</v>
      </c>
      <c r="F20" s="184" t="s">
        <v>72</v>
      </c>
      <c r="G20" s="184" t="s">
        <v>61</v>
      </c>
      <c r="H20" s="87" t="s">
        <v>78</v>
      </c>
      <c r="I20" s="87" t="s">
        <v>68</v>
      </c>
      <c r="J20" s="87"/>
      <c r="K20" s="176"/>
      <c r="L20" s="79">
        <v>0</v>
      </c>
      <c r="M20" s="79">
        <v>0</v>
      </c>
      <c r="N20" s="79">
        <v>1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/>
      <c r="AC20" s="83"/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85</v>
      </c>
      <c r="C21" s="184" t="s">
        <v>58</v>
      </c>
      <c r="D21" s="184"/>
      <c r="E21" s="184" t="s">
        <v>71</v>
      </c>
      <c r="F21" s="184" t="s">
        <v>72</v>
      </c>
      <c r="G21" s="184" t="s">
        <v>66</v>
      </c>
      <c r="H21" s="87"/>
      <c r="I21" s="87"/>
      <c r="J21" s="87"/>
      <c r="K21" s="176"/>
      <c r="L21" s="79">
        <v>2</v>
      </c>
      <c r="M21" s="79">
        <v>2</v>
      </c>
      <c r="N21" s="79">
        <v>0</v>
      </c>
      <c r="O21" s="88">
        <v>0</v>
      </c>
      <c r="P21" s="89">
        <v>0</v>
      </c>
      <c r="Q21" s="90">
        <f>O21+P21</f>
        <v>0</v>
      </c>
      <c r="R21" s="80" t="str">
        <f>IFERROR(Q21/N21,"-")</f>
        <v>-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1.86</v>
      </c>
      <c r="B22" s="184" t="s">
        <v>86</v>
      </c>
      <c r="C22" s="184" t="s">
        <v>58</v>
      </c>
      <c r="D22" s="184"/>
      <c r="E22" s="184" t="s">
        <v>87</v>
      </c>
      <c r="F22" s="184" t="s">
        <v>88</v>
      </c>
      <c r="G22" s="184" t="s">
        <v>61</v>
      </c>
      <c r="H22" s="87" t="s">
        <v>89</v>
      </c>
      <c r="I22" s="87" t="s">
        <v>90</v>
      </c>
      <c r="J22" s="87" t="s">
        <v>91</v>
      </c>
      <c r="K22" s="176">
        <v>200000</v>
      </c>
      <c r="L22" s="79">
        <v>26</v>
      </c>
      <c r="M22" s="79">
        <v>0</v>
      </c>
      <c r="N22" s="79">
        <v>118</v>
      </c>
      <c r="O22" s="88">
        <v>3</v>
      </c>
      <c r="P22" s="89">
        <v>0</v>
      </c>
      <c r="Q22" s="90">
        <f>O22+P22</f>
        <v>3</v>
      </c>
      <c r="R22" s="80">
        <f>IFERROR(Q22/N22,"-")</f>
        <v>0.025423728813559</v>
      </c>
      <c r="S22" s="79">
        <v>2</v>
      </c>
      <c r="T22" s="79">
        <v>1</v>
      </c>
      <c r="U22" s="80">
        <f>IFERROR(T22/(Q22),"-")</f>
        <v>0.33333333333333</v>
      </c>
      <c r="V22" s="81">
        <f>IFERROR(K22/SUM(Q22:Q31),"-")</f>
        <v>5882.3529411765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SUM(Y22:Y31)-SUM(K22:K31)</f>
        <v>172000</v>
      </c>
      <c r="AC22" s="83">
        <f>SUM(Y22:Y31)/SUM(K22:K31)</f>
        <v>1.86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1</v>
      </c>
      <c r="AX22" s="104">
        <f>IF(Q22=0,"",IF(AW22=0,"",(AW22/Q22)))</f>
        <v>0.33333333333333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1</v>
      </c>
      <c r="BG22" s="110">
        <f>IF(Q22=0,"",IF(BF22=0,"",(BF22/Q22)))</f>
        <v>0.33333333333333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1</v>
      </c>
      <c r="BP22" s="117">
        <f>IF(Q22=0,"",IF(BO22=0,"",(BO22/Q22)))</f>
        <v>0.33333333333333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92</v>
      </c>
      <c r="C23" s="184" t="s">
        <v>58</v>
      </c>
      <c r="D23" s="184"/>
      <c r="E23" s="184" t="s">
        <v>87</v>
      </c>
      <c r="F23" s="184" t="s">
        <v>88</v>
      </c>
      <c r="G23" s="184" t="s">
        <v>66</v>
      </c>
      <c r="H23" s="87"/>
      <c r="I23" s="87"/>
      <c r="J23" s="87"/>
      <c r="K23" s="176"/>
      <c r="L23" s="79">
        <v>66</v>
      </c>
      <c r="M23" s="79">
        <v>20</v>
      </c>
      <c r="N23" s="79">
        <v>40</v>
      </c>
      <c r="O23" s="88">
        <v>5</v>
      </c>
      <c r="P23" s="89">
        <v>0</v>
      </c>
      <c r="Q23" s="90">
        <f>O23+P23</f>
        <v>5</v>
      </c>
      <c r="R23" s="80">
        <f>IFERROR(Q23/N23,"-")</f>
        <v>0.125</v>
      </c>
      <c r="S23" s="79">
        <v>1</v>
      </c>
      <c r="T23" s="79">
        <v>3</v>
      </c>
      <c r="U23" s="80">
        <f>IFERROR(T23/(Q23),"-")</f>
        <v>0.6</v>
      </c>
      <c r="V23" s="81"/>
      <c r="W23" s="82">
        <v>2</v>
      </c>
      <c r="X23" s="80">
        <f>IF(Q23=0,"-",W23/Q23)</f>
        <v>0.4</v>
      </c>
      <c r="Y23" s="181">
        <v>327000</v>
      </c>
      <c r="Z23" s="182">
        <f>IFERROR(Y23/Q23,"-")</f>
        <v>65400</v>
      </c>
      <c r="AA23" s="182">
        <f>IFERROR(Y23/W23,"-")</f>
        <v>163500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0.2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3</v>
      </c>
      <c r="BY23" s="124">
        <f>IF(Q23=0,"",IF(BX23=0,"",(BX23/Q23)))</f>
        <v>0.6</v>
      </c>
      <c r="BZ23" s="125">
        <v>2</v>
      </c>
      <c r="CA23" s="126">
        <f>IFERROR(BZ23/BX23,"-")</f>
        <v>0.66666666666667</v>
      </c>
      <c r="CB23" s="127">
        <v>327000</v>
      </c>
      <c r="CC23" s="128">
        <f>IFERROR(CB23/BX23,"-")</f>
        <v>109000</v>
      </c>
      <c r="CD23" s="129"/>
      <c r="CE23" s="129"/>
      <c r="CF23" s="129">
        <v>2</v>
      </c>
      <c r="CG23" s="130">
        <v>1</v>
      </c>
      <c r="CH23" s="131">
        <f>IF(Q23=0,"",IF(CG23=0,"",(CG23/Q23)))</f>
        <v>0.2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2</v>
      </c>
      <c r="CQ23" s="138">
        <v>327000</v>
      </c>
      <c r="CR23" s="138">
        <v>251000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/>
      <c r="B24" s="184" t="s">
        <v>93</v>
      </c>
      <c r="C24" s="184" t="s">
        <v>58</v>
      </c>
      <c r="D24" s="184"/>
      <c r="E24" s="184" t="s">
        <v>94</v>
      </c>
      <c r="F24" s="184" t="s">
        <v>95</v>
      </c>
      <c r="G24" s="184" t="s">
        <v>61</v>
      </c>
      <c r="H24" s="87"/>
      <c r="I24" s="87" t="s">
        <v>90</v>
      </c>
      <c r="J24" s="87"/>
      <c r="K24" s="176"/>
      <c r="L24" s="79">
        <v>6</v>
      </c>
      <c r="M24" s="79">
        <v>0</v>
      </c>
      <c r="N24" s="79">
        <v>56</v>
      </c>
      <c r="O24" s="88">
        <v>5</v>
      </c>
      <c r="P24" s="89">
        <v>0</v>
      </c>
      <c r="Q24" s="90">
        <f>O24+P24</f>
        <v>5</v>
      </c>
      <c r="R24" s="80">
        <f>IFERROR(Q24/N24,"-")</f>
        <v>0.089285714285714</v>
      </c>
      <c r="S24" s="79">
        <v>1</v>
      </c>
      <c r="T24" s="79">
        <v>1</v>
      </c>
      <c r="U24" s="80">
        <f>IFERROR(T24/(Q24),"-")</f>
        <v>0.2</v>
      </c>
      <c r="V24" s="81"/>
      <c r="W24" s="82">
        <v>1</v>
      </c>
      <c r="X24" s="80">
        <f>IF(Q24=0,"-",W24/Q24)</f>
        <v>0.2</v>
      </c>
      <c r="Y24" s="181">
        <v>13000</v>
      </c>
      <c r="Z24" s="182">
        <f>IFERROR(Y24/Q24,"-")</f>
        <v>2600</v>
      </c>
      <c r="AA24" s="182">
        <f>IFERROR(Y24/W24,"-")</f>
        <v>13000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5</v>
      </c>
      <c r="BP24" s="117">
        <f>IF(Q24=0,"",IF(BO24=0,"",(BO24/Q24)))</f>
        <v>1</v>
      </c>
      <c r="BQ24" s="118">
        <v>1</v>
      </c>
      <c r="BR24" s="119">
        <f>IFERROR(BQ24/BO24,"-")</f>
        <v>0.2</v>
      </c>
      <c r="BS24" s="120">
        <v>13000</v>
      </c>
      <c r="BT24" s="121">
        <f>IFERROR(BS24/BO24,"-")</f>
        <v>2600</v>
      </c>
      <c r="BU24" s="122"/>
      <c r="BV24" s="122">
        <v>1</v>
      </c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13000</v>
      </c>
      <c r="CR24" s="138">
        <v>13000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96</v>
      </c>
      <c r="C25" s="184" t="s">
        <v>58</v>
      </c>
      <c r="D25" s="184"/>
      <c r="E25" s="184" t="s">
        <v>94</v>
      </c>
      <c r="F25" s="184" t="s">
        <v>95</v>
      </c>
      <c r="G25" s="184" t="s">
        <v>66</v>
      </c>
      <c r="H25" s="87"/>
      <c r="I25" s="87"/>
      <c r="J25" s="87"/>
      <c r="K25" s="176"/>
      <c r="L25" s="79">
        <v>46</v>
      </c>
      <c r="M25" s="79">
        <v>16</v>
      </c>
      <c r="N25" s="79">
        <v>5</v>
      </c>
      <c r="O25" s="88">
        <v>1</v>
      </c>
      <c r="P25" s="89">
        <v>0</v>
      </c>
      <c r="Q25" s="90">
        <f>O25+P25</f>
        <v>1</v>
      </c>
      <c r="R25" s="80">
        <f>IFERROR(Q25/N25,"-")</f>
        <v>0.2</v>
      </c>
      <c r="S25" s="79">
        <v>0</v>
      </c>
      <c r="T25" s="79">
        <v>1</v>
      </c>
      <c r="U25" s="80">
        <f>IFERROR(T25/(Q25),"-")</f>
        <v>1</v>
      </c>
      <c r="V25" s="81"/>
      <c r="W25" s="82">
        <v>1</v>
      </c>
      <c r="X25" s="80">
        <f>IF(Q25=0,"-",W25/Q25)</f>
        <v>1</v>
      </c>
      <c r="Y25" s="181">
        <v>21000</v>
      </c>
      <c r="Z25" s="182">
        <f>IFERROR(Y25/Q25,"-")</f>
        <v>21000</v>
      </c>
      <c r="AA25" s="182">
        <f>IFERROR(Y25/W25,"-")</f>
        <v>21000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1</v>
      </c>
      <c r="BQ25" s="118">
        <v>1</v>
      </c>
      <c r="BR25" s="119">
        <f>IFERROR(BQ25/BO25,"-")</f>
        <v>1</v>
      </c>
      <c r="BS25" s="120">
        <v>21000</v>
      </c>
      <c r="BT25" s="121">
        <f>IFERROR(BS25/BO25,"-")</f>
        <v>21000</v>
      </c>
      <c r="BU25" s="122"/>
      <c r="BV25" s="122"/>
      <c r="BW25" s="122">
        <v>1</v>
      </c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21000</v>
      </c>
      <c r="CR25" s="138">
        <v>21000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97</v>
      </c>
      <c r="C26" s="184" t="s">
        <v>58</v>
      </c>
      <c r="D26" s="184"/>
      <c r="E26" s="184" t="s">
        <v>98</v>
      </c>
      <c r="F26" s="184" t="s">
        <v>99</v>
      </c>
      <c r="G26" s="184" t="s">
        <v>61</v>
      </c>
      <c r="H26" s="87"/>
      <c r="I26" s="87" t="s">
        <v>90</v>
      </c>
      <c r="J26" s="87"/>
      <c r="K26" s="176"/>
      <c r="L26" s="79">
        <v>4</v>
      </c>
      <c r="M26" s="79">
        <v>0</v>
      </c>
      <c r="N26" s="79">
        <v>30</v>
      </c>
      <c r="O26" s="88">
        <v>2</v>
      </c>
      <c r="P26" s="89">
        <v>0</v>
      </c>
      <c r="Q26" s="90">
        <f>O26+P26</f>
        <v>2</v>
      </c>
      <c r="R26" s="80">
        <f>IFERROR(Q26/N26,"-")</f>
        <v>0.066666666666667</v>
      </c>
      <c r="S26" s="79">
        <v>0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2</v>
      </c>
      <c r="BY26" s="124">
        <f>IF(Q26=0,"",IF(BX26=0,"",(BX26/Q26)))</f>
        <v>1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100</v>
      </c>
      <c r="C27" s="184" t="s">
        <v>58</v>
      </c>
      <c r="D27" s="184"/>
      <c r="E27" s="184" t="s">
        <v>98</v>
      </c>
      <c r="F27" s="184" t="s">
        <v>99</v>
      </c>
      <c r="G27" s="184" t="s">
        <v>66</v>
      </c>
      <c r="H27" s="87"/>
      <c r="I27" s="87"/>
      <c r="J27" s="87"/>
      <c r="K27" s="176"/>
      <c r="L27" s="79">
        <v>18</v>
      </c>
      <c r="M27" s="79">
        <v>14</v>
      </c>
      <c r="N27" s="79">
        <v>4</v>
      </c>
      <c r="O27" s="88">
        <v>3</v>
      </c>
      <c r="P27" s="89">
        <v>0</v>
      </c>
      <c r="Q27" s="90">
        <f>O27+P27</f>
        <v>3</v>
      </c>
      <c r="R27" s="80">
        <f>IFERROR(Q27/N27,"-")</f>
        <v>0.75</v>
      </c>
      <c r="S27" s="79">
        <v>1</v>
      </c>
      <c r="T27" s="79">
        <v>1</v>
      </c>
      <c r="U27" s="80">
        <f>IFERROR(T27/(Q27),"-")</f>
        <v>0.33333333333333</v>
      </c>
      <c r="V27" s="81"/>
      <c r="W27" s="82">
        <v>1</v>
      </c>
      <c r="X27" s="80">
        <f>IF(Q27=0,"-",W27/Q27)</f>
        <v>0.33333333333333</v>
      </c>
      <c r="Y27" s="181">
        <v>3000</v>
      </c>
      <c r="Z27" s="182">
        <f>IFERROR(Y27/Q27,"-")</f>
        <v>1000</v>
      </c>
      <c r="AA27" s="182">
        <f>IFERROR(Y27/W27,"-")</f>
        <v>3000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0.33333333333333</v>
      </c>
      <c r="BH27" s="109">
        <v>1</v>
      </c>
      <c r="BI27" s="111">
        <f>IFERROR(BH27/BF27,"-")</f>
        <v>1</v>
      </c>
      <c r="BJ27" s="112">
        <v>3000</v>
      </c>
      <c r="BK27" s="113">
        <f>IFERROR(BJ27/BF27,"-")</f>
        <v>3000</v>
      </c>
      <c r="BL27" s="114">
        <v>1</v>
      </c>
      <c r="BM27" s="114"/>
      <c r="BN27" s="114"/>
      <c r="BO27" s="116">
        <v>1</v>
      </c>
      <c r="BP27" s="117">
        <f>IF(Q27=0,"",IF(BO27=0,"",(BO27/Q27)))</f>
        <v>0.33333333333333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0.33333333333333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3000</v>
      </c>
      <c r="CR27" s="138">
        <v>3000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101</v>
      </c>
      <c r="C28" s="184" t="s">
        <v>58</v>
      </c>
      <c r="D28" s="184"/>
      <c r="E28" s="184" t="s">
        <v>102</v>
      </c>
      <c r="F28" s="184" t="s">
        <v>103</v>
      </c>
      <c r="G28" s="184" t="s">
        <v>61</v>
      </c>
      <c r="H28" s="87"/>
      <c r="I28" s="87" t="s">
        <v>90</v>
      </c>
      <c r="J28" s="87"/>
      <c r="K28" s="176"/>
      <c r="L28" s="79">
        <v>21</v>
      </c>
      <c r="M28" s="79">
        <v>0</v>
      </c>
      <c r="N28" s="79">
        <v>94</v>
      </c>
      <c r="O28" s="88">
        <v>7</v>
      </c>
      <c r="P28" s="89">
        <v>0</v>
      </c>
      <c r="Q28" s="90">
        <f>O28+P28</f>
        <v>7</v>
      </c>
      <c r="R28" s="80">
        <f>IFERROR(Q28/N28,"-")</f>
        <v>0.074468085106383</v>
      </c>
      <c r="S28" s="79">
        <v>2</v>
      </c>
      <c r="T28" s="79">
        <v>1</v>
      </c>
      <c r="U28" s="80">
        <f>IFERROR(T28/(Q28),"-")</f>
        <v>0.14285714285714</v>
      </c>
      <c r="V28" s="81"/>
      <c r="W28" s="82">
        <v>1</v>
      </c>
      <c r="X28" s="80">
        <f>IF(Q28=0,"-",W28/Q28)</f>
        <v>0.14285714285714</v>
      </c>
      <c r="Y28" s="181">
        <v>3000</v>
      </c>
      <c r="Z28" s="182">
        <f>IFERROR(Y28/Q28,"-")</f>
        <v>428.57142857143</v>
      </c>
      <c r="AA28" s="182">
        <f>IFERROR(Y28/W28,"-")</f>
        <v>3000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0.28571428571429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1</v>
      </c>
      <c r="BP28" s="117">
        <f>IF(Q28=0,"",IF(BO28=0,"",(BO28/Q28)))</f>
        <v>0.14285714285714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4</v>
      </c>
      <c r="BY28" s="124">
        <f>IF(Q28=0,"",IF(BX28=0,"",(BX28/Q28)))</f>
        <v>0.57142857142857</v>
      </c>
      <c r="BZ28" s="125">
        <v>1</v>
      </c>
      <c r="CA28" s="126">
        <f>IFERROR(BZ28/BX28,"-")</f>
        <v>0.25</v>
      </c>
      <c r="CB28" s="127">
        <v>3000</v>
      </c>
      <c r="CC28" s="128">
        <f>IFERROR(CB28/BX28,"-")</f>
        <v>750</v>
      </c>
      <c r="CD28" s="129">
        <v>1</v>
      </c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3000</v>
      </c>
      <c r="CR28" s="138">
        <v>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104</v>
      </c>
      <c r="C29" s="184" t="s">
        <v>58</v>
      </c>
      <c r="D29" s="184"/>
      <c r="E29" s="184" t="s">
        <v>102</v>
      </c>
      <c r="F29" s="184" t="s">
        <v>103</v>
      </c>
      <c r="G29" s="184" t="s">
        <v>66</v>
      </c>
      <c r="H29" s="87"/>
      <c r="I29" s="87"/>
      <c r="J29" s="87"/>
      <c r="K29" s="176"/>
      <c r="L29" s="79">
        <v>16</v>
      </c>
      <c r="M29" s="79">
        <v>10</v>
      </c>
      <c r="N29" s="79">
        <v>0</v>
      </c>
      <c r="O29" s="88">
        <v>0</v>
      </c>
      <c r="P29" s="89">
        <v>0</v>
      </c>
      <c r="Q29" s="90">
        <f>O29+P29</f>
        <v>0</v>
      </c>
      <c r="R29" s="80" t="str">
        <f>IFERROR(Q29/N29,"-")</f>
        <v>-</v>
      </c>
      <c r="S29" s="79">
        <v>0</v>
      </c>
      <c r="T29" s="79">
        <v>0</v>
      </c>
      <c r="U29" s="80" t="str">
        <f>IFERROR(T29/(Q29),"-")</f>
        <v>-</v>
      </c>
      <c r="V29" s="81"/>
      <c r="W29" s="82">
        <v>0</v>
      </c>
      <c r="X29" s="80" t="str">
        <f>IF(Q29=0,"-",W29/Q29)</f>
        <v>-</v>
      </c>
      <c r="Y29" s="181">
        <v>0</v>
      </c>
      <c r="Z29" s="182" t="str">
        <f>IFERROR(Y29/Q29,"-")</f>
        <v>-</v>
      </c>
      <c r="AA29" s="182" t="str">
        <f>IFERROR(Y29/W29,"-")</f>
        <v>-</v>
      </c>
      <c r="AB29" s="176"/>
      <c r="AC29" s="83"/>
      <c r="AD29" s="77"/>
      <c r="AE29" s="91"/>
      <c r="AF29" s="92" t="str">
        <f>IF(Q29=0,"",IF(AE29=0,"",(AE29/Q29)))</f>
        <v/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 t="str">
        <f>IF(Q29=0,"",IF(AN29=0,"",(AN29/Q29)))</f>
        <v/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 t="str">
        <f>IF(Q29=0,"",IF(AW29=0,"",(AW29/Q29)))</f>
        <v/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 t="str">
        <f>IF(Q29=0,"",IF(BF29=0,"",(BF29/Q29)))</f>
        <v/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 t="str">
        <f>IF(Q29=0,"",IF(BO29=0,"",(BO29/Q29)))</f>
        <v/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 t="str">
        <f>IF(Q29=0,"",IF(BX29=0,"",(BX29/Q29)))</f>
        <v/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 t="str">
        <f>IF(Q29=0,"",IF(CG29=0,"",(CG29/Q29)))</f>
        <v/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105</v>
      </c>
      <c r="C30" s="184" t="s">
        <v>58</v>
      </c>
      <c r="D30" s="184"/>
      <c r="E30" s="184" t="s">
        <v>106</v>
      </c>
      <c r="F30" s="184" t="s">
        <v>107</v>
      </c>
      <c r="G30" s="184" t="s">
        <v>61</v>
      </c>
      <c r="H30" s="87"/>
      <c r="I30" s="87" t="s">
        <v>90</v>
      </c>
      <c r="J30" s="87"/>
      <c r="K30" s="176"/>
      <c r="L30" s="79">
        <v>8</v>
      </c>
      <c r="M30" s="79">
        <v>0</v>
      </c>
      <c r="N30" s="79">
        <v>45</v>
      </c>
      <c r="O30" s="88">
        <v>3</v>
      </c>
      <c r="P30" s="89">
        <v>0</v>
      </c>
      <c r="Q30" s="90">
        <f>O30+P30</f>
        <v>3</v>
      </c>
      <c r="R30" s="80">
        <f>IFERROR(Q30/N30,"-")</f>
        <v>0.066666666666667</v>
      </c>
      <c r="S30" s="79">
        <v>1</v>
      </c>
      <c r="T30" s="79">
        <v>2</v>
      </c>
      <c r="U30" s="80">
        <f>IFERROR(T30/(Q30),"-")</f>
        <v>0.66666666666667</v>
      </c>
      <c r="V30" s="81"/>
      <c r="W30" s="82">
        <v>1</v>
      </c>
      <c r="X30" s="80">
        <f>IF(Q30=0,"-",W30/Q30)</f>
        <v>0.33333333333333</v>
      </c>
      <c r="Y30" s="181">
        <v>5000</v>
      </c>
      <c r="Z30" s="182">
        <f>IFERROR(Y30/Q30,"-")</f>
        <v>1666.6666666667</v>
      </c>
      <c r="AA30" s="182">
        <f>IFERROR(Y30/W30,"-")</f>
        <v>5000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2</v>
      </c>
      <c r="BP30" s="117">
        <f>IF(Q30=0,"",IF(BO30=0,"",(BO30/Q30)))</f>
        <v>0.66666666666667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>
        <v>1</v>
      </c>
      <c r="CH30" s="131">
        <f>IF(Q30=0,"",IF(CG30=0,"",(CG30/Q30)))</f>
        <v>0.33333333333333</v>
      </c>
      <c r="CI30" s="132">
        <v>1</v>
      </c>
      <c r="CJ30" s="133">
        <f>IFERROR(CI30/CG30,"-")</f>
        <v>1</v>
      </c>
      <c r="CK30" s="134">
        <v>5000</v>
      </c>
      <c r="CL30" s="135">
        <f>IFERROR(CK30/CG30,"-")</f>
        <v>5000</v>
      </c>
      <c r="CM30" s="136">
        <v>1</v>
      </c>
      <c r="CN30" s="136"/>
      <c r="CO30" s="136"/>
      <c r="CP30" s="137">
        <v>1</v>
      </c>
      <c r="CQ30" s="138">
        <v>5000</v>
      </c>
      <c r="CR30" s="138">
        <v>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108</v>
      </c>
      <c r="C31" s="184" t="s">
        <v>58</v>
      </c>
      <c r="D31" s="184"/>
      <c r="E31" s="184" t="s">
        <v>106</v>
      </c>
      <c r="F31" s="184" t="s">
        <v>107</v>
      </c>
      <c r="G31" s="184" t="s">
        <v>66</v>
      </c>
      <c r="H31" s="87"/>
      <c r="I31" s="87"/>
      <c r="J31" s="87"/>
      <c r="K31" s="176"/>
      <c r="L31" s="79">
        <v>57</v>
      </c>
      <c r="M31" s="79">
        <v>30</v>
      </c>
      <c r="N31" s="79">
        <v>21</v>
      </c>
      <c r="O31" s="88">
        <v>5</v>
      </c>
      <c r="P31" s="89">
        <v>0</v>
      </c>
      <c r="Q31" s="90">
        <f>O31+P31</f>
        <v>5</v>
      </c>
      <c r="R31" s="80">
        <f>IFERROR(Q31/N31,"-")</f>
        <v>0.23809523809524</v>
      </c>
      <c r="S31" s="79">
        <v>2</v>
      </c>
      <c r="T31" s="79">
        <v>1</v>
      </c>
      <c r="U31" s="80">
        <f>IFERROR(T31/(Q31),"-")</f>
        <v>0.2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0.4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1</v>
      </c>
      <c r="BY31" s="124">
        <f>IF(Q31=0,"",IF(BX31=0,"",(BX31/Q31)))</f>
        <v>0.2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>
        <v>2</v>
      </c>
      <c r="CH31" s="131">
        <f>IF(Q31=0,"",IF(CG31=0,"",(CG31/Q31)))</f>
        <v>0.4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0.29</v>
      </c>
      <c r="B32" s="184" t="s">
        <v>109</v>
      </c>
      <c r="C32" s="184" t="s">
        <v>58</v>
      </c>
      <c r="D32" s="184"/>
      <c r="E32" s="184" t="s">
        <v>110</v>
      </c>
      <c r="F32" s="184" t="s">
        <v>111</v>
      </c>
      <c r="G32" s="184" t="s">
        <v>61</v>
      </c>
      <c r="H32" s="87" t="s">
        <v>112</v>
      </c>
      <c r="I32" s="87" t="s">
        <v>113</v>
      </c>
      <c r="J32" s="87" t="s">
        <v>64</v>
      </c>
      <c r="K32" s="176">
        <v>100000</v>
      </c>
      <c r="L32" s="79">
        <v>9</v>
      </c>
      <c r="M32" s="79">
        <v>0</v>
      </c>
      <c r="N32" s="79">
        <v>45</v>
      </c>
      <c r="O32" s="88">
        <v>4</v>
      </c>
      <c r="P32" s="89">
        <v>0</v>
      </c>
      <c r="Q32" s="90">
        <f>O32+P32</f>
        <v>4</v>
      </c>
      <c r="R32" s="80">
        <f>IFERROR(Q32/N32,"-")</f>
        <v>0.088888888888889</v>
      </c>
      <c r="S32" s="79">
        <v>1</v>
      </c>
      <c r="T32" s="79">
        <v>1</v>
      </c>
      <c r="U32" s="80">
        <f>IFERROR(T32/(Q32),"-")</f>
        <v>0.25</v>
      </c>
      <c r="V32" s="81">
        <f>IFERROR(K32/SUM(Q32:Q35),"-")</f>
        <v>14285.714285714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SUM(Y32:Y35)-SUM(K32:K35)</f>
        <v>-71000</v>
      </c>
      <c r="AC32" s="83">
        <f>SUM(Y32:Y35)/SUM(K32:K35)</f>
        <v>0.29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3</v>
      </c>
      <c r="BG32" s="110">
        <f>IF(Q32=0,"",IF(BF32=0,"",(BF32/Q32)))</f>
        <v>0.75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1</v>
      </c>
      <c r="BP32" s="117">
        <f>IF(Q32=0,"",IF(BO32=0,"",(BO32/Q32)))</f>
        <v>0.25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114</v>
      </c>
      <c r="C33" s="184" t="s">
        <v>58</v>
      </c>
      <c r="D33" s="184"/>
      <c r="E33" s="184" t="s">
        <v>110</v>
      </c>
      <c r="F33" s="184" t="s">
        <v>111</v>
      </c>
      <c r="G33" s="184" t="s">
        <v>66</v>
      </c>
      <c r="H33" s="87"/>
      <c r="I33" s="87"/>
      <c r="J33" s="87"/>
      <c r="K33" s="176"/>
      <c r="L33" s="79">
        <v>26</v>
      </c>
      <c r="M33" s="79">
        <v>8</v>
      </c>
      <c r="N33" s="79">
        <v>9</v>
      </c>
      <c r="O33" s="88">
        <v>2</v>
      </c>
      <c r="P33" s="89">
        <v>0</v>
      </c>
      <c r="Q33" s="90">
        <f>O33+P33</f>
        <v>2</v>
      </c>
      <c r="R33" s="80">
        <f>IFERROR(Q33/N33,"-")</f>
        <v>0.22222222222222</v>
      </c>
      <c r="S33" s="79">
        <v>1</v>
      </c>
      <c r="T33" s="79">
        <v>0</v>
      </c>
      <c r="U33" s="80">
        <f>IFERROR(T33/(Q33),"-")</f>
        <v>0</v>
      </c>
      <c r="V33" s="81"/>
      <c r="W33" s="82">
        <v>2</v>
      </c>
      <c r="X33" s="80">
        <f>IF(Q33=0,"-",W33/Q33)</f>
        <v>1</v>
      </c>
      <c r="Y33" s="181">
        <v>26000</v>
      </c>
      <c r="Z33" s="182">
        <f>IFERROR(Y33/Q33,"-")</f>
        <v>13000</v>
      </c>
      <c r="AA33" s="182">
        <f>IFERROR(Y33/W33,"-")</f>
        <v>13000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0.5</v>
      </c>
      <c r="BQ33" s="118">
        <v>1</v>
      </c>
      <c r="BR33" s="119">
        <f>IFERROR(BQ33/BO33,"-")</f>
        <v>1</v>
      </c>
      <c r="BS33" s="120">
        <v>8000</v>
      </c>
      <c r="BT33" s="121">
        <f>IFERROR(BS33/BO33,"-")</f>
        <v>8000</v>
      </c>
      <c r="BU33" s="122"/>
      <c r="BV33" s="122">
        <v>1</v>
      </c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>
        <v>1</v>
      </c>
      <c r="CH33" s="131">
        <f>IF(Q33=0,"",IF(CG33=0,"",(CG33/Q33)))</f>
        <v>0.5</v>
      </c>
      <c r="CI33" s="132">
        <v>1</v>
      </c>
      <c r="CJ33" s="133">
        <f>IFERROR(CI33/CG33,"-")</f>
        <v>1</v>
      </c>
      <c r="CK33" s="134">
        <v>18000</v>
      </c>
      <c r="CL33" s="135">
        <f>IFERROR(CK33/CG33,"-")</f>
        <v>18000</v>
      </c>
      <c r="CM33" s="136"/>
      <c r="CN33" s="136"/>
      <c r="CO33" s="136">
        <v>1</v>
      </c>
      <c r="CP33" s="137">
        <v>2</v>
      </c>
      <c r="CQ33" s="138">
        <v>26000</v>
      </c>
      <c r="CR33" s="138">
        <v>18000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115</v>
      </c>
      <c r="C34" s="184" t="s">
        <v>58</v>
      </c>
      <c r="D34" s="184"/>
      <c r="E34" s="184" t="s">
        <v>116</v>
      </c>
      <c r="F34" s="184" t="s">
        <v>117</v>
      </c>
      <c r="G34" s="184" t="s">
        <v>61</v>
      </c>
      <c r="H34" s="87"/>
      <c r="I34" s="87" t="s">
        <v>113</v>
      </c>
      <c r="J34" s="87" t="s">
        <v>73</v>
      </c>
      <c r="K34" s="176"/>
      <c r="L34" s="79">
        <v>9</v>
      </c>
      <c r="M34" s="79">
        <v>0</v>
      </c>
      <c r="N34" s="79">
        <v>27</v>
      </c>
      <c r="O34" s="88">
        <v>0</v>
      </c>
      <c r="P34" s="89">
        <v>0</v>
      </c>
      <c r="Q34" s="90">
        <f>O34+P34</f>
        <v>0</v>
      </c>
      <c r="R34" s="80">
        <f>IFERROR(Q34/N34,"-")</f>
        <v>0</v>
      </c>
      <c r="S34" s="79">
        <v>0</v>
      </c>
      <c r="T34" s="79">
        <v>0</v>
      </c>
      <c r="U34" s="80" t="str">
        <f>IFERROR(T34/(Q34),"-")</f>
        <v>-</v>
      </c>
      <c r="V34" s="81"/>
      <c r="W34" s="82">
        <v>0</v>
      </c>
      <c r="X34" s="80" t="str">
        <f>IF(Q34=0,"-",W34/Q34)</f>
        <v>-</v>
      </c>
      <c r="Y34" s="181">
        <v>0</v>
      </c>
      <c r="Z34" s="182" t="str">
        <f>IFERROR(Y34/Q34,"-")</f>
        <v>-</v>
      </c>
      <c r="AA34" s="182" t="str">
        <f>IFERROR(Y34/W34,"-")</f>
        <v>-</v>
      </c>
      <c r="AB34" s="176"/>
      <c r="AC34" s="83"/>
      <c r="AD34" s="77"/>
      <c r="AE34" s="91"/>
      <c r="AF34" s="92" t="str">
        <f>IF(Q34=0,"",IF(AE34=0,"",(AE34/Q34)))</f>
        <v/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 t="str">
        <f>IF(Q34=0,"",IF(AN34=0,"",(AN34/Q34)))</f>
        <v/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 t="str">
        <f>IF(Q34=0,"",IF(AW34=0,"",(AW34/Q34)))</f>
        <v/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 t="str">
        <f>IF(Q34=0,"",IF(BF34=0,"",(BF34/Q34)))</f>
        <v/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 t="str">
        <f>IF(Q34=0,"",IF(BO34=0,"",(BO34/Q34)))</f>
        <v/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 t="str">
        <f>IF(Q34=0,"",IF(BX34=0,"",(BX34/Q34)))</f>
        <v/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 t="str">
        <f>IF(Q34=0,"",IF(CG34=0,"",(CG34/Q34)))</f>
        <v/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118</v>
      </c>
      <c r="C35" s="184" t="s">
        <v>58</v>
      </c>
      <c r="D35" s="184"/>
      <c r="E35" s="184" t="s">
        <v>116</v>
      </c>
      <c r="F35" s="184" t="s">
        <v>117</v>
      </c>
      <c r="G35" s="184" t="s">
        <v>66</v>
      </c>
      <c r="H35" s="87"/>
      <c r="I35" s="87"/>
      <c r="J35" s="87"/>
      <c r="K35" s="176"/>
      <c r="L35" s="79">
        <v>9</v>
      </c>
      <c r="M35" s="79">
        <v>8</v>
      </c>
      <c r="N35" s="79">
        <v>1</v>
      </c>
      <c r="O35" s="88">
        <v>1</v>
      </c>
      <c r="P35" s="89">
        <v>0</v>
      </c>
      <c r="Q35" s="90">
        <f>O35+P35</f>
        <v>1</v>
      </c>
      <c r="R35" s="80">
        <f>IFERROR(Q35/N35,"-")</f>
        <v>1</v>
      </c>
      <c r="S35" s="79">
        <v>0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1</v>
      </c>
      <c r="Y35" s="181">
        <v>3000</v>
      </c>
      <c r="Z35" s="182">
        <f>IFERROR(Y35/Q35,"-")</f>
        <v>3000</v>
      </c>
      <c r="AA35" s="182">
        <f>IFERROR(Y35/W35,"-")</f>
        <v>3000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>
        <v>1</v>
      </c>
      <c r="CH35" s="131">
        <f>IF(Q35=0,"",IF(CG35=0,"",(CG35/Q35)))</f>
        <v>1</v>
      </c>
      <c r="CI35" s="132">
        <v>1</v>
      </c>
      <c r="CJ35" s="133">
        <f>IFERROR(CI35/CG35,"-")</f>
        <v>1</v>
      </c>
      <c r="CK35" s="134">
        <v>3000</v>
      </c>
      <c r="CL35" s="135">
        <f>IFERROR(CK35/CG35,"-")</f>
        <v>3000</v>
      </c>
      <c r="CM35" s="136">
        <v>1</v>
      </c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30"/>
      <c r="B36" s="84"/>
      <c r="C36" s="84"/>
      <c r="D36" s="85"/>
      <c r="E36" s="85"/>
      <c r="F36" s="85"/>
      <c r="G36" s="86"/>
      <c r="H36" s="87"/>
      <c r="I36" s="87"/>
      <c r="J36" s="87"/>
      <c r="K36" s="177"/>
      <c r="L36" s="34"/>
      <c r="M36" s="34"/>
      <c r="N36" s="31"/>
      <c r="O36" s="23"/>
      <c r="P36" s="23"/>
      <c r="Q36" s="23"/>
      <c r="R36" s="32"/>
      <c r="S36" s="32"/>
      <c r="T36" s="23"/>
      <c r="U36" s="32"/>
      <c r="V36" s="25"/>
      <c r="W36" s="25"/>
      <c r="X36" s="25"/>
      <c r="Y36" s="183"/>
      <c r="Z36" s="183"/>
      <c r="AA36" s="183"/>
      <c r="AB36" s="183"/>
      <c r="AC36" s="33"/>
      <c r="AD36" s="57"/>
      <c r="AE36" s="61"/>
      <c r="AF36" s="62"/>
      <c r="AG36" s="61"/>
      <c r="AH36" s="65"/>
      <c r="AI36" s="66"/>
      <c r="AJ36" s="67"/>
      <c r="AK36" s="68"/>
      <c r="AL36" s="68"/>
      <c r="AM36" s="68"/>
      <c r="AN36" s="61"/>
      <c r="AO36" s="62"/>
      <c r="AP36" s="61"/>
      <c r="AQ36" s="65"/>
      <c r="AR36" s="66"/>
      <c r="AS36" s="67"/>
      <c r="AT36" s="68"/>
      <c r="AU36" s="68"/>
      <c r="AV36" s="68"/>
      <c r="AW36" s="61"/>
      <c r="AX36" s="62"/>
      <c r="AY36" s="61"/>
      <c r="AZ36" s="65"/>
      <c r="BA36" s="66"/>
      <c r="BB36" s="67"/>
      <c r="BC36" s="68"/>
      <c r="BD36" s="68"/>
      <c r="BE36" s="68"/>
      <c r="BF36" s="61"/>
      <c r="BG36" s="62"/>
      <c r="BH36" s="61"/>
      <c r="BI36" s="65"/>
      <c r="BJ36" s="66"/>
      <c r="BK36" s="67"/>
      <c r="BL36" s="68"/>
      <c r="BM36" s="68"/>
      <c r="BN36" s="68"/>
      <c r="BO36" s="63"/>
      <c r="BP36" s="64"/>
      <c r="BQ36" s="61"/>
      <c r="BR36" s="65"/>
      <c r="BS36" s="66"/>
      <c r="BT36" s="67"/>
      <c r="BU36" s="68"/>
      <c r="BV36" s="68"/>
      <c r="BW36" s="68"/>
      <c r="BX36" s="63"/>
      <c r="BY36" s="64"/>
      <c r="BZ36" s="61"/>
      <c r="CA36" s="65"/>
      <c r="CB36" s="66"/>
      <c r="CC36" s="67"/>
      <c r="CD36" s="68"/>
      <c r="CE36" s="68"/>
      <c r="CF36" s="68"/>
      <c r="CG36" s="63"/>
      <c r="CH36" s="64"/>
      <c r="CI36" s="61"/>
      <c r="CJ36" s="65"/>
      <c r="CK36" s="66"/>
      <c r="CL36" s="67"/>
      <c r="CM36" s="68"/>
      <c r="CN36" s="68"/>
      <c r="CO36" s="68"/>
      <c r="CP36" s="69"/>
      <c r="CQ36" s="66"/>
      <c r="CR36" s="66"/>
      <c r="CS36" s="66"/>
      <c r="CT36" s="70"/>
    </row>
    <row r="37" spans="1:99">
      <c r="A37" s="30"/>
      <c r="B37" s="37"/>
      <c r="C37" s="37"/>
      <c r="D37" s="21"/>
      <c r="E37" s="21"/>
      <c r="F37" s="21"/>
      <c r="G37" s="22"/>
      <c r="H37" s="36"/>
      <c r="I37" s="36"/>
      <c r="J37" s="73"/>
      <c r="K37" s="178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3"/>
      <c r="Z37" s="183"/>
      <c r="AA37" s="183"/>
      <c r="AB37" s="183"/>
      <c r="AC37" s="33"/>
      <c r="AD37" s="59"/>
      <c r="AE37" s="61"/>
      <c r="AF37" s="62"/>
      <c r="AG37" s="61"/>
      <c r="AH37" s="65"/>
      <c r="AI37" s="66"/>
      <c r="AJ37" s="67"/>
      <c r="AK37" s="68"/>
      <c r="AL37" s="68"/>
      <c r="AM37" s="68"/>
      <c r="AN37" s="61"/>
      <c r="AO37" s="62"/>
      <c r="AP37" s="61"/>
      <c r="AQ37" s="65"/>
      <c r="AR37" s="66"/>
      <c r="AS37" s="67"/>
      <c r="AT37" s="68"/>
      <c r="AU37" s="68"/>
      <c r="AV37" s="68"/>
      <c r="AW37" s="61"/>
      <c r="AX37" s="62"/>
      <c r="AY37" s="61"/>
      <c r="AZ37" s="65"/>
      <c r="BA37" s="66"/>
      <c r="BB37" s="67"/>
      <c r="BC37" s="68"/>
      <c r="BD37" s="68"/>
      <c r="BE37" s="68"/>
      <c r="BF37" s="61"/>
      <c r="BG37" s="62"/>
      <c r="BH37" s="61"/>
      <c r="BI37" s="65"/>
      <c r="BJ37" s="66"/>
      <c r="BK37" s="67"/>
      <c r="BL37" s="68"/>
      <c r="BM37" s="68"/>
      <c r="BN37" s="68"/>
      <c r="BO37" s="63"/>
      <c r="BP37" s="64"/>
      <c r="BQ37" s="61"/>
      <c r="BR37" s="65"/>
      <c r="BS37" s="66"/>
      <c r="BT37" s="67"/>
      <c r="BU37" s="68"/>
      <c r="BV37" s="68"/>
      <c r="BW37" s="68"/>
      <c r="BX37" s="63"/>
      <c r="BY37" s="64"/>
      <c r="BZ37" s="61"/>
      <c r="CA37" s="65"/>
      <c r="CB37" s="66"/>
      <c r="CC37" s="67"/>
      <c r="CD37" s="68"/>
      <c r="CE37" s="68"/>
      <c r="CF37" s="68"/>
      <c r="CG37" s="63"/>
      <c r="CH37" s="64"/>
      <c r="CI37" s="61"/>
      <c r="CJ37" s="65"/>
      <c r="CK37" s="66"/>
      <c r="CL37" s="67"/>
      <c r="CM37" s="68"/>
      <c r="CN37" s="68"/>
      <c r="CO37" s="68"/>
      <c r="CP37" s="69"/>
      <c r="CQ37" s="66"/>
      <c r="CR37" s="66"/>
      <c r="CS37" s="66"/>
      <c r="CT37" s="70"/>
    </row>
    <row r="38" spans="1:99">
      <c r="A38" s="19">
        <f>AC38</f>
        <v>2.275</v>
      </c>
      <c r="B38" s="39"/>
      <c r="C38" s="39"/>
      <c r="D38" s="39"/>
      <c r="E38" s="39"/>
      <c r="F38" s="39"/>
      <c r="G38" s="39"/>
      <c r="H38" s="40" t="s">
        <v>119</v>
      </c>
      <c r="I38" s="40"/>
      <c r="J38" s="40"/>
      <c r="K38" s="179">
        <f>SUM(K6:K37)</f>
        <v>640000</v>
      </c>
      <c r="L38" s="41">
        <f>SUM(L6:L37)</f>
        <v>622</v>
      </c>
      <c r="M38" s="41">
        <f>SUM(M6:M37)</f>
        <v>248</v>
      </c>
      <c r="N38" s="41">
        <f>SUM(N6:N37)</f>
        <v>901</v>
      </c>
      <c r="O38" s="41">
        <f>SUM(O6:O37)</f>
        <v>90</v>
      </c>
      <c r="P38" s="41">
        <f>SUM(P6:P37)</f>
        <v>0</v>
      </c>
      <c r="Q38" s="41">
        <f>SUM(Q6:Q37)</f>
        <v>90</v>
      </c>
      <c r="R38" s="42">
        <f>IFERROR(Q38/N38,"-")</f>
        <v>0.099889012208657</v>
      </c>
      <c r="S38" s="76">
        <f>SUM(S6:S37)</f>
        <v>37</v>
      </c>
      <c r="T38" s="76">
        <f>SUM(T6:T37)</f>
        <v>21</v>
      </c>
      <c r="U38" s="42">
        <f>IFERROR(S38/Q38,"-")</f>
        <v>0.41111111111111</v>
      </c>
      <c r="V38" s="43">
        <f>IFERROR(K38/Q38,"-")</f>
        <v>7111.1111111111</v>
      </c>
      <c r="W38" s="44">
        <f>SUM(W6:W37)</f>
        <v>32</v>
      </c>
      <c r="X38" s="42">
        <f>IFERROR(W38/Q38,"-")</f>
        <v>0.35555555555556</v>
      </c>
      <c r="Y38" s="179">
        <f>SUM(Y6:Y37)</f>
        <v>1456000</v>
      </c>
      <c r="Z38" s="179">
        <f>IFERROR(Y38/Q38,"-")</f>
        <v>16177.777777778</v>
      </c>
      <c r="AA38" s="179">
        <f>IFERROR(Y38/W38,"-")</f>
        <v>45500</v>
      </c>
      <c r="AB38" s="179">
        <f>Y38-K38</f>
        <v>816000</v>
      </c>
      <c r="AC38" s="45">
        <f>Y38/K38</f>
        <v>2.275</v>
      </c>
      <c r="AD38" s="58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31"/>
    <mergeCell ref="K22:K31"/>
    <mergeCell ref="V22:V31"/>
    <mergeCell ref="AB22:AB31"/>
    <mergeCell ref="AC22:AC31"/>
    <mergeCell ref="A32:A35"/>
    <mergeCell ref="K32:K35"/>
    <mergeCell ref="V32:V35"/>
    <mergeCell ref="AB32:AB35"/>
    <mergeCell ref="AC32:AC3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120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4.4</v>
      </c>
      <c r="B6" s="184" t="s">
        <v>121</v>
      </c>
      <c r="C6" s="184" t="s">
        <v>122</v>
      </c>
      <c r="D6" s="184" t="s">
        <v>123</v>
      </c>
      <c r="E6" s="184" t="s">
        <v>124</v>
      </c>
      <c r="F6" s="184"/>
      <c r="G6" s="184" t="s">
        <v>61</v>
      </c>
      <c r="H6" s="87" t="s">
        <v>125</v>
      </c>
      <c r="I6" s="87" t="s">
        <v>126</v>
      </c>
      <c r="J6" s="87" t="s">
        <v>127</v>
      </c>
      <c r="K6" s="176">
        <v>45000</v>
      </c>
      <c r="L6" s="79">
        <v>9</v>
      </c>
      <c r="M6" s="79">
        <v>0</v>
      </c>
      <c r="N6" s="79">
        <v>28</v>
      </c>
      <c r="O6" s="88">
        <v>1</v>
      </c>
      <c r="P6" s="89">
        <v>0</v>
      </c>
      <c r="Q6" s="90">
        <f>O6+P6</f>
        <v>1</v>
      </c>
      <c r="R6" s="80">
        <f>IFERROR(Q6/N6,"-")</f>
        <v>0.035714285714286</v>
      </c>
      <c r="S6" s="79">
        <v>0</v>
      </c>
      <c r="T6" s="79">
        <v>1</v>
      </c>
      <c r="U6" s="80">
        <f>IFERROR(T6/(Q6),"-")</f>
        <v>1</v>
      </c>
      <c r="V6" s="81">
        <f>IFERROR(K6/SUM(Q6:Q7),"-")</f>
        <v>5625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153000</v>
      </c>
      <c r="AC6" s="83">
        <f>SUM(Y6:Y7)/SUM(K6:K7)</f>
        <v>4.4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128</v>
      </c>
      <c r="C7" s="184" t="s">
        <v>122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62</v>
      </c>
      <c r="M7" s="79">
        <v>29</v>
      </c>
      <c r="N7" s="79">
        <v>35</v>
      </c>
      <c r="O7" s="88">
        <v>7</v>
      </c>
      <c r="P7" s="89">
        <v>0</v>
      </c>
      <c r="Q7" s="90">
        <f>O7+P7</f>
        <v>7</v>
      </c>
      <c r="R7" s="80">
        <f>IFERROR(Q7/N7,"-")</f>
        <v>0.2</v>
      </c>
      <c r="S7" s="79">
        <v>2</v>
      </c>
      <c r="T7" s="79">
        <v>1</v>
      </c>
      <c r="U7" s="80">
        <f>IFERROR(T7/(Q7),"-")</f>
        <v>0.14285714285714</v>
      </c>
      <c r="V7" s="81"/>
      <c r="W7" s="82">
        <v>2</v>
      </c>
      <c r="X7" s="80">
        <f>IF(Q7=0,"-",W7/Q7)</f>
        <v>0.28571428571429</v>
      </c>
      <c r="Y7" s="181">
        <v>198000</v>
      </c>
      <c r="Z7" s="182">
        <f>IFERROR(Y7/Q7,"-")</f>
        <v>28285.714285714</v>
      </c>
      <c r="AA7" s="182">
        <f>IFERROR(Y7/W7,"-")</f>
        <v>99000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0.28571428571429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0.28571428571429</v>
      </c>
      <c r="BH7" s="109">
        <v>1</v>
      </c>
      <c r="BI7" s="111">
        <f>IFERROR(BH7/BF7,"-")</f>
        <v>0.5</v>
      </c>
      <c r="BJ7" s="112">
        <v>13000</v>
      </c>
      <c r="BK7" s="113">
        <f>IFERROR(BJ7/BF7,"-")</f>
        <v>6500</v>
      </c>
      <c r="BL7" s="114"/>
      <c r="BM7" s="114"/>
      <c r="BN7" s="114">
        <v>1</v>
      </c>
      <c r="BO7" s="116">
        <v>1</v>
      </c>
      <c r="BP7" s="117">
        <f>IF(Q7=0,"",IF(BO7=0,"",(BO7/Q7)))</f>
        <v>0.14285714285714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0.28571428571429</v>
      </c>
      <c r="BZ7" s="125">
        <v>1</v>
      </c>
      <c r="CA7" s="126">
        <f>IFERROR(BZ7/BX7,"-")</f>
        <v>0.5</v>
      </c>
      <c r="CB7" s="127">
        <v>185000</v>
      </c>
      <c r="CC7" s="128">
        <f>IFERROR(CB7/BX7,"-")</f>
        <v>92500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198000</v>
      </c>
      <c r="CR7" s="138">
        <v>185000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11.925</v>
      </c>
      <c r="B8" s="184" t="s">
        <v>129</v>
      </c>
      <c r="C8" s="184" t="s">
        <v>122</v>
      </c>
      <c r="D8" s="184" t="s">
        <v>123</v>
      </c>
      <c r="E8" s="184" t="s">
        <v>124</v>
      </c>
      <c r="F8" s="184"/>
      <c r="G8" s="184" t="s">
        <v>61</v>
      </c>
      <c r="H8" s="87" t="s">
        <v>130</v>
      </c>
      <c r="I8" s="87" t="s">
        <v>126</v>
      </c>
      <c r="J8" s="87" t="s">
        <v>131</v>
      </c>
      <c r="K8" s="176">
        <v>40000</v>
      </c>
      <c r="L8" s="79">
        <v>49</v>
      </c>
      <c r="M8" s="79">
        <v>0</v>
      </c>
      <c r="N8" s="79">
        <v>116</v>
      </c>
      <c r="O8" s="88">
        <v>11</v>
      </c>
      <c r="P8" s="89">
        <v>0</v>
      </c>
      <c r="Q8" s="90">
        <f>O8+P8</f>
        <v>11</v>
      </c>
      <c r="R8" s="80">
        <f>IFERROR(Q8/N8,"-")</f>
        <v>0.094827586206897</v>
      </c>
      <c r="S8" s="79">
        <v>5</v>
      </c>
      <c r="T8" s="79">
        <v>3</v>
      </c>
      <c r="U8" s="80">
        <f>IFERROR(T8/(Q8),"-")</f>
        <v>0.27272727272727</v>
      </c>
      <c r="V8" s="81">
        <f>IFERROR(K8/SUM(Q8:Q9),"-")</f>
        <v>1538.4615384615</v>
      </c>
      <c r="W8" s="82">
        <v>3</v>
      </c>
      <c r="X8" s="80">
        <f>IF(Q8=0,"-",W8/Q8)</f>
        <v>0.27272727272727</v>
      </c>
      <c r="Y8" s="181">
        <v>411000</v>
      </c>
      <c r="Z8" s="182">
        <f>IFERROR(Y8/Q8,"-")</f>
        <v>37363.636363636</v>
      </c>
      <c r="AA8" s="182">
        <f>IFERROR(Y8/W8,"-")</f>
        <v>137000</v>
      </c>
      <c r="AB8" s="176">
        <f>SUM(Y8:Y9)-SUM(K8:K9)</f>
        <v>437000</v>
      </c>
      <c r="AC8" s="83">
        <f>SUM(Y8:Y9)/SUM(K8:K9)</f>
        <v>11.925</v>
      </c>
      <c r="AD8" s="77"/>
      <c r="AE8" s="91">
        <v>2</v>
      </c>
      <c r="AF8" s="92">
        <f>IF(Q8=0,"",IF(AE8=0,"",(AE8/Q8)))</f>
        <v>0.18181818181818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</v>
      </c>
      <c r="AO8" s="98">
        <f>IF(Q8=0,"",IF(AN8=0,"",(AN8/Q8)))</f>
        <v>0.090909090909091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0.090909090909091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0.18181818181818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4</v>
      </c>
      <c r="BP8" s="117">
        <f>IF(Q8=0,"",IF(BO8=0,"",(BO8/Q8)))</f>
        <v>0.36363636363636</v>
      </c>
      <c r="BQ8" s="118">
        <v>3</v>
      </c>
      <c r="BR8" s="119">
        <f>IFERROR(BQ8/BO8,"-")</f>
        <v>0.75</v>
      </c>
      <c r="BS8" s="120">
        <v>411000</v>
      </c>
      <c r="BT8" s="121">
        <f>IFERROR(BS8/BO8,"-")</f>
        <v>102750</v>
      </c>
      <c r="BU8" s="122"/>
      <c r="BV8" s="122">
        <v>2</v>
      </c>
      <c r="BW8" s="122">
        <v>1</v>
      </c>
      <c r="BX8" s="123">
        <v>1</v>
      </c>
      <c r="BY8" s="124">
        <f>IF(Q8=0,"",IF(BX8=0,"",(BX8/Q8)))</f>
        <v>0.090909090909091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411000</v>
      </c>
      <c r="CR8" s="138">
        <v>395000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132</v>
      </c>
      <c r="C9" s="184" t="s">
        <v>122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69</v>
      </c>
      <c r="M9" s="79">
        <v>39</v>
      </c>
      <c r="N9" s="79">
        <v>40</v>
      </c>
      <c r="O9" s="88">
        <v>15</v>
      </c>
      <c r="P9" s="89">
        <v>0</v>
      </c>
      <c r="Q9" s="90">
        <f>O9+P9</f>
        <v>15</v>
      </c>
      <c r="R9" s="80">
        <f>IFERROR(Q9/N9,"-")</f>
        <v>0.375</v>
      </c>
      <c r="S9" s="79">
        <v>7</v>
      </c>
      <c r="T9" s="79">
        <v>0</v>
      </c>
      <c r="U9" s="80">
        <f>IFERROR(T9/(Q9),"-")</f>
        <v>0</v>
      </c>
      <c r="V9" s="81"/>
      <c r="W9" s="82">
        <v>4</v>
      </c>
      <c r="X9" s="80">
        <f>IF(Q9=0,"-",W9/Q9)</f>
        <v>0.26666666666667</v>
      </c>
      <c r="Y9" s="181">
        <v>66000</v>
      </c>
      <c r="Z9" s="182">
        <f>IFERROR(Y9/Q9,"-")</f>
        <v>4400</v>
      </c>
      <c r="AA9" s="182">
        <f>IFERROR(Y9/W9,"-")</f>
        <v>16500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2</v>
      </c>
      <c r="AO9" s="98">
        <f>IF(Q9=0,"",IF(AN9=0,"",(AN9/Q9)))</f>
        <v>0.13333333333333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3</v>
      </c>
      <c r="BG9" s="110">
        <f>IF(Q9=0,"",IF(BF9=0,"",(BF9/Q9)))</f>
        <v>0.2</v>
      </c>
      <c r="BH9" s="109">
        <v>1</v>
      </c>
      <c r="BI9" s="111">
        <f>IFERROR(BH9/BF9,"-")</f>
        <v>0.33333333333333</v>
      </c>
      <c r="BJ9" s="112">
        <v>20000</v>
      </c>
      <c r="BK9" s="113">
        <f>IFERROR(BJ9/BF9,"-")</f>
        <v>6666.6666666667</v>
      </c>
      <c r="BL9" s="114"/>
      <c r="BM9" s="114">
        <v>1</v>
      </c>
      <c r="BN9" s="114"/>
      <c r="BO9" s="116">
        <v>6</v>
      </c>
      <c r="BP9" s="117">
        <f>IF(Q9=0,"",IF(BO9=0,"",(BO9/Q9)))</f>
        <v>0.4</v>
      </c>
      <c r="BQ9" s="118">
        <v>2</v>
      </c>
      <c r="BR9" s="119">
        <f>IFERROR(BQ9/BO9,"-")</f>
        <v>0.33333333333333</v>
      </c>
      <c r="BS9" s="120">
        <v>18000</v>
      </c>
      <c r="BT9" s="121">
        <f>IFERROR(BS9/BO9,"-")</f>
        <v>3000</v>
      </c>
      <c r="BU9" s="122">
        <v>1</v>
      </c>
      <c r="BV9" s="122"/>
      <c r="BW9" s="122">
        <v>1</v>
      </c>
      <c r="BX9" s="123">
        <v>2</v>
      </c>
      <c r="BY9" s="124">
        <f>IF(Q9=0,"",IF(BX9=0,"",(BX9/Q9)))</f>
        <v>0.13333333333333</v>
      </c>
      <c r="BZ9" s="125">
        <v>1</v>
      </c>
      <c r="CA9" s="126">
        <f>IFERROR(BZ9/BX9,"-")</f>
        <v>0.5</v>
      </c>
      <c r="CB9" s="127">
        <v>28000</v>
      </c>
      <c r="CC9" s="128">
        <f>IFERROR(CB9/BX9,"-")</f>
        <v>14000</v>
      </c>
      <c r="CD9" s="129"/>
      <c r="CE9" s="129"/>
      <c r="CF9" s="129">
        <v>1</v>
      </c>
      <c r="CG9" s="130">
        <v>2</v>
      </c>
      <c r="CH9" s="131">
        <f>IF(Q9=0,"",IF(CG9=0,"",(CG9/Q9)))</f>
        <v>0.13333333333333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4</v>
      </c>
      <c r="CQ9" s="138">
        <v>66000</v>
      </c>
      <c r="CR9" s="138">
        <v>28000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1.0611111111111</v>
      </c>
      <c r="B10" s="184" t="s">
        <v>133</v>
      </c>
      <c r="C10" s="184"/>
      <c r="D10" s="184"/>
      <c r="E10" s="184"/>
      <c r="F10" s="184"/>
      <c r="G10" s="184" t="s">
        <v>61</v>
      </c>
      <c r="H10" s="87" t="s">
        <v>134</v>
      </c>
      <c r="I10" s="87"/>
      <c r="J10" s="87" t="s">
        <v>135</v>
      </c>
      <c r="K10" s="176">
        <v>900000</v>
      </c>
      <c r="L10" s="79">
        <v>129</v>
      </c>
      <c r="M10" s="79">
        <v>0</v>
      </c>
      <c r="N10" s="79">
        <v>459</v>
      </c>
      <c r="O10" s="88">
        <v>49</v>
      </c>
      <c r="P10" s="89">
        <v>1</v>
      </c>
      <c r="Q10" s="90">
        <f>O10+P10</f>
        <v>50</v>
      </c>
      <c r="R10" s="80">
        <f>IFERROR(Q10/N10,"-")</f>
        <v>0.10893246187364</v>
      </c>
      <c r="S10" s="79">
        <v>8</v>
      </c>
      <c r="T10" s="79">
        <v>13</v>
      </c>
      <c r="U10" s="80">
        <f>IFERROR(T10/(Q10),"-")</f>
        <v>0.26</v>
      </c>
      <c r="V10" s="81">
        <f>IFERROR(K10/SUM(Q10:Q15),"-")</f>
        <v>7200</v>
      </c>
      <c r="W10" s="82">
        <v>10</v>
      </c>
      <c r="X10" s="80">
        <f>IF(Q10=0,"-",W10/Q10)</f>
        <v>0.2</v>
      </c>
      <c r="Y10" s="181">
        <v>134000</v>
      </c>
      <c r="Z10" s="182">
        <f>IFERROR(Y10/Q10,"-")</f>
        <v>2680</v>
      </c>
      <c r="AA10" s="182">
        <f>IFERROR(Y10/W10,"-")</f>
        <v>13400</v>
      </c>
      <c r="AB10" s="176">
        <f>SUM(Y10:Y15)-SUM(K10:K15)</f>
        <v>55000</v>
      </c>
      <c r="AC10" s="83">
        <f>SUM(Y10:Y15)/SUM(K10:K15)</f>
        <v>1.0611111111111</v>
      </c>
      <c r="AD10" s="77"/>
      <c r="AE10" s="91">
        <v>2</v>
      </c>
      <c r="AF10" s="92">
        <f>IF(Q10=0,"",IF(AE10=0,"",(AE10/Q10)))</f>
        <v>0.04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14</v>
      </c>
      <c r="AO10" s="98">
        <f>IF(Q10=0,"",IF(AN10=0,"",(AN10/Q10)))</f>
        <v>0.28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8</v>
      </c>
      <c r="AX10" s="104">
        <f>IF(Q10=0,"",IF(AW10=0,"",(AW10/Q10)))</f>
        <v>0.16</v>
      </c>
      <c r="AY10" s="103">
        <v>1</v>
      </c>
      <c r="AZ10" s="105">
        <f>IFERROR(AY10/AW10,"-")</f>
        <v>0.125</v>
      </c>
      <c r="BA10" s="106">
        <v>3000</v>
      </c>
      <c r="BB10" s="107">
        <f>IFERROR(BA10/AW10,"-")</f>
        <v>375</v>
      </c>
      <c r="BC10" s="108">
        <v>1</v>
      </c>
      <c r="BD10" s="108"/>
      <c r="BE10" s="108"/>
      <c r="BF10" s="109">
        <v>11</v>
      </c>
      <c r="BG10" s="110">
        <f>IF(Q10=0,"",IF(BF10=0,"",(BF10/Q10)))</f>
        <v>0.22</v>
      </c>
      <c r="BH10" s="109">
        <v>2</v>
      </c>
      <c r="BI10" s="111">
        <f>IFERROR(BH10/BF10,"-")</f>
        <v>0.18181818181818</v>
      </c>
      <c r="BJ10" s="112">
        <v>18000</v>
      </c>
      <c r="BK10" s="113">
        <f>IFERROR(BJ10/BF10,"-")</f>
        <v>1636.3636363636</v>
      </c>
      <c r="BL10" s="114">
        <v>1</v>
      </c>
      <c r="BM10" s="114">
        <v>1</v>
      </c>
      <c r="BN10" s="114"/>
      <c r="BO10" s="116">
        <v>9</v>
      </c>
      <c r="BP10" s="117">
        <f>IF(Q10=0,"",IF(BO10=0,"",(BO10/Q10)))</f>
        <v>0.18</v>
      </c>
      <c r="BQ10" s="118">
        <v>4</v>
      </c>
      <c r="BR10" s="119">
        <f>IFERROR(BQ10/BO10,"-")</f>
        <v>0.44444444444444</v>
      </c>
      <c r="BS10" s="120">
        <v>72000</v>
      </c>
      <c r="BT10" s="121">
        <f>IFERROR(BS10/BO10,"-")</f>
        <v>8000</v>
      </c>
      <c r="BU10" s="122">
        <v>2</v>
      </c>
      <c r="BV10" s="122"/>
      <c r="BW10" s="122">
        <v>2</v>
      </c>
      <c r="BX10" s="123">
        <v>6</v>
      </c>
      <c r="BY10" s="124">
        <f>IF(Q10=0,"",IF(BX10=0,"",(BX10/Q10)))</f>
        <v>0.12</v>
      </c>
      <c r="BZ10" s="125">
        <v>3</v>
      </c>
      <c r="CA10" s="126">
        <f>IFERROR(BZ10/BX10,"-")</f>
        <v>0.5</v>
      </c>
      <c r="CB10" s="127">
        <v>41000</v>
      </c>
      <c r="CC10" s="128">
        <f>IFERROR(CB10/BX10,"-")</f>
        <v>6833.3333333333</v>
      </c>
      <c r="CD10" s="129">
        <v>1</v>
      </c>
      <c r="CE10" s="129">
        <v>1</v>
      </c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10</v>
      </c>
      <c r="CQ10" s="138">
        <v>134000</v>
      </c>
      <c r="CR10" s="138">
        <v>46000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136</v>
      </c>
      <c r="C11" s="184"/>
      <c r="D11" s="184"/>
      <c r="E11" s="184"/>
      <c r="F11" s="184"/>
      <c r="G11" s="184" t="s">
        <v>61</v>
      </c>
      <c r="H11" s="87"/>
      <c r="I11" s="87"/>
      <c r="J11" s="87"/>
      <c r="K11" s="176"/>
      <c r="L11" s="79">
        <v>0</v>
      </c>
      <c r="M11" s="79">
        <v>0</v>
      </c>
      <c r="N11" s="79">
        <v>0</v>
      </c>
      <c r="O11" s="88">
        <v>0</v>
      </c>
      <c r="P11" s="89">
        <v>0</v>
      </c>
      <c r="Q11" s="90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137</v>
      </c>
      <c r="C12" s="184"/>
      <c r="D12" s="184"/>
      <c r="E12" s="184"/>
      <c r="F12" s="184"/>
      <c r="G12" s="184" t="s">
        <v>61</v>
      </c>
      <c r="H12" s="87"/>
      <c r="I12" s="87"/>
      <c r="J12" s="87"/>
      <c r="K12" s="176"/>
      <c r="L12" s="79">
        <v>0</v>
      </c>
      <c r="M12" s="79">
        <v>0</v>
      </c>
      <c r="N12" s="79">
        <v>0</v>
      </c>
      <c r="O12" s="88">
        <v>0</v>
      </c>
      <c r="P12" s="89">
        <v>0</v>
      </c>
      <c r="Q12" s="90">
        <f>O12+P12</f>
        <v>0</v>
      </c>
      <c r="R12" s="80" t="str">
        <f>IFERROR(Q12/N12,"-")</f>
        <v>-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138</v>
      </c>
      <c r="C13" s="184"/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483</v>
      </c>
      <c r="M13" s="79">
        <v>259</v>
      </c>
      <c r="N13" s="79">
        <v>274</v>
      </c>
      <c r="O13" s="88">
        <v>74</v>
      </c>
      <c r="P13" s="89">
        <v>0</v>
      </c>
      <c r="Q13" s="90">
        <f>O13+P13</f>
        <v>74</v>
      </c>
      <c r="R13" s="80">
        <f>IFERROR(Q13/N13,"-")</f>
        <v>0.27007299270073</v>
      </c>
      <c r="S13" s="79">
        <v>33</v>
      </c>
      <c r="T13" s="79">
        <v>11</v>
      </c>
      <c r="U13" s="80">
        <f>IFERROR(T13/(Q13),"-")</f>
        <v>0.14864864864865</v>
      </c>
      <c r="V13" s="81"/>
      <c r="W13" s="82">
        <v>21</v>
      </c>
      <c r="X13" s="80">
        <f>IF(Q13=0,"-",W13/Q13)</f>
        <v>0.28378378378378</v>
      </c>
      <c r="Y13" s="181">
        <v>810000</v>
      </c>
      <c r="Z13" s="182">
        <f>IFERROR(Y13/Q13,"-")</f>
        <v>10945.945945946</v>
      </c>
      <c r="AA13" s="182">
        <f>IFERROR(Y13/W13,"-")</f>
        <v>38571.428571429</v>
      </c>
      <c r="AB13" s="176"/>
      <c r="AC13" s="83"/>
      <c r="AD13" s="77"/>
      <c r="AE13" s="91">
        <v>1</v>
      </c>
      <c r="AF13" s="92">
        <f>IF(Q13=0,"",IF(AE13=0,"",(AE13/Q13)))</f>
        <v>0.013513513513514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7</v>
      </c>
      <c r="AO13" s="98">
        <f>IF(Q13=0,"",IF(AN13=0,"",(AN13/Q13)))</f>
        <v>0.094594594594595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7</v>
      </c>
      <c r="AX13" s="104">
        <f>IF(Q13=0,"",IF(AW13=0,"",(AW13/Q13)))</f>
        <v>0.094594594594595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12</v>
      </c>
      <c r="BG13" s="110">
        <f>IF(Q13=0,"",IF(BF13=0,"",(BF13/Q13)))</f>
        <v>0.16216216216216</v>
      </c>
      <c r="BH13" s="109">
        <v>1</v>
      </c>
      <c r="BI13" s="111">
        <f>IFERROR(BH13/BF13,"-")</f>
        <v>0.083333333333333</v>
      </c>
      <c r="BJ13" s="112">
        <v>8000</v>
      </c>
      <c r="BK13" s="113">
        <f>IFERROR(BJ13/BF13,"-")</f>
        <v>666.66666666667</v>
      </c>
      <c r="BL13" s="114"/>
      <c r="BM13" s="114">
        <v>1</v>
      </c>
      <c r="BN13" s="114"/>
      <c r="BO13" s="116">
        <v>28</v>
      </c>
      <c r="BP13" s="117">
        <f>IF(Q13=0,"",IF(BO13=0,"",(BO13/Q13)))</f>
        <v>0.37837837837838</v>
      </c>
      <c r="BQ13" s="118">
        <v>7</v>
      </c>
      <c r="BR13" s="119">
        <f>IFERROR(BQ13/BO13,"-")</f>
        <v>0.25</v>
      </c>
      <c r="BS13" s="120">
        <v>165000</v>
      </c>
      <c r="BT13" s="121">
        <f>IFERROR(BS13/BO13,"-")</f>
        <v>5892.8571428571</v>
      </c>
      <c r="BU13" s="122">
        <v>4</v>
      </c>
      <c r="BV13" s="122">
        <v>1</v>
      </c>
      <c r="BW13" s="122">
        <v>2</v>
      </c>
      <c r="BX13" s="123">
        <v>18</v>
      </c>
      <c r="BY13" s="124">
        <f>IF(Q13=0,"",IF(BX13=0,"",(BX13/Q13)))</f>
        <v>0.24324324324324</v>
      </c>
      <c r="BZ13" s="125">
        <v>12</v>
      </c>
      <c r="CA13" s="126">
        <f>IFERROR(BZ13/BX13,"-")</f>
        <v>0.66666666666667</v>
      </c>
      <c r="CB13" s="127">
        <v>526000</v>
      </c>
      <c r="CC13" s="128">
        <f>IFERROR(CB13/BX13,"-")</f>
        <v>29222.222222222</v>
      </c>
      <c r="CD13" s="129">
        <v>4</v>
      </c>
      <c r="CE13" s="129"/>
      <c r="CF13" s="129">
        <v>8</v>
      </c>
      <c r="CG13" s="130">
        <v>1</v>
      </c>
      <c r="CH13" s="131">
        <f>IF(Q13=0,"",IF(CG13=0,"",(CG13/Q13)))</f>
        <v>0.013513513513514</v>
      </c>
      <c r="CI13" s="132">
        <v>1</v>
      </c>
      <c r="CJ13" s="133">
        <f>IFERROR(CI13/CG13,"-")</f>
        <v>1</v>
      </c>
      <c r="CK13" s="134">
        <v>111000</v>
      </c>
      <c r="CL13" s="135">
        <f>IFERROR(CK13/CG13,"-")</f>
        <v>111000</v>
      </c>
      <c r="CM13" s="136"/>
      <c r="CN13" s="136"/>
      <c r="CO13" s="136">
        <v>1</v>
      </c>
      <c r="CP13" s="137">
        <v>21</v>
      </c>
      <c r="CQ13" s="138">
        <v>810000</v>
      </c>
      <c r="CR13" s="138">
        <v>195000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139</v>
      </c>
      <c r="C14" s="184"/>
      <c r="D14" s="184"/>
      <c r="E14" s="184"/>
      <c r="F14" s="184"/>
      <c r="G14" s="184" t="s">
        <v>66</v>
      </c>
      <c r="H14" s="87"/>
      <c r="I14" s="87"/>
      <c r="J14" s="87"/>
      <c r="K14" s="176"/>
      <c r="L14" s="79">
        <v>6</v>
      </c>
      <c r="M14" s="79">
        <v>4</v>
      </c>
      <c r="N14" s="79">
        <v>8</v>
      </c>
      <c r="O14" s="88">
        <v>1</v>
      </c>
      <c r="P14" s="89">
        <v>0</v>
      </c>
      <c r="Q14" s="90">
        <f>O14+P14</f>
        <v>1</v>
      </c>
      <c r="R14" s="80">
        <f>IFERROR(Q14/N14,"-")</f>
        <v>0.125</v>
      </c>
      <c r="S14" s="79">
        <v>1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1</v>
      </c>
      <c r="Y14" s="181">
        <v>11000</v>
      </c>
      <c r="Z14" s="182">
        <f>IFERROR(Y14/Q14,"-")</f>
        <v>11000</v>
      </c>
      <c r="AA14" s="182">
        <f>IFERROR(Y14/W14,"-")</f>
        <v>11000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>
        <v>1</v>
      </c>
      <c r="CH14" s="131">
        <f>IF(Q14=0,"",IF(CG14=0,"",(CG14/Q14)))</f>
        <v>1</v>
      </c>
      <c r="CI14" s="132">
        <v>1</v>
      </c>
      <c r="CJ14" s="133">
        <f>IFERROR(CI14/CG14,"-")</f>
        <v>1</v>
      </c>
      <c r="CK14" s="134">
        <v>11000</v>
      </c>
      <c r="CL14" s="135">
        <f>IFERROR(CK14/CG14,"-")</f>
        <v>11000</v>
      </c>
      <c r="CM14" s="136"/>
      <c r="CN14" s="136"/>
      <c r="CO14" s="136">
        <v>1</v>
      </c>
      <c r="CP14" s="137">
        <v>1</v>
      </c>
      <c r="CQ14" s="138">
        <v>11000</v>
      </c>
      <c r="CR14" s="138">
        <v>11000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140</v>
      </c>
      <c r="C15" s="184"/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5</v>
      </c>
      <c r="M15" s="79">
        <v>5</v>
      </c>
      <c r="N15" s="79">
        <v>1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1.6548223350254</v>
      </c>
      <c r="B18" s="39"/>
      <c r="C18" s="39"/>
      <c r="D18" s="39"/>
      <c r="E18" s="39"/>
      <c r="F18" s="39"/>
      <c r="G18" s="39"/>
      <c r="H18" s="40" t="s">
        <v>141</v>
      </c>
      <c r="I18" s="40"/>
      <c r="J18" s="40"/>
      <c r="K18" s="179">
        <f>SUM(K6:K17)</f>
        <v>985000</v>
      </c>
      <c r="L18" s="41">
        <f>SUM(L6:L17)</f>
        <v>812</v>
      </c>
      <c r="M18" s="41">
        <f>SUM(M6:M17)</f>
        <v>336</v>
      </c>
      <c r="N18" s="41">
        <f>SUM(N6:N17)</f>
        <v>961</v>
      </c>
      <c r="O18" s="41">
        <f>SUM(O6:O17)</f>
        <v>158</v>
      </c>
      <c r="P18" s="41">
        <f>SUM(P6:P17)</f>
        <v>1</v>
      </c>
      <c r="Q18" s="41">
        <f>SUM(Q6:Q17)</f>
        <v>159</v>
      </c>
      <c r="R18" s="42">
        <f>IFERROR(Q18/N18,"-")</f>
        <v>0.16545265348595</v>
      </c>
      <c r="S18" s="76">
        <f>SUM(S6:S17)</f>
        <v>56</v>
      </c>
      <c r="T18" s="76">
        <f>SUM(T6:T17)</f>
        <v>29</v>
      </c>
      <c r="U18" s="42">
        <f>IFERROR(S18/Q18,"-")</f>
        <v>0.35220125786164</v>
      </c>
      <c r="V18" s="43">
        <f>IFERROR(K18/Q18,"-")</f>
        <v>6194.9685534591</v>
      </c>
      <c r="W18" s="44">
        <f>SUM(W6:W17)</f>
        <v>41</v>
      </c>
      <c r="X18" s="42">
        <f>IFERROR(W18/Q18,"-")</f>
        <v>0.25786163522013</v>
      </c>
      <c r="Y18" s="179">
        <f>SUM(Y6:Y17)</f>
        <v>1630000</v>
      </c>
      <c r="Z18" s="179">
        <f>IFERROR(Y18/Q18,"-")</f>
        <v>10251.572327044</v>
      </c>
      <c r="AA18" s="179">
        <f>IFERROR(Y18/W18,"-")</f>
        <v>39756.097560976</v>
      </c>
      <c r="AB18" s="179">
        <f>Y18-K18</f>
        <v>645000</v>
      </c>
      <c r="AC18" s="45">
        <f>Y18/K18</f>
        <v>1.6548223350254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2.6</v>
      </c>
      <c r="B6" s="184" t="s">
        <v>143</v>
      </c>
      <c r="C6" s="184" t="s">
        <v>122</v>
      </c>
      <c r="D6" s="184" t="s">
        <v>144</v>
      </c>
      <c r="E6" s="184" t="s">
        <v>145</v>
      </c>
      <c r="F6" s="184" t="s">
        <v>146</v>
      </c>
      <c r="G6" s="184" t="s">
        <v>61</v>
      </c>
      <c r="H6" s="87" t="s">
        <v>147</v>
      </c>
      <c r="I6" s="87" t="s">
        <v>148</v>
      </c>
      <c r="J6" s="87" t="s">
        <v>149</v>
      </c>
      <c r="K6" s="176">
        <v>125000</v>
      </c>
      <c r="L6" s="79">
        <v>30</v>
      </c>
      <c r="M6" s="79">
        <v>0</v>
      </c>
      <c r="N6" s="79">
        <v>128</v>
      </c>
      <c r="O6" s="88">
        <v>9</v>
      </c>
      <c r="P6" s="89">
        <v>1</v>
      </c>
      <c r="Q6" s="90">
        <f>O6+P6</f>
        <v>10</v>
      </c>
      <c r="R6" s="80">
        <f>IFERROR(Q6/N6,"-")</f>
        <v>0.078125</v>
      </c>
      <c r="S6" s="79">
        <v>1</v>
      </c>
      <c r="T6" s="79">
        <v>2</v>
      </c>
      <c r="U6" s="80">
        <f>IFERROR(T6/(Q6),"-")</f>
        <v>0.2</v>
      </c>
      <c r="V6" s="81">
        <f>IFERROR(K6/SUM(Q6:Q7),"-")</f>
        <v>1602.5641025641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200000</v>
      </c>
      <c r="AC6" s="83">
        <f>SUM(Y6:Y7)/SUM(K6:K7)</f>
        <v>2.6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5</v>
      </c>
      <c r="AO6" s="98">
        <f>IF(Q6=0,"",IF(AN6=0,"",(AN6/Q6)))</f>
        <v>0.5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0.2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150</v>
      </c>
      <c r="C7" s="184" t="s">
        <v>122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201</v>
      </c>
      <c r="M7" s="79">
        <v>152</v>
      </c>
      <c r="N7" s="79">
        <v>195</v>
      </c>
      <c r="O7" s="88">
        <v>66</v>
      </c>
      <c r="P7" s="89">
        <v>2</v>
      </c>
      <c r="Q7" s="90">
        <f>O7+P7</f>
        <v>68</v>
      </c>
      <c r="R7" s="80">
        <f>IFERROR(Q7/N7,"-")</f>
        <v>0.34871794871795</v>
      </c>
      <c r="S7" s="79">
        <v>8</v>
      </c>
      <c r="T7" s="79">
        <v>17</v>
      </c>
      <c r="U7" s="80">
        <f>IFERROR(T7/(Q7),"-")</f>
        <v>0.25</v>
      </c>
      <c r="V7" s="81"/>
      <c r="W7" s="82">
        <v>3</v>
      </c>
      <c r="X7" s="80">
        <f>IF(Q7=0,"-",W7/Q7)</f>
        <v>0.044117647058824</v>
      </c>
      <c r="Y7" s="181">
        <v>325000</v>
      </c>
      <c r="Z7" s="182">
        <f>IFERROR(Y7/Q7,"-")</f>
        <v>4779.4117647059</v>
      </c>
      <c r="AA7" s="182">
        <f>IFERROR(Y7/W7,"-")</f>
        <v>108333.33333333</v>
      </c>
      <c r="AB7" s="176"/>
      <c r="AC7" s="83"/>
      <c r="AD7" s="77"/>
      <c r="AE7" s="91">
        <v>1</v>
      </c>
      <c r="AF7" s="92">
        <f>IF(Q7=0,"",IF(AE7=0,"",(AE7/Q7)))</f>
        <v>0.014705882352941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16</v>
      </c>
      <c r="AO7" s="98">
        <f>IF(Q7=0,"",IF(AN7=0,"",(AN7/Q7)))</f>
        <v>0.23529411764706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12</v>
      </c>
      <c r="AX7" s="104">
        <f>IF(Q7=0,"",IF(AW7=0,"",(AW7/Q7)))</f>
        <v>0.17647058823529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9</v>
      </c>
      <c r="BG7" s="110">
        <f>IF(Q7=0,"",IF(BF7=0,"",(BF7/Q7)))</f>
        <v>0.13235294117647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21</v>
      </c>
      <c r="BP7" s="117">
        <f>IF(Q7=0,"",IF(BO7=0,"",(BO7/Q7)))</f>
        <v>0.30882352941176</v>
      </c>
      <c r="BQ7" s="118">
        <v>2</v>
      </c>
      <c r="BR7" s="119">
        <f>IFERROR(BQ7/BO7,"-")</f>
        <v>0.095238095238095</v>
      </c>
      <c r="BS7" s="120">
        <v>297000</v>
      </c>
      <c r="BT7" s="121">
        <f>IFERROR(BS7/BO7,"-")</f>
        <v>14142.857142857</v>
      </c>
      <c r="BU7" s="122"/>
      <c r="BV7" s="122"/>
      <c r="BW7" s="122">
        <v>2</v>
      </c>
      <c r="BX7" s="123">
        <v>5</v>
      </c>
      <c r="BY7" s="124">
        <f>IF(Q7=0,"",IF(BX7=0,"",(BX7/Q7)))</f>
        <v>0.073529411764706</v>
      </c>
      <c r="BZ7" s="125">
        <v>1</v>
      </c>
      <c r="CA7" s="126">
        <f>IFERROR(BZ7/BX7,"-")</f>
        <v>0.2</v>
      </c>
      <c r="CB7" s="127">
        <v>38000</v>
      </c>
      <c r="CC7" s="128">
        <f>IFERROR(CB7/BX7,"-")</f>
        <v>7600</v>
      </c>
      <c r="CD7" s="129"/>
      <c r="CE7" s="129"/>
      <c r="CF7" s="129">
        <v>1</v>
      </c>
      <c r="CG7" s="130">
        <v>4</v>
      </c>
      <c r="CH7" s="131">
        <f>IF(Q7=0,"",IF(CG7=0,"",(CG7/Q7)))</f>
        <v>0.058823529411765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3</v>
      </c>
      <c r="CQ7" s="138">
        <v>325000</v>
      </c>
      <c r="CR7" s="138">
        <v>170000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2.6</v>
      </c>
      <c r="B10" s="39"/>
      <c r="C10" s="39"/>
      <c r="D10" s="39"/>
      <c r="E10" s="39"/>
      <c r="F10" s="39"/>
      <c r="G10" s="39"/>
      <c r="H10" s="40" t="s">
        <v>151</v>
      </c>
      <c r="I10" s="40"/>
      <c r="J10" s="40"/>
      <c r="K10" s="179">
        <f>SUM(K6:K9)</f>
        <v>125000</v>
      </c>
      <c r="L10" s="41">
        <f>SUM(L6:L9)</f>
        <v>231</v>
      </c>
      <c r="M10" s="41">
        <f>SUM(M6:M9)</f>
        <v>152</v>
      </c>
      <c r="N10" s="41">
        <f>SUM(N6:N9)</f>
        <v>323</v>
      </c>
      <c r="O10" s="41">
        <f>SUM(O6:O9)</f>
        <v>75</v>
      </c>
      <c r="P10" s="41">
        <f>SUM(P6:P9)</f>
        <v>3</v>
      </c>
      <c r="Q10" s="41">
        <f>SUM(Q6:Q9)</f>
        <v>78</v>
      </c>
      <c r="R10" s="42">
        <f>IFERROR(Q10/N10,"-")</f>
        <v>0.24148606811146</v>
      </c>
      <c r="S10" s="76">
        <f>SUM(S6:S9)</f>
        <v>9</v>
      </c>
      <c r="T10" s="76">
        <f>SUM(T6:T9)</f>
        <v>19</v>
      </c>
      <c r="U10" s="42">
        <f>IFERROR(S10/Q10,"-")</f>
        <v>0.11538461538462</v>
      </c>
      <c r="V10" s="43">
        <f>IFERROR(K10/Q10,"-")</f>
        <v>1602.5641025641</v>
      </c>
      <c r="W10" s="44">
        <f>SUM(W6:W9)</f>
        <v>3</v>
      </c>
      <c r="X10" s="42">
        <f>IFERROR(W10/Q10,"-")</f>
        <v>0.038461538461538</v>
      </c>
      <c r="Y10" s="179">
        <f>SUM(Y6:Y9)</f>
        <v>325000</v>
      </c>
      <c r="Z10" s="179">
        <f>IFERROR(Y10/Q10,"-")</f>
        <v>4166.6666666667</v>
      </c>
      <c r="AA10" s="179">
        <f>IFERROR(Y10/W10,"-")</f>
        <v>108333.33333333</v>
      </c>
      <c r="AB10" s="179">
        <f>Y10-K10</f>
        <v>200000</v>
      </c>
      <c r="AC10" s="45">
        <f>Y10/K10</f>
        <v>2.6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152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153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5.0001509099872</v>
      </c>
      <c r="B6" s="184" t="s">
        <v>154</v>
      </c>
      <c r="C6" s="184" t="s">
        <v>155</v>
      </c>
      <c r="D6" s="184"/>
      <c r="E6" s="184"/>
      <c r="F6" s="87" t="s">
        <v>156</v>
      </c>
      <c r="G6" s="87" t="s">
        <v>157</v>
      </c>
      <c r="H6" s="176">
        <v>397588</v>
      </c>
      <c r="I6" s="79">
        <v>408</v>
      </c>
      <c r="J6" s="79">
        <v>0</v>
      </c>
      <c r="K6" s="79">
        <v>42586</v>
      </c>
      <c r="L6" s="90">
        <v>145</v>
      </c>
      <c r="M6" s="80">
        <f>IFERROR(L6/K6,"-")</f>
        <v>0.0034048748414972</v>
      </c>
      <c r="N6" s="79">
        <v>51</v>
      </c>
      <c r="O6" s="79">
        <v>48</v>
      </c>
      <c r="P6" s="80">
        <f>IFERROR(N6/(L6),"-")</f>
        <v>0.35172413793103</v>
      </c>
      <c r="Q6" s="81">
        <f>IFERROR(H6/SUM(L6:L6),"-")</f>
        <v>2741.9862068966</v>
      </c>
      <c r="R6" s="82">
        <v>40</v>
      </c>
      <c r="S6" s="80">
        <f>IF(L6=0,"-",R6/L6)</f>
        <v>0.27586206896552</v>
      </c>
      <c r="T6" s="181">
        <v>1988000</v>
      </c>
      <c r="U6" s="182">
        <f>IFERROR(T6/L6,"-")</f>
        <v>13710.344827586</v>
      </c>
      <c r="V6" s="182">
        <f>IFERROR(T6/R6,"-")</f>
        <v>49700</v>
      </c>
      <c r="W6" s="176">
        <f>SUM(T6:T6)-SUM(H6:H6)</f>
        <v>1590412</v>
      </c>
      <c r="X6" s="83">
        <f>SUM(T6:T6)/SUM(H6:H6)</f>
        <v>5.0001509099872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1</v>
      </c>
      <c r="AS6" s="104">
        <f>IF(L6=0,"",IF(AR6=0,"",(AR6/L6)))</f>
        <v>0.0068965517241379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9</v>
      </c>
      <c r="BB6" s="110">
        <f>IF(L6=0,"",IF(BA6=0,"",(BA6/L6)))</f>
        <v>0.062068965517241</v>
      </c>
      <c r="BC6" s="109">
        <v>1</v>
      </c>
      <c r="BD6" s="111">
        <f>IFERROR(BC6/BA6,"-")</f>
        <v>0.11111111111111</v>
      </c>
      <c r="BE6" s="112">
        <v>51000</v>
      </c>
      <c r="BF6" s="113">
        <f>IFERROR(BE6/BA6,"-")</f>
        <v>5666.6666666667</v>
      </c>
      <c r="BG6" s="114"/>
      <c r="BH6" s="114"/>
      <c r="BI6" s="114">
        <v>1</v>
      </c>
      <c r="BJ6" s="116">
        <v>51</v>
      </c>
      <c r="BK6" s="117">
        <f>IF(L6=0,"",IF(BJ6=0,"",(BJ6/L6)))</f>
        <v>0.35172413793103</v>
      </c>
      <c r="BL6" s="118">
        <v>12</v>
      </c>
      <c r="BM6" s="119">
        <f>IFERROR(BL6/BJ6,"-")</f>
        <v>0.23529411764706</v>
      </c>
      <c r="BN6" s="120">
        <v>766000</v>
      </c>
      <c r="BO6" s="121">
        <f>IFERROR(BN6/BJ6,"-")</f>
        <v>15019.607843137</v>
      </c>
      <c r="BP6" s="122">
        <v>6</v>
      </c>
      <c r="BQ6" s="122">
        <v>2</v>
      </c>
      <c r="BR6" s="122">
        <v>4</v>
      </c>
      <c r="BS6" s="123">
        <v>66</v>
      </c>
      <c r="BT6" s="124">
        <f>IF(L6=0,"",IF(BS6=0,"",(BS6/L6)))</f>
        <v>0.4551724137931</v>
      </c>
      <c r="BU6" s="125">
        <v>16</v>
      </c>
      <c r="BV6" s="126">
        <f>IFERROR(BU6/BS6,"-")</f>
        <v>0.24242424242424</v>
      </c>
      <c r="BW6" s="127">
        <v>559000</v>
      </c>
      <c r="BX6" s="128">
        <f>IFERROR(BW6/BS6,"-")</f>
        <v>8469.696969697</v>
      </c>
      <c r="BY6" s="129">
        <v>6</v>
      </c>
      <c r="BZ6" s="129">
        <v>6</v>
      </c>
      <c r="CA6" s="129">
        <v>4</v>
      </c>
      <c r="CB6" s="130">
        <v>18</v>
      </c>
      <c r="CC6" s="131">
        <f>IF(L6=0,"",IF(CB6=0,"",(CB6/L6)))</f>
        <v>0.12413793103448</v>
      </c>
      <c r="CD6" s="132">
        <v>11</v>
      </c>
      <c r="CE6" s="133">
        <f>IFERROR(CD6/CB6,"-")</f>
        <v>0.61111111111111</v>
      </c>
      <c r="CF6" s="134">
        <v>612000</v>
      </c>
      <c r="CG6" s="135">
        <f>IFERROR(CF6/CB6,"-")</f>
        <v>34000</v>
      </c>
      <c r="CH6" s="136">
        <v>3</v>
      </c>
      <c r="CI6" s="136">
        <v>2</v>
      </c>
      <c r="CJ6" s="136">
        <v>6</v>
      </c>
      <c r="CK6" s="137">
        <v>40</v>
      </c>
      <c r="CL6" s="138">
        <v>1988000</v>
      </c>
      <c r="CM6" s="138">
        <v>472000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158</v>
      </c>
      <c r="C7" s="184" t="s">
        <v>155</v>
      </c>
      <c r="D7" s="184"/>
      <c r="E7" s="184"/>
      <c r="F7" s="87" t="s">
        <v>159</v>
      </c>
      <c r="G7" s="87" t="s">
        <v>157</v>
      </c>
      <c r="H7" s="176">
        <v>0</v>
      </c>
      <c r="I7" s="79">
        <v>0</v>
      </c>
      <c r="J7" s="79">
        <v>0</v>
      </c>
      <c r="K7" s="79">
        <v>68</v>
      </c>
      <c r="L7" s="90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160</v>
      </c>
      <c r="G10" s="40"/>
      <c r="H10" s="179"/>
      <c r="I10" s="41">
        <f>SUM(I6:I9)</f>
        <v>408</v>
      </c>
      <c r="J10" s="41">
        <f>SUM(J6:J9)</f>
        <v>0</v>
      </c>
      <c r="K10" s="41">
        <f>SUM(K6:K9)</f>
        <v>42654</v>
      </c>
      <c r="L10" s="41">
        <f>SUM(L6:L9)</f>
        <v>145</v>
      </c>
      <c r="M10" s="42">
        <f>IFERROR(L10/K10,"-")</f>
        <v>0.0033994467107423</v>
      </c>
      <c r="N10" s="76">
        <f>SUM(N6:N9)</f>
        <v>51</v>
      </c>
      <c r="O10" s="76">
        <f>SUM(O6:O9)</f>
        <v>48</v>
      </c>
      <c r="P10" s="42">
        <f>IFERROR(N10/L10,"-")</f>
        <v>0.35172413793103</v>
      </c>
      <c r="Q10" s="43">
        <f>IFERROR(H10/L10,"-")</f>
        <v>0</v>
      </c>
      <c r="R10" s="44">
        <f>SUM(R6:R9)</f>
        <v>40</v>
      </c>
      <c r="S10" s="42">
        <f>IFERROR(R10/L10,"-")</f>
        <v>0.27586206896552</v>
      </c>
      <c r="T10" s="179">
        <f>SUM(T6:T9)</f>
        <v>1988000</v>
      </c>
      <c r="U10" s="179">
        <f>IFERROR(T10/L10,"-")</f>
        <v>13710.344827586</v>
      </c>
      <c r="V10" s="179">
        <f>IFERROR(T10/R10,"-")</f>
        <v>49700</v>
      </c>
      <c r="W10" s="179">
        <f>T10-H10</f>
        <v>1988000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