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<sst xmlns="http://schemas.openxmlformats.org/spreadsheetml/2006/main" uniqueCount="63">
  <si>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</si>
  <si>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</si>
  <si>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</si>
  <si>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</si>
  <si>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</si>
  <si>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</si>
  <si>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</si>
  <si>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</si>
  <si>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</si>
  <si>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</si>
  <si>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</si>
  <si>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</si>
  <si>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</si>
  <si>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</si>
  <si>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</si>
  <si>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</si>
  <si>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</si>
  <si>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</si>
  <si>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</si>
  <si>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</si>
  <si>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</si>
  <si>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</si>
  <si>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</si>
  <si>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</si>
  <si>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</si>
  <si>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どきどき</t>
  </si>
  <si>
    <t>最終更新日</t>
  </si>
  <si>
    <t>05月28日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</si>
  <si>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</si>
  <si>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</si>
  <si>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</si>
  <si>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</si>
  <si>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</si>
  <si>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</si>
  <si>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</si>
  <si>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</si>
  <si>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</si>
  <si>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</si>
  <si>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</si>
  <si>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</si>
  <si>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</si>
  <si>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</si>
  <si>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</si>
  <si>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</si>
  <si>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</si>
  <si>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</si>
  <si>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</si>
  <si>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</si>
  <si>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</si>
  <si>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</si>
  <si>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</si>
  <si>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</si>
  <si>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</si>
  <si>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</si>
  <si>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</si>
  <si>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</si>
  <si>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</si>
  <si>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</si>
  <si>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</si>
  <si>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2/1～2/28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</si>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</sst>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383102</v>
      </c>
      <c r="E6" s="36">
        <v>348</v>
      </c>
      <c r="F6" s="36">
        <v>0</v>
      </c>
      <c r="G6" s="36">
        <v>31845</v>
      </c>
      <c r="H6" s="43">
        <v>108</v>
      </c>
      <c r="I6" s="44">
        <v>0</v>
      </c>
      <c r="J6" s="47">
        <f>H6+I6</f>
        <v>108</v>
      </c>
      <c r="K6" s="37">
        <f>IFERROR(J6/G6,"-")</f>
        <v>0.0033914272256241</v>
      </c>
      <c r="L6" s="36">
        <v>34</v>
      </c>
      <c r="M6" s="36">
        <v>45</v>
      </c>
      <c r="N6" s="37">
        <f>IFERROR(L6/J6,"-")</f>
        <v>0.31481481481481</v>
      </c>
      <c r="O6" s="38">
        <f>IFERROR(D6/J6,"-")</f>
        <v>3547.2407407407</v>
      </c>
      <c r="P6" s="39">
        <v>23</v>
      </c>
      <c r="Q6" s="37">
        <f>IFERROR(P6/J6,"-")</f>
        <v>0.21296296296296</v>
      </c>
      <c r="R6" s="213">
        <v>442000</v>
      </c>
      <c r="S6" s="214">
        <f>IFERROR(R6/J6,"-")</f>
        <v>4092.5925925926</v>
      </c>
      <c r="T6" s="214">
        <f>IFERROR(R6/P6,"-")</f>
        <v>19217.391304348</v>
      </c>
      <c r="U6" s="208">
        <f>IFERROR(R6-D6,"-")</f>
        <v>58898</v>
      </c>
      <c r="V6" s="40">
        <f>R6/D6</f>
        <v>1.1537397351097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383102</v>
      </c>
      <c r="E9" s="21">
        <f>SUM(E6:E7)</f>
        <v>348</v>
      </c>
      <c r="F9" s="21">
        <f>SUM(F6:F7)</f>
        <v>0</v>
      </c>
      <c r="G9" s="21">
        <f>SUM(G6:G7)</f>
        <v>31845</v>
      </c>
      <c r="H9" s="21">
        <f>SUM(H6:H7)</f>
        <v>108</v>
      </c>
      <c r="I9" s="21">
        <f>SUM(I6:I7)</f>
        <v>0</v>
      </c>
      <c r="J9" s="21">
        <f>SUM(J6:J7)</f>
        <v>108</v>
      </c>
      <c r="K9" s="22">
        <f>IFERROR(J9/G9,"-")</f>
        <v>0.0033914272256241</v>
      </c>
      <c r="L9" s="33">
        <f>SUM(L6:L7)</f>
        <v>34</v>
      </c>
      <c r="M9" s="33">
        <f>SUM(M6:M7)</f>
        <v>45</v>
      </c>
      <c r="N9" s="22">
        <f>IFERROR(L9/J9,"-")</f>
        <v>0.31481481481481</v>
      </c>
      <c r="O9" s="23">
        <f>IFERROR(D9/J9,"-")</f>
        <v>3547.2407407407</v>
      </c>
      <c r="P9" s="24">
        <f>SUM(P6:P7)</f>
        <v>23</v>
      </c>
      <c r="Q9" s="22">
        <f>IFERROR(P9/J9,"-")</f>
        <v>0.21296296296296</v>
      </c>
      <c r="R9" s="25">
        <f>SUM(R6:R7)</f>
        <v>442000</v>
      </c>
      <c r="S9" s="25">
        <f>IFERROR(R9/J9,"-")</f>
        <v>4092.5925925926</v>
      </c>
      <c r="T9" s="25">
        <f>IFERROR(R9/P9,"-")</f>
        <v>19217.391304348</v>
      </c>
      <c r="U9" s="26">
        <f>SUM(U6:U7)</f>
        <v>58898</v>
      </c>
      <c r="V9" s="27">
        <f>IFERROR(R9/D9,"-")</f>
        <v>1.1537397351097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1.2341700010219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254422</v>
      </c>
      <c r="H6" s="80">
        <v>259</v>
      </c>
      <c r="I6" s="80">
        <v>0</v>
      </c>
      <c r="J6" s="80">
        <v>28395</v>
      </c>
      <c r="K6" s="81">
        <v>71</v>
      </c>
      <c r="L6" s="82">
        <f>IFERROR(K6/J6,"-")</f>
        <v>0.0025004402183483</v>
      </c>
      <c r="M6" s="80">
        <v>29</v>
      </c>
      <c r="N6" s="80">
        <v>26</v>
      </c>
      <c r="O6" s="82">
        <f>IFERROR(M6/(K6),"-")</f>
        <v>0.40845070422535</v>
      </c>
      <c r="P6" s="83">
        <f>IFERROR(G6/SUM(K6:K6),"-")</f>
        <v>3583.4084507042</v>
      </c>
      <c r="Q6" s="84">
        <v>16</v>
      </c>
      <c r="R6" s="82">
        <f>IF(K6=0,"-",Q6/K6)</f>
        <v>0.22535211267606</v>
      </c>
      <c r="S6" s="200">
        <v>314000</v>
      </c>
      <c r="T6" s="201">
        <f>IFERROR(S6/K6,"-")</f>
        <v>4422.5352112676</v>
      </c>
      <c r="U6" s="201">
        <f>IFERROR(S6/Q6,"-")</f>
        <v>19625</v>
      </c>
      <c r="V6" s="202">
        <f>SUM(S6:S6)-SUM(G6:G6)</f>
        <v>59578</v>
      </c>
      <c r="W6" s="86">
        <f>SUM(S6:S6)/SUM(G6:G6)</f>
        <v>1.2341700010219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2</v>
      </c>
      <c r="BA6" s="106">
        <f>IF(K6=0,"",IF(AZ6=0,"",(AZ6/K6)))</f>
        <v>0.028169014084507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33</v>
      </c>
      <c r="BJ6" s="112">
        <f>IF(K6=0,"",IF(BI6=0,"",(BI6/K6)))</f>
        <v>0.46478873239437</v>
      </c>
      <c r="BK6" s="113">
        <v>5</v>
      </c>
      <c r="BL6" s="114">
        <f>IFERROR(BK6/BI6,"-")</f>
        <v>0.15151515151515</v>
      </c>
      <c r="BM6" s="115">
        <v>97000</v>
      </c>
      <c r="BN6" s="116">
        <f>IFERROR(BM6/BI6,"-")</f>
        <v>2939.3939393939</v>
      </c>
      <c r="BO6" s="117">
        <v>3</v>
      </c>
      <c r="BP6" s="117"/>
      <c r="BQ6" s="117">
        <v>2</v>
      </c>
      <c r="BR6" s="118">
        <v>31</v>
      </c>
      <c r="BS6" s="119">
        <f>IF(K6=0,"",IF(BR6=0,"",(BR6/K6)))</f>
        <v>0.43661971830986</v>
      </c>
      <c r="BT6" s="120">
        <v>7</v>
      </c>
      <c r="BU6" s="121">
        <f>IFERROR(BT6/BR6,"-")</f>
        <v>0.2258064516129</v>
      </c>
      <c r="BV6" s="122">
        <v>157000</v>
      </c>
      <c r="BW6" s="123">
        <f>IFERROR(BV6/BR6,"-")</f>
        <v>5064.5161290323</v>
      </c>
      <c r="BX6" s="124">
        <v>3</v>
      </c>
      <c r="BY6" s="124"/>
      <c r="BZ6" s="124">
        <v>4</v>
      </c>
      <c r="CA6" s="125">
        <v>5</v>
      </c>
      <c r="CB6" s="126">
        <f>IF(K6=0,"",IF(CA6=0,"",(CA6/K6)))</f>
        <v>0.070422535211268</v>
      </c>
      <c r="CC6" s="127">
        <v>4</v>
      </c>
      <c r="CD6" s="128">
        <f>IFERROR(CC6/CA6,"-")</f>
        <v>0.8</v>
      </c>
      <c r="CE6" s="129">
        <v>60000</v>
      </c>
      <c r="CF6" s="130">
        <f>IFERROR(CE6/CA6,"-")</f>
        <v>12000</v>
      </c>
      <c r="CG6" s="131">
        <v>2</v>
      </c>
      <c r="CH6" s="131">
        <v>1</v>
      </c>
      <c r="CI6" s="131">
        <v>1</v>
      </c>
      <c r="CJ6" s="132">
        <v>16</v>
      </c>
      <c r="CK6" s="133">
        <v>314000</v>
      </c>
      <c r="CL6" s="133">
        <v>65000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0.9947155735157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128680</v>
      </c>
      <c r="H7" s="80">
        <v>89</v>
      </c>
      <c r="I7" s="80">
        <v>0</v>
      </c>
      <c r="J7" s="80">
        <v>3450</v>
      </c>
      <c r="K7" s="81">
        <v>37</v>
      </c>
      <c r="L7" s="82">
        <f>IFERROR(K7/J7,"-")</f>
        <v>0.010724637681159</v>
      </c>
      <c r="M7" s="80">
        <v>5</v>
      </c>
      <c r="N7" s="80">
        <v>19</v>
      </c>
      <c r="O7" s="82">
        <f>IFERROR(M7/(K7),"-")</f>
        <v>0.13513513513514</v>
      </c>
      <c r="P7" s="83">
        <f>IFERROR(G7/SUM(K7:K7),"-")</f>
        <v>3477.8378378378</v>
      </c>
      <c r="Q7" s="84">
        <v>7</v>
      </c>
      <c r="R7" s="82">
        <f>IF(K7=0,"-",Q7/K7)</f>
        <v>0.18918918918919</v>
      </c>
      <c r="S7" s="200">
        <v>128000</v>
      </c>
      <c r="T7" s="201">
        <f>IFERROR(S7/K7,"-")</f>
        <v>3459.4594594595</v>
      </c>
      <c r="U7" s="201">
        <f>IFERROR(S7/Q7,"-")</f>
        <v>18285.714285714</v>
      </c>
      <c r="V7" s="202">
        <f>SUM(S7:S7)-SUM(G7:G7)</f>
        <v>-680</v>
      </c>
      <c r="W7" s="86">
        <f>SUM(S7:S7)/SUM(G7:G7)</f>
        <v>0.9947155735157</v>
      </c>
      <c r="Y7" s="87">
        <v>2</v>
      </c>
      <c r="Z7" s="88">
        <f>IF(K7=0,"",IF(Y7=0,"",(Y7/K7)))</f>
        <v>0.054054054054054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>
        <v>3</v>
      </c>
      <c r="AI7" s="94">
        <f>IF(K7=0,"",IF(AH7=0,"",(AH7/K7)))</f>
        <v>0.081081081081081</v>
      </c>
      <c r="AJ7" s="93"/>
      <c r="AK7" s="95">
        <f>IFERROR(AJ7/AH7,"-")</f>
        <v>0</v>
      </c>
      <c r="AL7" s="96"/>
      <c r="AM7" s="97">
        <f>IFERROR(AL7/AH7,"-")</f>
        <v>0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>
        <v>4</v>
      </c>
      <c r="BA7" s="106">
        <f>IF(K7=0,"",IF(AZ7=0,"",(AZ7/K7)))</f>
        <v>0.10810810810811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15</v>
      </c>
      <c r="BJ7" s="112">
        <f>IF(K7=0,"",IF(BI7=0,"",(BI7/K7)))</f>
        <v>0.40540540540541</v>
      </c>
      <c r="BK7" s="113">
        <v>3</v>
      </c>
      <c r="BL7" s="114">
        <f>IFERROR(BK7/BI7,"-")</f>
        <v>0.2</v>
      </c>
      <c r="BM7" s="115">
        <v>19000</v>
      </c>
      <c r="BN7" s="116">
        <f>IFERROR(BM7/BI7,"-")</f>
        <v>1266.6666666667</v>
      </c>
      <c r="BO7" s="117">
        <v>2</v>
      </c>
      <c r="BP7" s="117"/>
      <c r="BQ7" s="117">
        <v>1</v>
      </c>
      <c r="BR7" s="118">
        <v>13</v>
      </c>
      <c r="BS7" s="119">
        <f>IF(K7=0,"",IF(BR7=0,"",(BR7/K7)))</f>
        <v>0.35135135135135</v>
      </c>
      <c r="BT7" s="120">
        <v>4</v>
      </c>
      <c r="BU7" s="121">
        <f>IFERROR(BT7/BR7,"-")</f>
        <v>0.30769230769231</v>
      </c>
      <c r="BV7" s="122">
        <v>109000</v>
      </c>
      <c r="BW7" s="123">
        <f>IFERROR(BV7/BR7,"-")</f>
        <v>8384.6153846154</v>
      </c>
      <c r="BX7" s="124">
        <v>1</v>
      </c>
      <c r="BY7" s="124">
        <v>1</v>
      </c>
      <c r="BZ7" s="124">
        <v>2</v>
      </c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7</v>
      </c>
      <c r="CK7" s="133">
        <v>128000</v>
      </c>
      <c r="CL7" s="133">
        <v>75000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1.1537397351097</v>
      </c>
      <c r="B10" s="153"/>
      <c r="C10" s="153"/>
      <c r="D10" s="153"/>
      <c r="E10" s="154" t="s">
        <v>62</v>
      </c>
      <c r="F10" s="154"/>
      <c r="G10" s="203">
        <f>SUM(G6:G9)</f>
        <v>383102</v>
      </c>
      <c r="H10" s="153">
        <f>SUM(H6:H9)</f>
        <v>348</v>
      </c>
      <c r="I10" s="153">
        <f>SUM(I6:I9)</f>
        <v>0</v>
      </c>
      <c r="J10" s="153">
        <f>SUM(J6:J9)</f>
        <v>31845</v>
      </c>
      <c r="K10" s="153">
        <f>SUM(K6:K9)</f>
        <v>108</v>
      </c>
      <c r="L10" s="155">
        <f>IFERROR(K10/J10,"-")</f>
        <v>0.0033914272256241</v>
      </c>
      <c r="M10" s="156">
        <f>SUM(M6:M9)</f>
        <v>34</v>
      </c>
      <c r="N10" s="156">
        <f>SUM(N6:N9)</f>
        <v>45</v>
      </c>
      <c r="O10" s="155">
        <f>IFERROR(M10/K10,"-")</f>
        <v>0.31481481481481</v>
      </c>
      <c r="P10" s="157">
        <f>IFERROR(G10/K10,"-")</f>
        <v>3547.2407407407</v>
      </c>
      <c r="Q10" s="158">
        <f>SUM(Q6:Q9)</f>
        <v>23</v>
      </c>
      <c r="R10" s="155">
        <f>IFERROR(Q10/K10,"-")</f>
        <v>0.21296296296296</v>
      </c>
      <c r="S10" s="203">
        <f>SUM(S6:S9)</f>
        <v>442000</v>
      </c>
      <c r="T10" s="203">
        <f>IFERROR(S10/K10,"-")</f>
        <v>4092.5925925926</v>
      </c>
      <c r="U10" s="203">
        <f>IFERROR(S10/Q10,"-")</f>
        <v>19217.391304348</v>
      </c>
      <c r="V10" s="203">
        <f>S10-G10</f>
        <v>58898</v>
      </c>
      <c r="W10" s="159">
        <f>S10/G10</f>
        <v>1.1537397351097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