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<sst xmlns="http://schemas.openxmlformats.org/spreadsheetml/2006/main" uniqueCount="77">
  <si>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</si>
  <si>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</si>
  <si>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</si>
  <si>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</si>
  <si>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</si>
  <si>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</si>
  <si>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</si>
  <si>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</si>
  <si>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</si>
  <si>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</si>
  <si>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</si>
  <si>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</si>
  <si>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</si>
  <si>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</si>
  <si>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</si>
  <si>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</si>
  <si>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</si>
  <si>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</si>
  <si>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</si>
  <si>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</si>
  <si>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</si>
  <si>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</si>
  <si>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</si>
  <si>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</si>
  <si>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</si>
  <si>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</si>
  <si>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</si>
  <si>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</si>
  <si>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</si>
  <si>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</si>
  <si>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</si>
  <si>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</si>
  <si>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</si>
  <si>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</si>
  <si>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</si>
  <si>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</si>
  <si>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</si>
  <si>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</si>
  <si>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</si>
  <si>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</si>
  <si>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</si>
  <si>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</si>
  <si>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</si>
  <si>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</si>
  <si>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</si>
  <si>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</si>
  <si>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</si>
  <si>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</si>
  <si>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</si>
  <si>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</si>
  <si>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</si>
  <si>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</si>
  <si>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</si>
  <si>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</si>
  <si>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</si>
  <si>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</si>
  <si>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</si>
  <si>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ht259</t>
  </si>
  <si>
    <t>lp02</t>
  </si>
  <si>
    <t>RNパック</t>
  </si>
  <si>
    <t>2月01日(火)</t>
  </si>
  <si>
    <t>ht260</t>
  </si>
  <si>
    <t>ht261</t>
  </si>
  <si>
    <t>ht262</t>
  </si>
  <si>
    <t>空電</t>
  </si>
  <si>
    <t>ht263</t>
  </si>
  <si>
    <t>ht264</t>
  </si>
  <si>
    <t>雑誌 TOTAL</t>
  </si>
  <si>
    <t>●リスティング 広告</t>
  </si>
  <si>
    <t>UA</t>
  </si>
  <si>
    <t>adyd</t>
  </si>
  <si>
    <t>ADIT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</si>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</sst>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0.50222222222222</v>
      </c>
      <c r="B6" s="184" t="s">
        <v>57</v>
      </c>
      <c r="C6" s="184"/>
      <c r="D6" s="184"/>
      <c r="E6" s="184"/>
      <c r="F6" s="184"/>
      <c r="G6" s="184" t="s">
        <v>58</v>
      </c>
      <c r="H6" s="87" t="s">
        <v>59</v>
      </c>
      <c r="I6" s="87"/>
      <c r="J6" s="87" t="s">
        <v>60</v>
      </c>
      <c r="K6" s="176">
        <v>450000</v>
      </c>
      <c r="L6" s="79">
        <v>142</v>
      </c>
      <c r="M6" s="79">
        <v>0</v>
      </c>
      <c r="N6" s="79">
        <v>405</v>
      </c>
      <c r="O6" s="88">
        <v>46</v>
      </c>
      <c r="P6" s="89">
        <v>1</v>
      </c>
      <c r="Q6" s="90">
        <f>O6+P6</f>
        <v>47</v>
      </c>
      <c r="R6" s="80">
        <f>IFERROR(Q6/N6,"-")</f>
        <v>0.11604938271605</v>
      </c>
      <c r="S6" s="79">
        <v>8</v>
      </c>
      <c r="T6" s="79">
        <v>15</v>
      </c>
      <c r="U6" s="80">
        <f>IFERROR(T6/(Q6),"-")</f>
        <v>0.31914893617021</v>
      </c>
      <c r="V6" s="81">
        <f>IFERROR(K6/SUM(Q6:Q11),"-")</f>
        <v>4411.7647058824</v>
      </c>
      <c r="W6" s="82">
        <v>1</v>
      </c>
      <c r="X6" s="80">
        <f>IF(Q6=0,"-",W6/Q6)</f>
        <v>0.021276595744681</v>
      </c>
      <c r="Y6" s="181">
        <v>33000</v>
      </c>
      <c r="Z6" s="182">
        <f>IFERROR(Y6/Q6,"-")</f>
        <v>702.12765957447</v>
      </c>
      <c r="AA6" s="182">
        <f>IFERROR(Y6/W6,"-")</f>
        <v>33000</v>
      </c>
      <c r="AB6" s="176">
        <f>SUM(Y6:Y11)-SUM(K6:K11)</f>
        <v>-224000</v>
      </c>
      <c r="AC6" s="83">
        <f>SUM(Y6:Y11)/SUM(K6:K11)</f>
        <v>0.50222222222222</v>
      </c>
      <c r="AD6" s="77"/>
      <c r="AE6" s="91">
        <v>10</v>
      </c>
      <c r="AF6" s="92">
        <f>IF(Q6=0,"",IF(AE6=0,"",(AE6/Q6)))</f>
        <v>0.21276595744681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13</v>
      </c>
      <c r="AO6" s="98">
        <f>IF(Q6=0,"",IF(AN6=0,"",(AN6/Q6)))</f>
        <v>0.27659574468085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5</v>
      </c>
      <c r="AX6" s="104">
        <f>IF(Q6=0,"",IF(AW6=0,"",(AW6/Q6)))</f>
        <v>0.1063829787234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0.1063829787234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11</v>
      </c>
      <c r="BP6" s="117">
        <f>IF(Q6=0,"",IF(BO6=0,"",(BO6/Q6)))</f>
        <v>0.23404255319149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0.063829787234043</v>
      </c>
      <c r="BZ6" s="125">
        <v>1</v>
      </c>
      <c r="CA6" s="126">
        <f>IFERROR(BZ6/BX6,"-")</f>
        <v>0.33333333333333</v>
      </c>
      <c r="CB6" s="127">
        <v>33000</v>
      </c>
      <c r="CC6" s="128">
        <f>IFERROR(CB6/BX6,"-")</f>
        <v>11000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33000</v>
      </c>
      <c r="CR6" s="138">
        <v>33000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61</v>
      </c>
      <c r="C7" s="184"/>
      <c r="D7" s="184"/>
      <c r="E7" s="184"/>
      <c r="F7" s="184"/>
      <c r="G7" s="184" t="s">
        <v>58</v>
      </c>
      <c r="H7" s="87"/>
      <c r="I7" s="87"/>
      <c r="J7" s="87"/>
      <c r="K7" s="176"/>
      <c r="L7" s="79">
        <v>0</v>
      </c>
      <c r="M7" s="79">
        <v>0</v>
      </c>
      <c r="N7" s="79">
        <v>0</v>
      </c>
      <c r="O7" s="88">
        <v>0</v>
      </c>
      <c r="P7" s="89">
        <v>0</v>
      </c>
      <c r="Q7" s="90">
        <f>O7+P7</f>
        <v>0</v>
      </c>
      <c r="R7" s="80" t="str">
        <f>IFERROR(Q7/N7,"-")</f>
        <v>-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62</v>
      </c>
      <c r="C8" s="184"/>
      <c r="D8" s="184"/>
      <c r="E8" s="184"/>
      <c r="F8" s="184"/>
      <c r="G8" s="184" t="s">
        <v>58</v>
      </c>
      <c r="H8" s="87"/>
      <c r="I8" s="87"/>
      <c r="J8" s="87"/>
      <c r="K8" s="176"/>
      <c r="L8" s="79">
        <v>0</v>
      </c>
      <c r="M8" s="79">
        <v>0</v>
      </c>
      <c r="N8" s="79">
        <v>0</v>
      </c>
      <c r="O8" s="88">
        <v>0</v>
      </c>
      <c r="P8" s="89">
        <v>0</v>
      </c>
      <c r="Q8" s="90">
        <f>O8+P8</f>
        <v>0</v>
      </c>
      <c r="R8" s="80" t="str">
        <f>IFERROR(Q8/N8,"-")</f>
        <v>-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63</v>
      </c>
      <c r="C9" s="184"/>
      <c r="D9" s="184"/>
      <c r="E9" s="184"/>
      <c r="F9" s="184"/>
      <c r="G9" s="184" t="s">
        <v>64</v>
      </c>
      <c r="H9" s="87"/>
      <c r="I9" s="87"/>
      <c r="J9" s="87"/>
      <c r="K9" s="176"/>
      <c r="L9" s="79">
        <v>885</v>
      </c>
      <c r="M9" s="79">
        <v>261</v>
      </c>
      <c r="N9" s="79">
        <v>239</v>
      </c>
      <c r="O9" s="88">
        <v>54</v>
      </c>
      <c r="P9" s="89">
        <v>0</v>
      </c>
      <c r="Q9" s="90">
        <f>O9+P9</f>
        <v>54</v>
      </c>
      <c r="R9" s="80">
        <f>IFERROR(Q9/N9,"-")</f>
        <v>0.22594142259414</v>
      </c>
      <c r="S9" s="79">
        <v>26</v>
      </c>
      <c r="T9" s="79">
        <v>6</v>
      </c>
      <c r="U9" s="80">
        <f>IFERROR(T9/(Q9),"-")</f>
        <v>0.11111111111111</v>
      </c>
      <c r="V9" s="81"/>
      <c r="W9" s="82">
        <v>12</v>
      </c>
      <c r="X9" s="80">
        <f>IF(Q9=0,"-",W9/Q9)</f>
        <v>0.22222222222222</v>
      </c>
      <c r="Y9" s="181">
        <v>193000</v>
      </c>
      <c r="Z9" s="182">
        <f>IFERROR(Y9/Q9,"-")</f>
        <v>3574.0740740741</v>
      </c>
      <c r="AA9" s="182">
        <f>IFERROR(Y9/W9,"-")</f>
        <v>16083.333333333</v>
      </c>
      <c r="AB9" s="176"/>
      <c r="AC9" s="83"/>
      <c r="AD9" s="77"/>
      <c r="AE9" s="91">
        <v>3</v>
      </c>
      <c r="AF9" s="92">
        <f>IF(Q9=0,"",IF(AE9=0,"",(AE9/Q9)))</f>
        <v>0.055555555555556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6</v>
      </c>
      <c r="AO9" s="98">
        <f>IF(Q9=0,"",IF(AN9=0,"",(AN9/Q9)))</f>
        <v>0.11111111111111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4</v>
      </c>
      <c r="AX9" s="104">
        <f>IF(Q9=0,"",IF(AW9=0,"",(AW9/Q9)))</f>
        <v>0.074074074074074</v>
      </c>
      <c r="AY9" s="103">
        <v>1</v>
      </c>
      <c r="AZ9" s="105">
        <f>IFERROR(AY9/AW9,"-")</f>
        <v>0.25</v>
      </c>
      <c r="BA9" s="106">
        <v>8000</v>
      </c>
      <c r="BB9" s="107">
        <f>IFERROR(BA9/AW9,"-")</f>
        <v>2000</v>
      </c>
      <c r="BC9" s="108"/>
      <c r="BD9" s="108">
        <v>1</v>
      </c>
      <c r="BE9" s="108"/>
      <c r="BF9" s="109">
        <v>9</v>
      </c>
      <c r="BG9" s="110">
        <f>IF(Q9=0,"",IF(BF9=0,"",(BF9/Q9)))</f>
        <v>0.16666666666667</v>
      </c>
      <c r="BH9" s="109">
        <v>1</v>
      </c>
      <c r="BI9" s="111">
        <f>IFERROR(BH9/BF9,"-")</f>
        <v>0.11111111111111</v>
      </c>
      <c r="BJ9" s="112">
        <v>3000</v>
      </c>
      <c r="BK9" s="113">
        <f>IFERROR(BJ9/BF9,"-")</f>
        <v>333.33333333333</v>
      </c>
      <c r="BL9" s="114">
        <v>1</v>
      </c>
      <c r="BM9" s="114"/>
      <c r="BN9" s="114"/>
      <c r="BO9" s="116">
        <v>19</v>
      </c>
      <c r="BP9" s="117">
        <f>IF(Q9=0,"",IF(BO9=0,"",(BO9/Q9)))</f>
        <v>0.35185185185185</v>
      </c>
      <c r="BQ9" s="118">
        <v>6</v>
      </c>
      <c r="BR9" s="119">
        <f>IFERROR(BQ9/BO9,"-")</f>
        <v>0.31578947368421</v>
      </c>
      <c r="BS9" s="120">
        <v>61000</v>
      </c>
      <c r="BT9" s="121">
        <f>IFERROR(BS9/BO9,"-")</f>
        <v>3210.5263157895</v>
      </c>
      <c r="BU9" s="122">
        <v>4</v>
      </c>
      <c r="BV9" s="122">
        <v>1</v>
      </c>
      <c r="BW9" s="122">
        <v>1</v>
      </c>
      <c r="BX9" s="123">
        <v>10</v>
      </c>
      <c r="BY9" s="124">
        <f>IF(Q9=0,"",IF(BX9=0,"",(BX9/Q9)))</f>
        <v>0.18518518518519</v>
      </c>
      <c r="BZ9" s="125">
        <v>4</v>
      </c>
      <c r="CA9" s="126">
        <f>IFERROR(BZ9/BX9,"-")</f>
        <v>0.4</v>
      </c>
      <c r="CB9" s="127">
        <v>121000</v>
      </c>
      <c r="CC9" s="128">
        <f>IFERROR(CB9/BX9,"-")</f>
        <v>12100</v>
      </c>
      <c r="CD9" s="129"/>
      <c r="CE9" s="129"/>
      <c r="CF9" s="129">
        <v>4</v>
      </c>
      <c r="CG9" s="130">
        <v>3</v>
      </c>
      <c r="CH9" s="131">
        <f>IF(Q9=0,"",IF(CG9=0,"",(CG9/Q9)))</f>
        <v>0.055555555555556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12</v>
      </c>
      <c r="CQ9" s="138">
        <v>193000</v>
      </c>
      <c r="CR9" s="138">
        <v>36000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65</v>
      </c>
      <c r="C10" s="184"/>
      <c r="D10" s="184"/>
      <c r="E10" s="184"/>
      <c r="F10" s="184"/>
      <c r="G10" s="184" t="s">
        <v>64</v>
      </c>
      <c r="H10" s="87"/>
      <c r="I10" s="87"/>
      <c r="J10" s="87"/>
      <c r="K10" s="176"/>
      <c r="L10" s="79">
        <v>29</v>
      </c>
      <c r="M10" s="79">
        <v>18</v>
      </c>
      <c r="N10" s="79">
        <v>5</v>
      </c>
      <c r="O10" s="88">
        <v>1</v>
      </c>
      <c r="P10" s="89">
        <v>0</v>
      </c>
      <c r="Q10" s="90">
        <f>O10+P10</f>
        <v>1</v>
      </c>
      <c r="R10" s="80">
        <f>IFERROR(Q10/N10,"-")</f>
        <v>0.2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66</v>
      </c>
      <c r="C11" s="184"/>
      <c r="D11" s="184"/>
      <c r="E11" s="184"/>
      <c r="F11" s="184"/>
      <c r="G11" s="184" t="s">
        <v>64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0.50222222222222</v>
      </c>
      <c r="B14" s="39"/>
      <c r="C14" s="39"/>
      <c r="D14" s="39"/>
      <c r="E14" s="39"/>
      <c r="F14" s="39"/>
      <c r="G14" s="39"/>
      <c r="H14" s="40" t="s">
        <v>67</v>
      </c>
      <c r="I14" s="40"/>
      <c r="J14" s="40"/>
      <c r="K14" s="179">
        <f>SUM(K6:K13)</f>
        <v>450000</v>
      </c>
      <c r="L14" s="41">
        <f>SUM(L6:L13)</f>
        <v>1056</v>
      </c>
      <c r="M14" s="41">
        <f>SUM(M6:M13)</f>
        <v>279</v>
      </c>
      <c r="N14" s="41">
        <f>SUM(N6:N13)</f>
        <v>649</v>
      </c>
      <c r="O14" s="41">
        <f>SUM(O6:O13)</f>
        <v>101</v>
      </c>
      <c r="P14" s="41">
        <f>SUM(P6:P13)</f>
        <v>1</v>
      </c>
      <c r="Q14" s="41">
        <f>SUM(Q6:Q13)</f>
        <v>102</v>
      </c>
      <c r="R14" s="42">
        <f>IFERROR(Q14/N14,"-")</f>
        <v>0.15716486902928</v>
      </c>
      <c r="S14" s="76">
        <f>SUM(S6:S13)</f>
        <v>34</v>
      </c>
      <c r="T14" s="76">
        <f>SUM(T6:T13)</f>
        <v>21</v>
      </c>
      <c r="U14" s="42">
        <f>IFERROR(S14/Q14,"-")</f>
        <v>0.33333333333333</v>
      </c>
      <c r="V14" s="43">
        <f>IFERROR(K14/Q14,"-")</f>
        <v>4411.7647058824</v>
      </c>
      <c r="W14" s="44">
        <f>SUM(W6:W13)</f>
        <v>13</v>
      </c>
      <c r="X14" s="42">
        <f>IFERROR(W14/Q14,"-")</f>
        <v>0.12745098039216</v>
      </c>
      <c r="Y14" s="179">
        <f>SUM(Y6:Y13)</f>
        <v>226000</v>
      </c>
      <c r="Z14" s="179">
        <f>IFERROR(Y14/Q14,"-")</f>
        <v>2215.6862745098</v>
      </c>
      <c r="AA14" s="179">
        <f>IFERROR(Y14/W14,"-")</f>
        <v>17384.615384615</v>
      </c>
      <c r="AB14" s="179">
        <f>Y14-K14</f>
        <v>-224000</v>
      </c>
      <c r="AC14" s="45">
        <f>Y14/K14</f>
        <v>0.50222222222222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68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1.2341700010219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254422</v>
      </c>
      <c r="I6" s="79">
        <v>259</v>
      </c>
      <c r="J6" s="79">
        <v>0</v>
      </c>
      <c r="K6" s="79">
        <v>28395</v>
      </c>
      <c r="L6" s="90">
        <v>71</v>
      </c>
      <c r="M6" s="80">
        <f>IFERROR(L6/K6,"-")</f>
        <v>0.0025004402183483</v>
      </c>
      <c r="N6" s="79">
        <v>29</v>
      </c>
      <c r="O6" s="79">
        <v>26</v>
      </c>
      <c r="P6" s="80">
        <f>IFERROR(N6/(L6),"-")</f>
        <v>0.40845070422535</v>
      </c>
      <c r="Q6" s="81">
        <f>IFERROR(H6/SUM(L6:L6),"-")</f>
        <v>3583.4084507042</v>
      </c>
      <c r="R6" s="82">
        <v>16</v>
      </c>
      <c r="S6" s="80">
        <f>IF(L6=0,"-",R6/L6)</f>
        <v>0.22535211267606</v>
      </c>
      <c r="T6" s="181">
        <v>314000</v>
      </c>
      <c r="U6" s="182">
        <f>IFERROR(T6/L6,"-")</f>
        <v>4422.5352112676</v>
      </c>
      <c r="V6" s="182">
        <f>IFERROR(T6/R6,"-")</f>
        <v>19625</v>
      </c>
      <c r="W6" s="176">
        <f>SUM(T6:T6)-SUM(H6:H6)</f>
        <v>59578</v>
      </c>
      <c r="X6" s="83">
        <f>SUM(T6:T6)/SUM(H6:H6)</f>
        <v>1.2341700010219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2</v>
      </c>
      <c r="BB6" s="110">
        <f>IF(L6=0,"",IF(BA6=0,"",(BA6/L6)))</f>
        <v>0.028169014084507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33</v>
      </c>
      <c r="BK6" s="117">
        <f>IF(L6=0,"",IF(BJ6=0,"",(BJ6/L6)))</f>
        <v>0.46478873239437</v>
      </c>
      <c r="BL6" s="118">
        <v>5</v>
      </c>
      <c r="BM6" s="119">
        <f>IFERROR(BL6/BJ6,"-")</f>
        <v>0.15151515151515</v>
      </c>
      <c r="BN6" s="120">
        <v>97000</v>
      </c>
      <c r="BO6" s="121">
        <f>IFERROR(BN6/BJ6,"-")</f>
        <v>2939.3939393939</v>
      </c>
      <c r="BP6" s="122">
        <v>3</v>
      </c>
      <c r="BQ6" s="122"/>
      <c r="BR6" s="122">
        <v>2</v>
      </c>
      <c r="BS6" s="123">
        <v>31</v>
      </c>
      <c r="BT6" s="124">
        <f>IF(L6=0,"",IF(BS6=0,"",(BS6/L6)))</f>
        <v>0.43661971830986</v>
      </c>
      <c r="BU6" s="125">
        <v>7</v>
      </c>
      <c r="BV6" s="126">
        <f>IFERROR(BU6/BS6,"-")</f>
        <v>0.2258064516129</v>
      </c>
      <c r="BW6" s="127">
        <v>157000</v>
      </c>
      <c r="BX6" s="128">
        <f>IFERROR(BW6/BS6,"-")</f>
        <v>5064.5161290323</v>
      </c>
      <c r="BY6" s="129">
        <v>3</v>
      </c>
      <c r="BZ6" s="129"/>
      <c r="CA6" s="129">
        <v>4</v>
      </c>
      <c r="CB6" s="130">
        <v>5</v>
      </c>
      <c r="CC6" s="131">
        <f>IF(L6=0,"",IF(CB6=0,"",(CB6/L6)))</f>
        <v>0.070422535211268</v>
      </c>
      <c r="CD6" s="132">
        <v>4</v>
      </c>
      <c r="CE6" s="133">
        <f>IFERROR(CD6/CB6,"-")</f>
        <v>0.8</v>
      </c>
      <c r="CF6" s="134">
        <v>60000</v>
      </c>
      <c r="CG6" s="135">
        <f>IFERROR(CF6/CB6,"-")</f>
        <v>12000</v>
      </c>
      <c r="CH6" s="136">
        <v>2</v>
      </c>
      <c r="CI6" s="136">
        <v>1</v>
      </c>
      <c r="CJ6" s="136">
        <v>1</v>
      </c>
      <c r="CK6" s="137">
        <v>16</v>
      </c>
      <c r="CL6" s="138">
        <v>314000</v>
      </c>
      <c r="CM6" s="138">
        <v>65000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0.9947155735157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128680</v>
      </c>
      <c r="I7" s="79">
        <v>89</v>
      </c>
      <c r="J7" s="79">
        <v>0</v>
      </c>
      <c r="K7" s="79">
        <v>3450</v>
      </c>
      <c r="L7" s="90">
        <v>37</v>
      </c>
      <c r="M7" s="80">
        <f>IFERROR(L7/K7,"-")</f>
        <v>0.010724637681159</v>
      </c>
      <c r="N7" s="79">
        <v>5</v>
      </c>
      <c r="O7" s="79">
        <v>19</v>
      </c>
      <c r="P7" s="80">
        <f>IFERROR(N7/(L7),"-")</f>
        <v>0.13513513513514</v>
      </c>
      <c r="Q7" s="81">
        <f>IFERROR(H7/SUM(L7:L7),"-")</f>
        <v>3477.8378378378</v>
      </c>
      <c r="R7" s="82">
        <v>7</v>
      </c>
      <c r="S7" s="80">
        <f>IF(L7=0,"-",R7/L7)</f>
        <v>0.18918918918919</v>
      </c>
      <c r="T7" s="181">
        <v>128000</v>
      </c>
      <c r="U7" s="182">
        <f>IFERROR(T7/L7,"-")</f>
        <v>3459.4594594595</v>
      </c>
      <c r="V7" s="182">
        <f>IFERROR(T7/R7,"-")</f>
        <v>18285.714285714</v>
      </c>
      <c r="W7" s="176">
        <f>SUM(T7:T7)-SUM(H7:H7)</f>
        <v>-680</v>
      </c>
      <c r="X7" s="83">
        <f>SUM(T7:T7)/SUM(H7:H7)</f>
        <v>0.9947155735157</v>
      </c>
      <c r="Y7" s="77"/>
      <c r="Z7" s="91">
        <v>2</v>
      </c>
      <c r="AA7" s="92">
        <f>IF(L7=0,"",IF(Z7=0,"",(Z7/L7)))</f>
        <v>0.054054054054054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3</v>
      </c>
      <c r="AJ7" s="98">
        <f>IF(L7=0,"",IF(AI7=0,"",(AI7/L7)))</f>
        <v>0.081081081081081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>
        <v>4</v>
      </c>
      <c r="BB7" s="110">
        <f>IF(L7=0,"",IF(BA7=0,"",(BA7/L7)))</f>
        <v>0.10810810810811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>
        <v>15</v>
      </c>
      <c r="BK7" s="117">
        <f>IF(L7=0,"",IF(BJ7=0,"",(BJ7/L7)))</f>
        <v>0.40540540540541</v>
      </c>
      <c r="BL7" s="118">
        <v>3</v>
      </c>
      <c r="BM7" s="119">
        <f>IFERROR(BL7/BJ7,"-")</f>
        <v>0.2</v>
      </c>
      <c r="BN7" s="120">
        <v>19000</v>
      </c>
      <c r="BO7" s="121">
        <f>IFERROR(BN7/BJ7,"-")</f>
        <v>1266.6666666667</v>
      </c>
      <c r="BP7" s="122">
        <v>2</v>
      </c>
      <c r="BQ7" s="122"/>
      <c r="BR7" s="122">
        <v>1</v>
      </c>
      <c r="BS7" s="123">
        <v>13</v>
      </c>
      <c r="BT7" s="124">
        <f>IF(L7=0,"",IF(BS7=0,"",(BS7/L7)))</f>
        <v>0.35135135135135</v>
      </c>
      <c r="BU7" s="125">
        <v>4</v>
      </c>
      <c r="BV7" s="126">
        <f>IFERROR(BU7/BS7,"-")</f>
        <v>0.30769230769231</v>
      </c>
      <c r="BW7" s="127">
        <v>109000</v>
      </c>
      <c r="BX7" s="128">
        <f>IFERROR(BW7/BS7,"-")</f>
        <v>8384.6153846154</v>
      </c>
      <c r="BY7" s="129">
        <v>1</v>
      </c>
      <c r="BZ7" s="129">
        <v>1</v>
      </c>
      <c r="CA7" s="129">
        <v>2</v>
      </c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7</v>
      </c>
      <c r="CL7" s="138">
        <v>128000</v>
      </c>
      <c r="CM7" s="138">
        <v>75000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76</v>
      </c>
      <c r="G10" s="40"/>
      <c r="H10" s="179"/>
      <c r="I10" s="41">
        <f>SUM(I6:I9)</f>
        <v>348</v>
      </c>
      <c r="J10" s="41">
        <f>SUM(J6:J9)</f>
        <v>0</v>
      </c>
      <c r="K10" s="41">
        <f>SUM(K6:K9)</f>
        <v>31845</v>
      </c>
      <c r="L10" s="41">
        <f>SUM(L6:L9)</f>
        <v>108</v>
      </c>
      <c r="M10" s="42">
        <f>IFERROR(L10/K10,"-")</f>
        <v>0.0033914272256241</v>
      </c>
      <c r="N10" s="76">
        <f>SUM(N6:N9)</f>
        <v>34</v>
      </c>
      <c r="O10" s="76">
        <f>SUM(O6:O9)</f>
        <v>45</v>
      </c>
      <c r="P10" s="42">
        <f>IFERROR(N10/L10,"-")</f>
        <v>0.31481481481481</v>
      </c>
      <c r="Q10" s="43">
        <f>IFERROR(H10/L10,"-")</f>
        <v>0</v>
      </c>
      <c r="R10" s="44">
        <f>SUM(R6:R9)</f>
        <v>23</v>
      </c>
      <c r="S10" s="42">
        <f>IFERROR(R10/L10,"-")</f>
        <v>0.21296296296296</v>
      </c>
      <c r="T10" s="179">
        <f>SUM(T6:T9)</f>
        <v>442000</v>
      </c>
      <c r="U10" s="179">
        <f>IFERROR(T10/L10,"-")</f>
        <v>4092.5925925926</v>
      </c>
      <c r="V10" s="179">
        <f>IFERROR(T10/R10,"-")</f>
        <v>19217.391304348</v>
      </c>
      <c r="W10" s="179">
        <f>T10-H10</f>
        <v>442000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