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<sst xmlns="http://schemas.openxmlformats.org/spreadsheetml/2006/main" uniqueCount="142">
  <si>
    <t>08月</t>
  </si>
  <si>
    <t>どきどき</t>
  </si>
  <si>
    <t>最終更新日</t>
  </si>
  <si>
    <t>11月30日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</si>
  <si>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</si>
  <si>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</si>
  <si>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</si>
  <si>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</si>
  <si>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</si>
  <si>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</si>
  <si>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</si>
  <si>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</si>
  <si>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</si>
  <si>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</si>
  <si>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</si>
  <si>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</si>
  <si>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</si>
  <si>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</si>
  <si>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</si>
  <si>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</si>
  <si>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</si>
  <si>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</si>
  <si>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</si>
  <si>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</si>
  <si>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</si>
  <si>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</si>
  <si>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</si>
  <si>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</si>
  <si>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</si>
  <si>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</si>
  <si>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</si>
  <si>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</si>
  <si>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</si>
  <si>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</si>
  <si>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</si>
  <si>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</si>
  <si>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</si>
  <si>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</si>
  <si>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</si>
  <si>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</si>
  <si>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</si>
  <si>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</si>
  <si>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</si>
  <si>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</si>
  <si>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</si>
  <si>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</si>
  <si>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</si>
  <si>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</si>
  <si>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</si>
  <si>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</si>
  <si>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</si>
  <si>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</si>
  <si>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</si>
  <si>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</si>
  <si>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</si>
  <si>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</si>
  <si>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</si>
  <si>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sd1831</t>
  </si>
  <si>
    <t>インターカラー</t>
  </si>
  <si>
    <t>デリヘル版2（塩見彩）</t>
  </si>
  <si>
    <t>もう50代の熟女だけど</t>
  </si>
  <si>
    <t>lp03</t>
  </si>
  <si>
    <t>デイリースポーツ関西</t>
  </si>
  <si>
    <t>全5段・半5段段つかみ10段保証</t>
  </si>
  <si>
    <t>10段保証</t>
  </si>
  <si>
    <t>sd1832</t>
  </si>
  <si>
    <t>４コマ漫画（塩見彩）</t>
  </si>
  <si>
    <t>日本の出会い系番付第1位に推薦します</t>
  </si>
  <si>
    <t>sd1833</t>
  </si>
  <si>
    <t>新書籍版2（塩見彩）</t>
  </si>
  <si>
    <t>ネガティブな人専用出会い</t>
  </si>
  <si>
    <t>sd1834</t>
  </si>
  <si>
    <t>焼肉版（塩見彩）</t>
  </si>
  <si>
    <t>欲しい欲しい欲しい</t>
  </si>
  <si>
    <t>sd1835</t>
  </si>
  <si>
    <t>右女3スマホ（塩見彩）</t>
  </si>
  <si>
    <t>日本中の女は俺の彼女</t>
  </si>
  <si>
    <t>sd1836</t>
  </si>
  <si>
    <t>(空電共通)</t>
  </si>
  <si>
    <t>空電</t>
  </si>
  <si>
    <t>sd1837</t>
  </si>
  <si>
    <t>旧デイリー風（塩見彩）</t>
  </si>
  <si>
    <t>学生いませんギャルもいません熟女熟女熟女熟女</t>
  </si>
  <si>
    <t>スポーツ報知関東</t>
  </si>
  <si>
    <t>半2段つかみ20段保証</t>
  </si>
  <si>
    <t>20段保証</t>
  </si>
  <si>
    <t>sd1838</t>
  </si>
  <si>
    <t>求人風（塩見彩）</t>
  </si>
  <si>
    <t>半3段つかみ20段保証</t>
  </si>
  <si>
    <t>sd1839</t>
  </si>
  <si>
    <t>デリヘル版3（塩見彩）</t>
  </si>
  <si>
    <t>70歳までの出会いリクルート</t>
  </si>
  <si>
    <t>半5段つかみ20段保証</t>
  </si>
  <si>
    <t>sd1840</t>
  </si>
  <si>
    <t>新聞 TOTAL</t>
  </si>
  <si>
    <t>●雑誌 広告</t>
  </si>
  <si>
    <t>dz128</t>
  </si>
  <si>
    <t>ぶんか社</t>
  </si>
  <si>
    <t>黄色黒版（ソフトver）（）</t>
  </si>
  <si>
    <t>lp02</t>
  </si>
  <si>
    <t>EX MAX</t>
  </si>
  <si>
    <t>表4</t>
  </si>
  <si>
    <t>8月26日(木)</t>
  </si>
  <si>
    <t>dz129</t>
  </si>
  <si>
    <t>ak308</t>
  </si>
  <si>
    <t>アドライヴ</t>
  </si>
  <si>
    <t>大洋図書</t>
  </si>
  <si>
    <t>2Pスポーツ新聞_v01_どきどき(塩見彩さん)</t>
  </si>
  <si>
    <t>実話ナックルズGOLD ドキュメント</t>
  </si>
  <si>
    <t>4C2P</t>
  </si>
  <si>
    <t>8月05日(木)</t>
  </si>
  <si>
    <t>ak309</t>
  </si>
  <si>
    <t>ak310</t>
  </si>
  <si>
    <t>5Pセフレ確保(塩見彩さん）</t>
  </si>
  <si>
    <t>実話ナックルズ ウルトラ</t>
  </si>
  <si>
    <t>1C5P</t>
  </si>
  <si>
    <t>8月16日(月)</t>
  </si>
  <si>
    <t>ak311</t>
  </si>
  <si>
    <t>ak312</t>
  </si>
  <si>
    <t>2P_対談風_どきどき</t>
  </si>
  <si>
    <t>臨時増刊ラヴァーズ</t>
  </si>
  <si>
    <t>8月23日(月)</t>
  </si>
  <si>
    <t>ak313</t>
  </si>
  <si>
    <t>ht223</t>
  </si>
  <si>
    <t>RNパック</t>
  </si>
  <si>
    <t>8月01日(日)</t>
  </si>
  <si>
    <t>ht224</t>
  </si>
  <si>
    <t>ht225</t>
  </si>
  <si>
    <t>ht226</t>
  </si>
  <si>
    <t>ht227</t>
  </si>
  <si>
    <t>ht228</t>
  </si>
  <si>
    <t>雑誌 TOTAL</t>
  </si>
  <si>
    <t>●DVD 広告</t>
  </si>
  <si>
    <t>pk255</t>
  </si>
  <si>
    <t>楽楽出版</t>
  </si>
  <si>
    <t>DVD漫画たかし</t>
  </si>
  <si>
    <t>毎月売</t>
  </si>
  <si>
    <t>EXCITING MAX!SPECIAL</t>
  </si>
  <si>
    <t>DVD袋裏1C+コンテンツ枠</t>
  </si>
  <si>
    <t>8月10日(火)</t>
  </si>
  <si>
    <t>pk256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</si>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</sst>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1.065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87" t="s">
        <v>64</v>
      </c>
      <c r="K6" s="176">
        <v>200000</v>
      </c>
      <c r="L6" s="79">
        <v>18</v>
      </c>
      <c r="M6" s="79">
        <v>0</v>
      </c>
      <c r="N6" s="79">
        <v>89</v>
      </c>
      <c r="O6" s="88">
        <v>6</v>
      </c>
      <c r="P6" s="89">
        <v>0</v>
      </c>
      <c r="Q6" s="90">
        <f>O6+P6</f>
        <v>6</v>
      </c>
      <c r="R6" s="80">
        <f>IFERROR(Q6/N6,"-")</f>
        <v>0.067415730337079</v>
      </c>
      <c r="S6" s="79">
        <v>2</v>
      </c>
      <c r="T6" s="79">
        <v>3</v>
      </c>
      <c r="U6" s="80">
        <f>IFERROR(T6/(Q6),"-")</f>
        <v>0.5</v>
      </c>
      <c r="V6" s="81">
        <f>IFERROR(K6/SUM(Q6:Q11),"-")</f>
        <v>6060.6060606061</v>
      </c>
      <c r="W6" s="82">
        <v>3</v>
      </c>
      <c r="X6" s="80">
        <f>IF(Q6=0,"-",W6/Q6)</f>
        <v>0.5</v>
      </c>
      <c r="Y6" s="181">
        <v>29000</v>
      </c>
      <c r="Z6" s="182">
        <f>IFERROR(Y6/Q6,"-")</f>
        <v>4833.3333333333</v>
      </c>
      <c r="AA6" s="182">
        <f>IFERROR(Y6/W6,"-")</f>
        <v>9666.6666666667</v>
      </c>
      <c r="AB6" s="176">
        <f>SUM(Y6:Y11)-SUM(K6:K11)</f>
        <v>13000</v>
      </c>
      <c r="AC6" s="83">
        <f>SUM(Y6:Y11)/SUM(K6:K11)</f>
        <v>1.065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1</v>
      </c>
      <c r="AO6" s="98">
        <f>IF(Q6=0,"",IF(AN6=0,"",(AN6/Q6)))</f>
        <v>0.16666666666667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1</v>
      </c>
      <c r="BG6" s="110">
        <f>IF(Q6=0,"",IF(BF6=0,"",(BF6/Q6)))</f>
        <v>0.16666666666667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2</v>
      </c>
      <c r="BP6" s="117">
        <f>IF(Q6=0,"",IF(BO6=0,"",(BO6/Q6)))</f>
        <v>0.33333333333333</v>
      </c>
      <c r="BQ6" s="118">
        <v>1</v>
      </c>
      <c r="BR6" s="119">
        <f>IFERROR(BQ6/BO6,"-")</f>
        <v>0.5</v>
      </c>
      <c r="BS6" s="120">
        <v>8000</v>
      </c>
      <c r="BT6" s="121">
        <f>IFERROR(BS6/BO6,"-")</f>
        <v>4000</v>
      </c>
      <c r="BU6" s="122"/>
      <c r="BV6" s="122">
        <v>1</v>
      </c>
      <c r="BW6" s="122"/>
      <c r="BX6" s="123">
        <v>2</v>
      </c>
      <c r="BY6" s="124">
        <f>IF(Q6=0,"",IF(BX6=0,"",(BX6/Q6)))</f>
        <v>0.33333333333333</v>
      </c>
      <c r="BZ6" s="125">
        <v>2</v>
      </c>
      <c r="CA6" s="126">
        <f>IFERROR(BZ6/BX6,"-")</f>
        <v>1</v>
      </c>
      <c r="CB6" s="127">
        <v>21000</v>
      </c>
      <c r="CC6" s="128">
        <f>IFERROR(CB6/BX6,"-")</f>
        <v>10500</v>
      </c>
      <c r="CD6" s="129">
        <v>1</v>
      </c>
      <c r="CE6" s="129"/>
      <c r="CF6" s="129">
        <v>1</v>
      </c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3</v>
      </c>
      <c r="CQ6" s="138">
        <v>29000</v>
      </c>
      <c r="CR6" s="138">
        <v>18000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66</v>
      </c>
      <c r="F7" s="184" t="s">
        <v>67</v>
      </c>
      <c r="G7" s="184" t="s">
        <v>61</v>
      </c>
      <c r="H7" s="87"/>
      <c r="I7" s="87" t="s">
        <v>63</v>
      </c>
      <c r="J7" s="87"/>
      <c r="K7" s="176"/>
      <c r="L7" s="79">
        <v>12</v>
      </c>
      <c r="M7" s="79">
        <v>0</v>
      </c>
      <c r="N7" s="79">
        <v>88</v>
      </c>
      <c r="O7" s="88">
        <v>1</v>
      </c>
      <c r="P7" s="89">
        <v>0</v>
      </c>
      <c r="Q7" s="90">
        <f>O7+P7</f>
        <v>1</v>
      </c>
      <c r="R7" s="80">
        <f>IFERROR(Q7/N7,"-")</f>
        <v>0.011363636363636</v>
      </c>
      <c r="S7" s="79">
        <v>0</v>
      </c>
      <c r="T7" s="79">
        <v>0</v>
      </c>
      <c r="U7" s="80">
        <f>IFERROR(T7/(Q7),"-")</f>
        <v>0</v>
      </c>
      <c r="V7" s="81"/>
      <c r="W7" s="82">
        <v>1</v>
      </c>
      <c r="X7" s="80">
        <f>IF(Q7=0,"-",W7/Q7)</f>
        <v>1</v>
      </c>
      <c r="Y7" s="181">
        <v>110000</v>
      </c>
      <c r="Z7" s="182">
        <f>IFERROR(Y7/Q7,"-")</f>
        <v>110000</v>
      </c>
      <c r="AA7" s="182">
        <f>IFERROR(Y7/W7,"-")</f>
        <v>110000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/>
      <c r="BG7" s="110">
        <f>IF(Q7=0,"",IF(BF7=0,"",(BF7/Q7)))</f>
        <v>0</v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/>
      <c r="BP7" s="117">
        <f>IF(Q7=0,"",IF(BO7=0,"",(BO7/Q7)))</f>
        <v>0</v>
      </c>
      <c r="BQ7" s="118"/>
      <c r="BR7" s="119" t="str">
        <f>IFERROR(BQ7/BO7,"-")</f>
        <v>-</v>
      </c>
      <c r="BS7" s="120"/>
      <c r="BT7" s="121" t="str">
        <f>IFERROR(BS7/BO7,"-")</f>
        <v>-</v>
      </c>
      <c r="BU7" s="122"/>
      <c r="BV7" s="122"/>
      <c r="BW7" s="122"/>
      <c r="BX7" s="123">
        <v>1</v>
      </c>
      <c r="BY7" s="124">
        <f>IF(Q7=0,"",IF(BX7=0,"",(BX7/Q7)))</f>
        <v>1</v>
      </c>
      <c r="BZ7" s="125">
        <v>1</v>
      </c>
      <c r="CA7" s="126">
        <f>IFERROR(BZ7/BX7,"-")</f>
        <v>1</v>
      </c>
      <c r="CB7" s="127">
        <v>110000</v>
      </c>
      <c r="CC7" s="128">
        <f>IFERROR(CB7/BX7,"-")</f>
        <v>110000</v>
      </c>
      <c r="CD7" s="129"/>
      <c r="CE7" s="129"/>
      <c r="CF7" s="129">
        <v>1</v>
      </c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1</v>
      </c>
      <c r="CQ7" s="138">
        <v>110000</v>
      </c>
      <c r="CR7" s="138">
        <v>110000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/>
      <c r="B8" s="184" t="s">
        <v>68</v>
      </c>
      <c r="C8" s="184" t="s">
        <v>58</v>
      </c>
      <c r="D8" s="184"/>
      <c r="E8" s="184" t="s">
        <v>69</v>
      </c>
      <c r="F8" s="184" t="s">
        <v>70</v>
      </c>
      <c r="G8" s="184" t="s">
        <v>61</v>
      </c>
      <c r="H8" s="87"/>
      <c r="I8" s="87" t="s">
        <v>63</v>
      </c>
      <c r="J8" s="87"/>
      <c r="K8" s="176"/>
      <c r="L8" s="79">
        <v>7</v>
      </c>
      <c r="M8" s="79">
        <v>0</v>
      </c>
      <c r="N8" s="79">
        <v>66</v>
      </c>
      <c r="O8" s="88">
        <v>1</v>
      </c>
      <c r="P8" s="89">
        <v>1</v>
      </c>
      <c r="Q8" s="90">
        <f>O8+P8</f>
        <v>2</v>
      </c>
      <c r="R8" s="80">
        <f>IFERROR(Q8/N8,"-")</f>
        <v>0.03030303030303</v>
      </c>
      <c r="S8" s="79">
        <v>1</v>
      </c>
      <c r="T8" s="79">
        <v>0</v>
      </c>
      <c r="U8" s="80">
        <f>IFERROR(T8/(Q8),"-")</f>
        <v>0</v>
      </c>
      <c r="V8" s="81"/>
      <c r="W8" s="82">
        <v>1</v>
      </c>
      <c r="X8" s="80">
        <f>IF(Q8=0,"-",W8/Q8)</f>
        <v>0.5</v>
      </c>
      <c r="Y8" s="181">
        <v>15000</v>
      </c>
      <c r="Z8" s="182">
        <f>IFERROR(Y8/Q8,"-")</f>
        <v>7500</v>
      </c>
      <c r="AA8" s="182">
        <f>IFERROR(Y8/W8,"-")</f>
        <v>15000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>
        <v>1</v>
      </c>
      <c r="BP8" s="117">
        <f>IF(Q8=0,"",IF(BO8=0,"",(BO8/Q8)))</f>
        <v>0.5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>
        <v>1</v>
      </c>
      <c r="BY8" s="124">
        <f>IF(Q8=0,"",IF(BX8=0,"",(BX8/Q8)))</f>
        <v>0.5</v>
      </c>
      <c r="BZ8" s="125">
        <v>1</v>
      </c>
      <c r="CA8" s="126">
        <f>IFERROR(BZ8/BX8,"-")</f>
        <v>1</v>
      </c>
      <c r="CB8" s="127">
        <v>15000</v>
      </c>
      <c r="CC8" s="128">
        <f>IFERROR(CB8/BX8,"-")</f>
        <v>15000</v>
      </c>
      <c r="CD8" s="129"/>
      <c r="CE8" s="129">
        <v>1</v>
      </c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1</v>
      </c>
      <c r="CQ8" s="138">
        <v>15000</v>
      </c>
      <c r="CR8" s="138">
        <v>15000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71</v>
      </c>
      <c r="C9" s="184" t="s">
        <v>58</v>
      </c>
      <c r="D9" s="184"/>
      <c r="E9" s="184" t="s">
        <v>72</v>
      </c>
      <c r="F9" s="184" t="s">
        <v>73</v>
      </c>
      <c r="G9" s="184" t="s">
        <v>61</v>
      </c>
      <c r="H9" s="87"/>
      <c r="I9" s="87" t="s">
        <v>63</v>
      </c>
      <c r="J9" s="87"/>
      <c r="K9" s="176"/>
      <c r="L9" s="79">
        <v>5</v>
      </c>
      <c r="M9" s="79">
        <v>0</v>
      </c>
      <c r="N9" s="79">
        <v>19</v>
      </c>
      <c r="O9" s="88">
        <v>1</v>
      </c>
      <c r="P9" s="89">
        <v>0</v>
      </c>
      <c r="Q9" s="90">
        <f>O9+P9</f>
        <v>1</v>
      </c>
      <c r="R9" s="80">
        <f>IFERROR(Q9/N9,"-")</f>
        <v>0.052631578947368</v>
      </c>
      <c r="S9" s="79">
        <v>1</v>
      </c>
      <c r="T9" s="79">
        <v>0</v>
      </c>
      <c r="U9" s="80">
        <f>IFERROR(T9/(Q9),"-")</f>
        <v>0</v>
      </c>
      <c r="V9" s="81"/>
      <c r="W9" s="82">
        <v>1</v>
      </c>
      <c r="X9" s="80">
        <f>IF(Q9=0,"-",W9/Q9)</f>
        <v>1</v>
      </c>
      <c r="Y9" s="181">
        <v>3000</v>
      </c>
      <c r="Z9" s="182">
        <f>IFERROR(Y9/Q9,"-")</f>
        <v>3000</v>
      </c>
      <c r="AA9" s="182">
        <f>IFERROR(Y9/W9,"-")</f>
        <v>3000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/>
      <c r="BP9" s="117">
        <f>IF(Q9=0,"",IF(BO9=0,"",(BO9/Q9)))</f>
        <v>0</v>
      </c>
      <c r="BQ9" s="118"/>
      <c r="BR9" s="119" t="str">
        <f>IFERROR(BQ9/BO9,"-")</f>
        <v>-</v>
      </c>
      <c r="BS9" s="120"/>
      <c r="BT9" s="121" t="str">
        <f>IFERROR(BS9/BO9,"-")</f>
        <v>-</v>
      </c>
      <c r="BU9" s="122"/>
      <c r="BV9" s="122"/>
      <c r="BW9" s="122"/>
      <c r="BX9" s="123">
        <v>1</v>
      </c>
      <c r="BY9" s="124">
        <f>IF(Q9=0,"",IF(BX9=0,"",(BX9/Q9)))</f>
        <v>1</v>
      </c>
      <c r="BZ9" s="125">
        <v>1</v>
      </c>
      <c r="CA9" s="126">
        <f>IFERROR(BZ9/BX9,"-")</f>
        <v>1</v>
      </c>
      <c r="CB9" s="127">
        <v>3000</v>
      </c>
      <c r="CC9" s="128">
        <f>IFERROR(CB9/BX9,"-")</f>
        <v>3000</v>
      </c>
      <c r="CD9" s="129">
        <v>1</v>
      </c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1</v>
      </c>
      <c r="CQ9" s="138">
        <v>3000</v>
      </c>
      <c r="CR9" s="138">
        <v>3000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74</v>
      </c>
      <c r="C10" s="184" t="s">
        <v>58</v>
      </c>
      <c r="D10" s="184"/>
      <c r="E10" s="184" t="s">
        <v>75</v>
      </c>
      <c r="F10" s="184" t="s">
        <v>76</v>
      </c>
      <c r="G10" s="184" t="s">
        <v>61</v>
      </c>
      <c r="H10" s="87"/>
      <c r="I10" s="87" t="s">
        <v>63</v>
      </c>
      <c r="J10" s="87"/>
      <c r="K10" s="176"/>
      <c r="L10" s="79">
        <v>5</v>
      </c>
      <c r="M10" s="79">
        <v>0</v>
      </c>
      <c r="N10" s="79">
        <v>44</v>
      </c>
      <c r="O10" s="88">
        <v>0</v>
      </c>
      <c r="P10" s="89">
        <v>0</v>
      </c>
      <c r="Q10" s="90">
        <f>O10+P10</f>
        <v>0</v>
      </c>
      <c r="R10" s="80">
        <f>IFERROR(Q10/N10,"-")</f>
        <v>0</v>
      </c>
      <c r="S10" s="79">
        <v>0</v>
      </c>
      <c r="T10" s="79">
        <v>0</v>
      </c>
      <c r="U10" s="80" t="str">
        <f>IFERROR(T10/(Q10),"-")</f>
        <v>-</v>
      </c>
      <c r="V10" s="81"/>
      <c r="W10" s="82">
        <v>0</v>
      </c>
      <c r="X10" s="80" t="str">
        <f>IF(Q10=0,"-",W10/Q10)</f>
        <v>-</v>
      </c>
      <c r="Y10" s="181">
        <v>0</v>
      </c>
      <c r="Z10" s="182" t="str">
        <f>IFERROR(Y10/Q10,"-")</f>
        <v>-</v>
      </c>
      <c r="AA10" s="182" t="str">
        <f>IFERROR(Y10/W10,"-")</f>
        <v>-</v>
      </c>
      <c r="AB10" s="176"/>
      <c r="AC10" s="83"/>
      <c r="AD10" s="77"/>
      <c r="AE10" s="91"/>
      <c r="AF10" s="92" t="str">
        <f>IF(Q10=0,"",IF(AE10=0,"",(AE10/Q10)))</f>
        <v/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 t="str">
        <f>IF(Q10=0,"",IF(AN10=0,"",(AN10/Q10)))</f>
        <v/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 t="str">
        <f>IF(Q10=0,"",IF(AW10=0,"",(AW10/Q10)))</f>
        <v/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/>
      <c r="BG10" s="110" t="str">
        <f>IF(Q10=0,"",IF(BF10=0,"",(BF10/Q10)))</f>
        <v/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/>
      <c r="BP10" s="117" t="str">
        <f>IF(Q10=0,"",IF(BO10=0,"",(BO10/Q10)))</f>
        <v/>
      </c>
      <c r="BQ10" s="118"/>
      <c r="BR10" s="119" t="str">
        <f>IFERROR(BQ10/BO10,"-")</f>
        <v>-</v>
      </c>
      <c r="BS10" s="120"/>
      <c r="BT10" s="121" t="str">
        <f>IFERROR(BS10/BO10,"-")</f>
        <v>-</v>
      </c>
      <c r="BU10" s="122"/>
      <c r="BV10" s="122"/>
      <c r="BW10" s="122"/>
      <c r="BX10" s="123"/>
      <c r="BY10" s="124" t="str">
        <f>IF(Q10=0,"",IF(BX10=0,"",(BX10/Q10)))</f>
        <v/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 t="str">
        <f>IF(Q10=0,"",IF(CG10=0,"",(CG10/Q10)))</f>
        <v/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77</v>
      </c>
      <c r="C11" s="184" t="s">
        <v>58</v>
      </c>
      <c r="D11" s="184"/>
      <c r="E11" s="184" t="s">
        <v>78</v>
      </c>
      <c r="F11" s="184" t="s">
        <v>78</v>
      </c>
      <c r="G11" s="184" t="s">
        <v>79</v>
      </c>
      <c r="H11" s="87"/>
      <c r="I11" s="87"/>
      <c r="J11" s="87"/>
      <c r="K11" s="176"/>
      <c r="L11" s="79">
        <v>217</v>
      </c>
      <c r="M11" s="79">
        <v>118</v>
      </c>
      <c r="N11" s="79">
        <v>161</v>
      </c>
      <c r="O11" s="88">
        <v>23</v>
      </c>
      <c r="P11" s="89">
        <v>0</v>
      </c>
      <c r="Q11" s="90">
        <f>O11+P11</f>
        <v>23</v>
      </c>
      <c r="R11" s="80">
        <f>IFERROR(Q11/N11,"-")</f>
        <v>0.14285714285714</v>
      </c>
      <c r="S11" s="79">
        <v>11</v>
      </c>
      <c r="T11" s="79">
        <v>2</v>
      </c>
      <c r="U11" s="80">
        <f>IFERROR(T11/(Q11),"-")</f>
        <v>0.08695652173913</v>
      </c>
      <c r="V11" s="81"/>
      <c r="W11" s="82">
        <v>2</v>
      </c>
      <c r="X11" s="80">
        <f>IF(Q11=0,"-",W11/Q11)</f>
        <v>0.08695652173913</v>
      </c>
      <c r="Y11" s="181">
        <v>56000</v>
      </c>
      <c r="Z11" s="182">
        <f>IFERROR(Y11/Q11,"-")</f>
        <v>2434.7826086957</v>
      </c>
      <c r="AA11" s="182">
        <f>IFERROR(Y11/W11,"-")</f>
        <v>28000</v>
      </c>
      <c r="AB11" s="176"/>
      <c r="AC11" s="83"/>
      <c r="AD11" s="77"/>
      <c r="AE11" s="91">
        <v>1</v>
      </c>
      <c r="AF11" s="92">
        <f>IF(Q11=0,"",IF(AE11=0,"",(AE11/Q11)))</f>
        <v>0.043478260869565</v>
      </c>
      <c r="AG11" s="91"/>
      <c r="AH11" s="93">
        <f>IFERROR(AG11/AE11,"-")</f>
        <v>0</v>
      </c>
      <c r="AI11" s="94"/>
      <c r="AJ11" s="95">
        <f>IFERROR(AI11/AE11,"-")</f>
        <v>0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2</v>
      </c>
      <c r="BG11" s="110">
        <f>IF(Q11=0,"",IF(BF11=0,"",(BF11/Q11)))</f>
        <v>0.08695652173913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9</v>
      </c>
      <c r="BP11" s="117">
        <f>IF(Q11=0,"",IF(BO11=0,"",(BO11/Q11)))</f>
        <v>0.39130434782609</v>
      </c>
      <c r="BQ11" s="118">
        <v>1</v>
      </c>
      <c r="BR11" s="119">
        <f>IFERROR(BQ11/BO11,"-")</f>
        <v>0.11111111111111</v>
      </c>
      <c r="BS11" s="120">
        <v>8000</v>
      </c>
      <c r="BT11" s="121">
        <f>IFERROR(BS11/BO11,"-")</f>
        <v>888.88888888889</v>
      </c>
      <c r="BU11" s="122"/>
      <c r="BV11" s="122">
        <v>1</v>
      </c>
      <c r="BW11" s="122"/>
      <c r="BX11" s="123">
        <v>9</v>
      </c>
      <c r="BY11" s="124">
        <f>IF(Q11=0,"",IF(BX11=0,"",(BX11/Q11)))</f>
        <v>0.39130434782609</v>
      </c>
      <c r="BZ11" s="125">
        <v>1</v>
      </c>
      <c r="CA11" s="126">
        <f>IFERROR(BZ11/BX11,"-")</f>
        <v>0.11111111111111</v>
      </c>
      <c r="CB11" s="127">
        <v>48000</v>
      </c>
      <c r="CC11" s="128">
        <f>IFERROR(CB11/BX11,"-")</f>
        <v>5333.3333333333</v>
      </c>
      <c r="CD11" s="129"/>
      <c r="CE11" s="129"/>
      <c r="CF11" s="129">
        <v>1</v>
      </c>
      <c r="CG11" s="130">
        <v>2</v>
      </c>
      <c r="CH11" s="131">
        <f>IF(Q11=0,"",IF(CG11=0,"",(CG11/Q11)))</f>
        <v>0.08695652173913</v>
      </c>
      <c r="CI11" s="132"/>
      <c r="CJ11" s="133">
        <f>IFERROR(CI11/CG11,"-")</f>
        <v>0</v>
      </c>
      <c r="CK11" s="134"/>
      <c r="CL11" s="135">
        <f>IFERROR(CK11/CG11,"-")</f>
        <v>0</v>
      </c>
      <c r="CM11" s="136"/>
      <c r="CN11" s="136"/>
      <c r="CO11" s="136"/>
      <c r="CP11" s="137">
        <v>2</v>
      </c>
      <c r="CQ11" s="138">
        <v>56000</v>
      </c>
      <c r="CR11" s="138">
        <v>48000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0.60153846153846</v>
      </c>
      <c r="B12" s="184" t="s">
        <v>80</v>
      </c>
      <c r="C12" s="184" t="s">
        <v>58</v>
      </c>
      <c r="D12" s="184"/>
      <c r="E12" s="184" t="s">
        <v>81</v>
      </c>
      <c r="F12" s="184" t="s">
        <v>82</v>
      </c>
      <c r="G12" s="184" t="s">
        <v>61</v>
      </c>
      <c r="H12" s="87" t="s">
        <v>83</v>
      </c>
      <c r="I12" s="87" t="s">
        <v>84</v>
      </c>
      <c r="J12" s="87" t="s">
        <v>85</v>
      </c>
      <c r="K12" s="176">
        <v>650000</v>
      </c>
      <c r="L12" s="79">
        <v>13</v>
      </c>
      <c r="M12" s="79">
        <v>0</v>
      </c>
      <c r="N12" s="79">
        <v>69</v>
      </c>
      <c r="O12" s="88">
        <v>4</v>
      </c>
      <c r="P12" s="89">
        <v>0</v>
      </c>
      <c r="Q12" s="90">
        <f>O12+P12</f>
        <v>4</v>
      </c>
      <c r="R12" s="80">
        <f>IFERROR(Q12/N12,"-")</f>
        <v>0.057971014492754</v>
      </c>
      <c r="S12" s="79">
        <v>1</v>
      </c>
      <c r="T12" s="79">
        <v>1</v>
      </c>
      <c r="U12" s="80">
        <f>IFERROR(T12/(Q12),"-")</f>
        <v>0.25</v>
      </c>
      <c r="V12" s="81">
        <f>IFERROR(K12/SUM(Q12:Q15),"-")</f>
        <v>13265.306122449</v>
      </c>
      <c r="W12" s="82">
        <v>1</v>
      </c>
      <c r="X12" s="80">
        <f>IF(Q12=0,"-",W12/Q12)</f>
        <v>0.25</v>
      </c>
      <c r="Y12" s="181">
        <v>35000</v>
      </c>
      <c r="Z12" s="182">
        <f>IFERROR(Y12/Q12,"-")</f>
        <v>8750</v>
      </c>
      <c r="AA12" s="182">
        <f>IFERROR(Y12/W12,"-")</f>
        <v>35000</v>
      </c>
      <c r="AB12" s="176">
        <f>SUM(Y12:Y15)-SUM(K12:K15)</f>
        <v>-259000</v>
      </c>
      <c r="AC12" s="83">
        <f>SUM(Y12:Y15)/SUM(K12:K15)</f>
        <v>0.60153846153846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>
        <v>1</v>
      </c>
      <c r="AO12" s="98">
        <f>IF(Q12=0,"",IF(AN12=0,"",(AN12/Q12)))</f>
        <v>0.25</v>
      </c>
      <c r="AP12" s="97"/>
      <c r="AQ12" s="99">
        <f>IFERROR(AP12/AN12,"-")</f>
        <v>0</v>
      </c>
      <c r="AR12" s="100"/>
      <c r="AS12" s="101">
        <f>IFERROR(AR12/AN12,"-")</f>
        <v>0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1</v>
      </c>
      <c r="BG12" s="110">
        <f>IF(Q12=0,"",IF(BF12=0,"",(BF12/Q12)))</f>
        <v>0.25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/>
      <c r="BP12" s="117">
        <f>IF(Q12=0,"",IF(BO12=0,"",(BO12/Q12)))</f>
        <v>0</v>
      </c>
      <c r="BQ12" s="118"/>
      <c r="BR12" s="119" t="str">
        <f>IFERROR(BQ12/BO12,"-")</f>
        <v>-</v>
      </c>
      <c r="BS12" s="120"/>
      <c r="BT12" s="121" t="str">
        <f>IFERROR(BS12/BO12,"-")</f>
        <v>-</v>
      </c>
      <c r="BU12" s="122"/>
      <c r="BV12" s="122"/>
      <c r="BW12" s="122"/>
      <c r="BX12" s="123">
        <v>2</v>
      </c>
      <c r="BY12" s="124">
        <f>IF(Q12=0,"",IF(BX12=0,"",(BX12/Q12)))</f>
        <v>0.5</v>
      </c>
      <c r="BZ12" s="125">
        <v>1</v>
      </c>
      <c r="CA12" s="126">
        <f>IFERROR(BZ12/BX12,"-")</f>
        <v>0.5</v>
      </c>
      <c r="CB12" s="127">
        <v>35000</v>
      </c>
      <c r="CC12" s="128">
        <f>IFERROR(CB12/BX12,"-")</f>
        <v>17500</v>
      </c>
      <c r="CD12" s="129"/>
      <c r="CE12" s="129"/>
      <c r="CF12" s="129">
        <v>1</v>
      </c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1</v>
      </c>
      <c r="CQ12" s="138">
        <v>35000</v>
      </c>
      <c r="CR12" s="138">
        <v>35000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86</v>
      </c>
      <c r="C13" s="184" t="s">
        <v>58</v>
      </c>
      <c r="D13" s="184"/>
      <c r="E13" s="184" t="s">
        <v>87</v>
      </c>
      <c r="F13" s="184" t="s">
        <v>60</v>
      </c>
      <c r="G13" s="184" t="s">
        <v>61</v>
      </c>
      <c r="H13" s="87" t="s">
        <v>83</v>
      </c>
      <c r="I13" s="87" t="s">
        <v>88</v>
      </c>
      <c r="J13" s="87"/>
      <c r="K13" s="176"/>
      <c r="L13" s="79">
        <v>32</v>
      </c>
      <c r="M13" s="79">
        <v>0</v>
      </c>
      <c r="N13" s="79">
        <v>98</v>
      </c>
      <c r="O13" s="88">
        <v>7</v>
      </c>
      <c r="P13" s="89">
        <v>0</v>
      </c>
      <c r="Q13" s="90">
        <f>O13+P13</f>
        <v>7</v>
      </c>
      <c r="R13" s="80">
        <f>IFERROR(Q13/N13,"-")</f>
        <v>0.071428571428571</v>
      </c>
      <c r="S13" s="79">
        <v>3</v>
      </c>
      <c r="T13" s="79">
        <v>1</v>
      </c>
      <c r="U13" s="80">
        <f>IFERROR(T13/(Q13),"-")</f>
        <v>0.14285714285714</v>
      </c>
      <c r="V13" s="81"/>
      <c r="W13" s="82">
        <v>2</v>
      </c>
      <c r="X13" s="80">
        <f>IF(Q13=0,"-",W13/Q13)</f>
        <v>0.28571428571429</v>
      </c>
      <c r="Y13" s="181">
        <v>6000</v>
      </c>
      <c r="Z13" s="182">
        <f>IFERROR(Y13/Q13,"-")</f>
        <v>857.14285714286</v>
      </c>
      <c r="AA13" s="182">
        <f>IFERROR(Y13/W13,"-")</f>
        <v>3000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4</v>
      </c>
      <c r="BG13" s="110">
        <f>IF(Q13=0,"",IF(BF13=0,"",(BF13/Q13)))</f>
        <v>0.57142857142857</v>
      </c>
      <c r="BH13" s="109">
        <v>1</v>
      </c>
      <c r="BI13" s="111">
        <f>IFERROR(BH13/BF13,"-")</f>
        <v>0.25</v>
      </c>
      <c r="BJ13" s="112">
        <v>3000</v>
      </c>
      <c r="BK13" s="113">
        <f>IFERROR(BJ13/BF13,"-")</f>
        <v>750</v>
      </c>
      <c r="BL13" s="114">
        <v>1</v>
      </c>
      <c r="BM13" s="114"/>
      <c r="BN13" s="114"/>
      <c r="BO13" s="116">
        <v>1</v>
      </c>
      <c r="BP13" s="117">
        <f>IF(Q13=0,"",IF(BO13=0,"",(BO13/Q13)))</f>
        <v>0.14285714285714</v>
      </c>
      <c r="BQ13" s="118">
        <v>1</v>
      </c>
      <c r="BR13" s="119">
        <f>IFERROR(BQ13/BO13,"-")</f>
        <v>1</v>
      </c>
      <c r="BS13" s="120">
        <v>3000</v>
      </c>
      <c r="BT13" s="121">
        <f>IFERROR(BS13/BO13,"-")</f>
        <v>3000</v>
      </c>
      <c r="BU13" s="122">
        <v>1</v>
      </c>
      <c r="BV13" s="122"/>
      <c r="BW13" s="122"/>
      <c r="BX13" s="123">
        <v>2</v>
      </c>
      <c r="BY13" s="124">
        <f>IF(Q13=0,"",IF(BX13=0,"",(BX13/Q13)))</f>
        <v>0.28571428571429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2</v>
      </c>
      <c r="CQ13" s="138">
        <v>6000</v>
      </c>
      <c r="CR13" s="138">
        <v>3000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89</v>
      </c>
      <c r="C14" s="184" t="s">
        <v>58</v>
      </c>
      <c r="D14" s="184"/>
      <c r="E14" s="184" t="s">
        <v>90</v>
      </c>
      <c r="F14" s="184" t="s">
        <v>91</v>
      </c>
      <c r="G14" s="184" t="s">
        <v>61</v>
      </c>
      <c r="H14" s="87" t="s">
        <v>83</v>
      </c>
      <c r="I14" s="87" t="s">
        <v>92</v>
      </c>
      <c r="J14" s="87"/>
      <c r="K14" s="176"/>
      <c r="L14" s="79">
        <v>63</v>
      </c>
      <c r="M14" s="79">
        <v>0</v>
      </c>
      <c r="N14" s="79">
        <v>264</v>
      </c>
      <c r="O14" s="88">
        <v>17</v>
      </c>
      <c r="P14" s="89">
        <v>0</v>
      </c>
      <c r="Q14" s="90">
        <f>O14+P14</f>
        <v>17</v>
      </c>
      <c r="R14" s="80">
        <f>IFERROR(Q14/N14,"-")</f>
        <v>0.064393939393939</v>
      </c>
      <c r="S14" s="79">
        <v>8</v>
      </c>
      <c r="T14" s="79">
        <v>2</v>
      </c>
      <c r="U14" s="80">
        <f>IFERROR(T14/(Q14),"-")</f>
        <v>0.11764705882353</v>
      </c>
      <c r="V14" s="81"/>
      <c r="W14" s="82">
        <v>5</v>
      </c>
      <c r="X14" s="80">
        <f>IF(Q14=0,"-",W14/Q14)</f>
        <v>0.29411764705882</v>
      </c>
      <c r="Y14" s="181">
        <v>40000</v>
      </c>
      <c r="Z14" s="182">
        <f>IFERROR(Y14/Q14,"-")</f>
        <v>2352.9411764706</v>
      </c>
      <c r="AA14" s="182">
        <f>IFERROR(Y14/W14,"-")</f>
        <v>8000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>
        <v>1</v>
      </c>
      <c r="AO14" s="98">
        <f>IF(Q14=0,"",IF(AN14=0,"",(AN14/Q14)))</f>
        <v>0.058823529411765</v>
      </c>
      <c r="AP14" s="97"/>
      <c r="AQ14" s="99">
        <f>IFERROR(AP14/AN14,"-")</f>
        <v>0</v>
      </c>
      <c r="AR14" s="100"/>
      <c r="AS14" s="101">
        <f>IFERROR(AR14/AN14,"-")</f>
        <v>0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3</v>
      </c>
      <c r="BG14" s="110">
        <f>IF(Q14=0,"",IF(BF14=0,"",(BF14/Q14)))</f>
        <v>0.17647058823529</v>
      </c>
      <c r="BH14" s="109">
        <v>1</v>
      </c>
      <c r="BI14" s="111">
        <f>IFERROR(BH14/BF14,"-")</f>
        <v>0.33333333333333</v>
      </c>
      <c r="BJ14" s="112">
        <v>3000</v>
      </c>
      <c r="BK14" s="113">
        <f>IFERROR(BJ14/BF14,"-")</f>
        <v>1000</v>
      </c>
      <c r="BL14" s="114">
        <v>1</v>
      </c>
      <c r="BM14" s="114"/>
      <c r="BN14" s="114"/>
      <c r="BO14" s="116">
        <v>5</v>
      </c>
      <c r="BP14" s="117">
        <f>IF(Q14=0,"",IF(BO14=0,"",(BO14/Q14)))</f>
        <v>0.29411764705882</v>
      </c>
      <c r="BQ14" s="118">
        <v>2</v>
      </c>
      <c r="BR14" s="119">
        <f>IFERROR(BQ14/BO14,"-")</f>
        <v>0.4</v>
      </c>
      <c r="BS14" s="120">
        <v>16000</v>
      </c>
      <c r="BT14" s="121">
        <f>IFERROR(BS14/BO14,"-")</f>
        <v>3200</v>
      </c>
      <c r="BU14" s="122">
        <v>1</v>
      </c>
      <c r="BV14" s="122"/>
      <c r="BW14" s="122">
        <v>1</v>
      </c>
      <c r="BX14" s="123">
        <v>6</v>
      </c>
      <c r="BY14" s="124">
        <f>IF(Q14=0,"",IF(BX14=0,"",(BX14/Q14)))</f>
        <v>0.35294117647059</v>
      </c>
      <c r="BZ14" s="125">
        <v>1</v>
      </c>
      <c r="CA14" s="126">
        <f>IFERROR(BZ14/BX14,"-")</f>
        <v>0.16666666666667</v>
      </c>
      <c r="CB14" s="127">
        <v>3000</v>
      </c>
      <c r="CC14" s="128">
        <f>IFERROR(CB14/BX14,"-")</f>
        <v>500</v>
      </c>
      <c r="CD14" s="129">
        <v>1</v>
      </c>
      <c r="CE14" s="129"/>
      <c r="CF14" s="129"/>
      <c r="CG14" s="130">
        <v>2</v>
      </c>
      <c r="CH14" s="131">
        <f>IF(Q14=0,"",IF(CG14=0,"",(CG14/Q14)))</f>
        <v>0.11764705882353</v>
      </c>
      <c r="CI14" s="132">
        <v>1</v>
      </c>
      <c r="CJ14" s="133">
        <f>IFERROR(CI14/CG14,"-")</f>
        <v>0.5</v>
      </c>
      <c r="CK14" s="134">
        <v>18000</v>
      </c>
      <c r="CL14" s="135">
        <f>IFERROR(CK14/CG14,"-")</f>
        <v>9000</v>
      </c>
      <c r="CM14" s="136"/>
      <c r="CN14" s="136"/>
      <c r="CO14" s="136">
        <v>1</v>
      </c>
      <c r="CP14" s="137">
        <v>5</v>
      </c>
      <c r="CQ14" s="138">
        <v>40000</v>
      </c>
      <c r="CR14" s="138">
        <v>18000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93</v>
      </c>
      <c r="C15" s="184" t="s">
        <v>58</v>
      </c>
      <c r="D15" s="184"/>
      <c r="E15" s="184" t="s">
        <v>78</v>
      </c>
      <c r="F15" s="184" t="s">
        <v>78</v>
      </c>
      <c r="G15" s="184" t="s">
        <v>79</v>
      </c>
      <c r="H15" s="87"/>
      <c r="I15" s="87"/>
      <c r="J15" s="87"/>
      <c r="K15" s="176"/>
      <c r="L15" s="79">
        <v>226</v>
      </c>
      <c r="M15" s="79">
        <v>100</v>
      </c>
      <c r="N15" s="79">
        <v>158</v>
      </c>
      <c r="O15" s="88">
        <v>21</v>
      </c>
      <c r="P15" s="89">
        <v>0</v>
      </c>
      <c r="Q15" s="90">
        <f>O15+P15</f>
        <v>21</v>
      </c>
      <c r="R15" s="80">
        <f>IFERROR(Q15/N15,"-")</f>
        <v>0.13291139240506</v>
      </c>
      <c r="S15" s="79">
        <v>13</v>
      </c>
      <c r="T15" s="79">
        <v>1</v>
      </c>
      <c r="U15" s="80">
        <f>IFERROR(T15/(Q15),"-")</f>
        <v>0.047619047619048</v>
      </c>
      <c r="V15" s="81"/>
      <c r="W15" s="82">
        <v>6</v>
      </c>
      <c r="X15" s="80">
        <f>IF(Q15=0,"-",W15/Q15)</f>
        <v>0.28571428571429</v>
      </c>
      <c r="Y15" s="181">
        <v>310000</v>
      </c>
      <c r="Z15" s="182">
        <f>IFERROR(Y15/Q15,"-")</f>
        <v>14761.904761905</v>
      </c>
      <c r="AA15" s="182">
        <f>IFERROR(Y15/W15,"-")</f>
        <v>51666.666666667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>
        <v>1</v>
      </c>
      <c r="AX15" s="104">
        <f>IF(Q15=0,"",IF(AW15=0,"",(AW15/Q15)))</f>
        <v>0.047619047619048</v>
      </c>
      <c r="AY15" s="103"/>
      <c r="AZ15" s="105">
        <f>IFERROR(AY15/AW15,"-")</f>
        <v>0</v>
      </c>
      <c r="BA15" s="106"/>
      <c r="BB15" s="107">
        <f>IFERROR(BA15/AW15,"-")</f>
        <v>0</v>
      </c>
      <c r="BC15" s="108"/>
      <c r="BD15" s="108"/>
      <c r="BE15" s="108"/>
      <c r="BF15" s="109">
        <v>5</v>
      </c>
      <c r="BG15" s="110">
        <f>IF(Q15=0,"",IF(BF15=0,"",(BF15/Q15)))</f>
        <v>0.23809523809524</v>
      </c>
      <c r="BH15" s="109">
        <v>2</v>
      </c>
      <c r="BI15" s="111">
        <f>IFERROR(BH15/BF15,"-")</f>
        <v>0.4</v>
      </c>
      <c r="BJ15" s="112">
        <v>51000</v>
      </c>
      <c r="BK15" s="113">
        <f>IFERROR(BJ15/BF15,"-")</f>
        <v>10200</v>
      </c>
      <c r="BL15" s="114"/>
      <c r="BM15" s="114">
        <v>1</v>
      </c>
      <c r="BN15" s="114">
        <v>1</v>
      </c>
      <c r="BO15" s="116">
        <v>7</v>
      </c>
      <c r="BP15" s="117">
        <f>IF(Q15=0,"",IF(BO15=0,"",(BO15/Q15)))</f>
        <v>0.33333333333333</v>
      </c>
      <c r="BQ15" s="118">
        <v>1</v>
      </c>
      <c r="BR15" s="119">
        <f>IFERROR(BQ15/BO15,"-")</f>
        <v>0.14285714285714</v>
      </c>
      <c r="BS15" s="120">
        <v>15000</v>
      </c>
      <c r="BT15" s="121">
        <f>IFERROR(BS15/BO15,"-")</f>
        <v>2142.8571428571</v>
      </c>
      <c r="BU15" s="122"/>
      <c r="BV15" s="122"/>
      <c r="BW15" s="122">
        <v>1</v>
      </c>
      <c r="BX15" s="123">
        <v>4</v>
      </c>
      <c r="BY15" s="124">
        <f>IF(Q15=0,"",IF(BX15=0,"",(BX15/Q15)))</f>
        <v>0.19047619047619</v>
      </c>
      <c r="BZ15" s="125">
        <v>2</v>
      </c>
      <c r="CA15" s="126">
        <f>IFERROR(BZ15/BX15,"-")</f>
        <v>0.5</v>
      </c>
      <c r="CB15" s="127">
        <v>241000</v>
      </c>
      <c r="CC15" s="128">
        <f>IFERROR(CB15/BX15,"-")</f>
        <v>60250</v>
      </c>
      <c r="CD15" s="129"/>
      <c r="CE15" s="129">
        <v>1</v>
      </c>
      <c r="CF15" s="129">
        <v>1</v>
      </c>
      <c r="CG15" s="130">
        <v>4</v>
      </c>
      <c r="CH15" s="131">
        <f>IF(Q15=0,"",IF(CG15=0,"",(CG15/Q15)))</f>
        <v>0.19047619047619</v>
      </c>
      <c r="CI15" s="132">
        <v>1</v>
      </c>
      <c r="CJ15" s="133">
        <f>IFERROR(CI15/CG15,"-")</f>
        <v>0.25</v>
      </c>
      <c r="CK15" s="134">
        <v>3000</v>
      </c>
      <c r="CL15" s="135">
        <f>IFERROR(CK15/CG15,"-")</f>
        <v>750</v>
      </c>
      <c r="CM15" s="136">
        <v>1</v>
      </c>
      <c r="CN15" s="136"/>
      <c r="CO15" s="136"/>
      <c r="CP15" s="137">
        <v>6</v>
      </c>
      <c r="CQ15" s="138">
        <v>310000</v>
      </c>
      <c r="CR15" s="138">
        <v>233000</v>
      </c>
      <c r="CS15" s="138"/>
      <c r="CT15" s="139" t="str">
        <f>IF(AND(CR15=0,CS15=0),"",IF(AND(CR15&lt;=100000,CS15&lt;=100000),"",IF(CR15/CQ15&gt;0.7,"男高",IF(CS15/CQ15&gt;0.7,"女高",""))))</f>
        <v>男高</v>
      </c>
    </row>
    <row r="16" spans="1:99">
      <c r="A16" s="30"/>
      <c r="B16" s="84"/>
      <c r="C16" s="84"/>
      <c r="D16" s="85"/>
      <c r="E16" s="85"/>
      <c r="F16" s="85"/>
      <c r="G16" s="86"/>
      <c r="H16" s="87"/>
      <c r="I16" s="87"/>
      <c r="J16" s="87"/>
      <c r="K16" s="177"/>
      <c r="L16" s="34"/>
      <c r="M16" s="34"/>
      <c r="N16" s="31"/>
      <c r="O16" s="23"/>
      <c r="P16" s="23"/>
      <c r="Q16" s="23"/>
      <c r="R16" s="32"/>
      <c r="S16" s="32"/>
      <c r="T16" s="23"/>
      <c r="U16" s="32"/>
      <c r="V16" s="25"/>
      <c r="W16" s="25"/>
      <c r="X16" s="25"/>
      <c r="Y16" s="183"/>
      <c r="Z16" s="183"/>
      <c r="AA16" s="183"/>
      <c r="AB16" s="183"/>
      <c r="AC16" s="33"/>
      <c r="AD16" s="57"/>
      <c r="AE16" s="61"/>
      <c r="AF16" s="62"/>
      <c r="AG16" s="61"/>
      <c r="AH16" s="65"/>
      <c r="AI16" s="66"/>
      <c r="AJ16" s="67"/>
      <c r="AK16" s="68"/>
      <c r="AL16" s="68"/>
      <c r="AM16" s="68"/>
      <c r="AN16" s="61"/>
      <c r="AO16" s="62"/>
      <c r="AP16" s="61"/>
      <c r="AQ16" s="65"/>
      <c r="AR16" s="66"/>
      <c r="AS16" s="67"/>
      <c r="AT16" s="68"/>
      <c r="AU16" s="68"/>
      <c r="AV16" s="68"/>
      <c r="AW16" s="61"/>
      <c r="AX16" s="62"/>
      <c r="AY16" s="61"/>
      <c r="AZ16" s="65"/>
      <c r="BA16" s="66"/>
      <c r="BB16" s="67"/>
      <c r="BC16" s="68"/>
      <c r="BD16" s="68"/>
      <c r="BE16" s="68"/>
      <c r="BF16" s="61"/>
      <c r="BG16" s="62"/>
      <c r="BH16" s="61"/>
      <c r="BI16" s="65"/>
      <c r="BJ16" s="66"/>
      <c r="BK16" s="67"/>
      <c r="BL16" s="68"/>
      <c r="BM16" s="68"/>
      <c r="BN16" s="68"/>
      <c r="BO16" s="63"/>
      <c r="BP16" s="64"/>
      <c r="BQ16" s="61"/>
      <c r="BR16" s="65"/>
      <c r="BS16" s="66"/>
      <c r="BT16" s="67"/>
      <c r="BU16" s="68"/>
      <c r="BV16" s="68"/>
      <c r="BW16" s="68"/>
      <c r="BX16" s="63"/>
      <c r="BY16" s="64"/>
      <c r="BZ16" s="61"/>
      <c r="CA16" s="65"/>
      <c r="CB16" s="66"/>
      <c r="CC16" s="67"/>
      <c r="CD16" s="68"/>
      <c r="CE16" s="68"/>
      <c r="CF16" s="68"/>
      <c r="CG16" s="63"/>
      <c r="CH16" s="64"/>
      <c r="CI16" s="61"/>
      <c r="CJ16" s="65"/>
      <c r="CK16" s="66"/>
      <c r="CL16" s="67"/>
      <c r="CM16" s="68"/>
      <c r="CN16" s="68"/>
      <c r="CO16" s="68"/>
      <c r="CP16" s="69"/>
      <c r="CQ16" s="66"/>
      <c r="CR16" s="66"/>
      <c r="CS16" s="66"/>
      <c r="CT16" s="70"/>
    </row>
    <row r="17" spans="1:99">
      <c r="A17" s="30"/>
      <c r="B17" s="37"/>
      <c r="C17" s="37"/>
      <c r="D17" s="21"/>
      <c r="E17" s="21"/>
      <c r="F17" s="21"/>
      <c r="G17" s="22"/>
      <c r="H17" s="36"/>
      <c r="I17" s="36"/>
      <c r="J17" s="73"/>
      <c r="K17" s="178"/>
      <c r="L17" s="34"/>
      <c r="M17" s="34"/>
      <c r="N17" s="31"/>
      <c r="O17" s="23"/>
      <c r="P17" s="23"/>
      <c r="Q17" s="23"/>
      <c r="R17" s="32"/>
      <c r="S17" s="32"/>
      <c r="T17" s="23"/>
      <c r="U17" s="32"/>
      <c r="V17" s="25"/>
      <c r="W17" s="25"/>
      <c r="X17" s="25"/>
      <c r="Y17" s="183"/>
      <c r="Z17" s="183"/>
      <c r="AA17" s="183"/>
      <c r="AB17" s="183"/>
      <c r="AC17" s="33"/>
      <c r="AD17" s="59"/>
      <c r="AE17" s="61"/>
      <c r="AF17" s="62"/>
      <c r="AG17" s="61"/>
      <c r="AH17" s="65"/>
      <c r="AI17" s="66"/>
      <c r="AJ17" s="67"/>
      <c r="AK17" s="68"/>
      <c r="AL17" s="68"/>
      <c r="AM17" s="68"/>
      <c r="AN17" s="61"/>
      <c r="AO17" s="62"/>
      <c r="AP17" s="61"/>
      <c r="AQ17" s="65"/>
      <c r="AR17" s="66"/>
      <c r="AS17" s="67"/>
      <c r="AT17" s="68"/>
      <c r="AU17" s="68"/>
      <c r="AV17" s="68"/>
      <c r="AW17" s="61"/>
      <c r="AX17" s="62"/>
      <c r="AY17" s="61"/>
      <c r="AZ17" s="65"/>
      <c r="BA17" s="66"/>
      <c r="BB17" s="67"/>
      <c r="BC17" s="68"/>
      <c r="BD17" s="68"/>
      <c r="BE17" s="68"/>
      <c r="BF17" s="61"/>
      <c r="BG17" s="62"/>
      <c r="BH17" s="61"/>
      <c r="BI17" s="65"/>
      <c r="BJ17" s="66"/>
      <c r="BK17" s="67"/>
      <c r="BL17" s="68"/>
      <c r="BM17" s="68"/>
      <c r="BN17" s="68"/>
      <c r="BO17" s="63"/>
      <c r="BP17" s="64"/>
      <c r="BQ17" s="61"/>
      <c r="BR17" s="65"/>
      <c r="BS17" s="66"/>
      <c r="BT17" s="67"/>
      <c r="BU17" s="68"/>
      <c r="BV17" s="68"/>
      <c r="BW17" s="68"/>
      <c r="BX17" s="63"/>
      <c r="BY17" s="64"/>
      <c r="BZ17" s="61"/>
      <c r="CA17" s="65"/>
      <c r="CB17" s="66"/>
      <c r="CC17" s="67"/>
      <c r="CD17" s="68"/>
      <c r="CE17" s="68"/>
      <c r="CF17" s="68"/>
      <c r="CG17" s="63"/>
      <c r="CH17" s="64"/>
      <c r="CI17" s="61"/>
      <c r="CJ17" s="65"/>
      <c r="CK17" s="66"/>
      <c r="CL17" s="67"/>
      <c r="CM17" s="68"/>
      <c r="CN17" s="68"/>
      <c r="CO17" s="68"/>
      <c r="CP17" s="69"/>
      <c r="CQ17" s="66"/>
      <c r="CR17" s="66"/>
      <c r="CS17" s="66"/>
      <c r="CT17" s="70"/>
    </row>
    <row r="18" spans="1:99">
      <c r="A18" s="19">
        <f>AC18</f>
        <v>0.71058823529412</v>
      </c>
      <c r="B18" s="39"/>
      <c r="C18" s="39"/>
      <c r="D18" s="39"/>
      <c r="E18" s="39"/>
      <c r="F18" s="39"/>
      <c r="G18" s="39"/>
      <c r="H18" s="40" t="s">
        <v>94</v>
      </c>
      <c r="I18" s="40"/>
      <c r="J18" s="40"/>
      <c r="K18" s="179">
        <f>SUM(K6:K17)</f>
        <v>850000</v>
      </c>
      <c r="L18" s="41">
        <f>SUM(L6:L17)</f>
        <v>598</v>
      </c>
      <c r="M18" s="41">
        <f>SUM(M6:M17)</f>
        <v>218</v>
      </c>
      <c r="N18" s="41">
        <f>SUM(N6:N17)</f>
        <v>1056</v>
      </c>
      <c r="O18" s="41">
        <f>SUM(O6:O17)</f>
        <v>81</v>
      </c>
      <c r="P18" s="41">
        <f>SUM(P6:P17)</f>
        <v>1</v>
      </c>
      <c r="Q18" s="41">
        <f>SUM(Q6:Q17)</f>
        <v>82</v>
      </c>
      <c r="R18" s="42">
        <f>IFERROR(Q18/N18,"-")</f>
        <v>0.077651515151515</v>
      </c>
      <c r="S18" s="76">
        <f>SUM(S6:S17)</f>
        <v>40</v>
      </c>
      <c r="T18" s="76">
        <f>SUM(T6:T17)</f>
        <v>10</v>
      </c>
      <c r="U18" s="42">
        <f>IFERROR(S18/Q18,"-")</f>
        <v>0.48780487804878</v>
      </c>
      <c r="V18" s="43">
        <f>IFERROR(K18/Q18,"-")</f>
        <v>10365.853658537</v>
      </c>
      <c r="W18" s="44">
        <f>SUM(W6:W17)</f>
        <v>22</v>
      </c>
      <c r="X18" s="42">
        <f>IFERROR(W18/Q18,"-")</f>
        <v>0.26829268292683</v>
      </c>
      <c r="Y18" s="179">
        <f>SUM(Y6:Y17)</f>
        <v>604000</v>
      </c>
      <c r="Z18" s="179">
        <f>IFERROR(Y18/Q18,"-")</f>
        <v>7365.8536585366</v>
      </c>
      <c r="AA18" s="179">
        <f>IFERROR(Y18/W18,"-")</f>
        <v>27454.545454545</v>
      </c>
      <c r="AB18" s="179">
        <f>Y18-K18</f>
        <v>-246000</v>
      </c>
      <c r="AC18" s="45">
        <f>Y18/K18</f>
        <v>0.71058823529412</v>
      </c>
      <c r="AD18" s="58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1"/>
    <mergeCell ref="K6:K11"/>
    <mergeCell ref="V6:V11"/>
    <mergeCell ref="AB6:AB11"/>
    <mergeCell ref="AC6:AC11"/>
    <mergeCell ref="A12:A15"/>
    <mergeCell ref="K12:K15"/>
    <mergeCell ref="V12:V15"/>
    <mergeCell ref="AB12:AB15"/>
    <mergeCell ref="AC12:AC1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95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1.0625</v>
      </c>
      <c r="B6" s="184" t="s">
        <v>96</v>
      </c>
      <c r="C6" s="184" t="s">
        <v>58</v>
      </c>
      <c r="D6" s="184" t="s">
        <v>97</v>
      </c>
      <c r="E6" s="184" t="s">
        <v>98</v>
      </c>
      <c r="F6" s="184" t="s">
        <v>67</v>
      </c>
      <c r="G6" s="184" t="s">
        <v>99</v>
      </c>
      <c r="H6" s="87" t="s">
        <v>100</v>
      </c>
      <c r="I6" s="87" t="s">
        <v>101</v>
      </c>
      <c r="J6" s="87" t="s">
        <v>102</v>
      </c>
      <c r="K6" s="176">
        <v>80000</v>
      </c>
      <c r="L6" s="79">
        <v>31</v>
      </c>
      <c r="M6" s="79">
        <v>0</v>
      </c>
      <c r="N6" s="79">
        <v>97</v>
      </c>
      <c r="O6" s="88">
        <v>14</v>
      </c>
      <c r="P6" s="89">
        <v>1</v>
      </c>
      <c r="Q6" s="90">
        <f>O6+P6</f>
        <v>15</v>
      </c>
      <c r="R6" s="80">
        <f>IFERROR(Q6/N6,"-")</f>
        <v>0.15463917525773</v>
      </c>
      <c r="S6" s="79">
        <v>2</v>
      </c>
      <c r="T6" s="79">
        <v>3</v>
      </c>
      <c r="U6" s="80">
        <f>IFERROR(T6/(Q6),"-")</f>
        <v>0.2</v>
      </c>
      <c r="V6" s="81">
        <f>IFERROR(K6/SUM(Q6:Q7),"-")</f>
        <v>2857.1428571429</v>
      </c>
      <c r="W6" s="82">
        <v>3</v>
      </c>
      <c r="X6" s="80">
        <f>IF(Q6=0,"-",W6/Q6)</f>
        <v>0.2</v>
      </c>
      <c r="Y6" s="181">
        <v>56000</v>
      </c>
      <c r="Z6" s="182">
        <f>IFERROR(Y6/Q6,"-")</f>
        <v>3733.3333333333</v>
      </c>
      <c r="AA6" s="182">
        <f>IFERROR(Y6/W6,"-")</f>
        <v>18666.666666667</v>
      </c>
      <c r="AB6" s="176">
        <f>SUM(Y6:Y7)-SUM(K6:K7)</f>
        <v>5000</v>
      </c>
      <c r="AC6" s="83">
        <f>SUM(Y6:Y7)/SUM(K6:K7)</f>
        <v>1.0625</v>
      </c>
      <c r="AD6" s="77"/>
      <c r="AE6" s="91">
        <v>4</v>
      </c>
      <c r="AF6" s="92">
        <f>IF(Q6=0,"",IF(AE6=0,"",(AE6/Q6)))</f>
        <v>0.26666666666667</v>
      </c>
      <c r="AG6" s="91">
        <v>1</v>
      </c>
      <c r="AH6" s="93">
        <f>IFERROR(AG6/AE6,"-")</f>
        <v>0.25</v>
      </c>
      <c r="AI6" s="94">
        <v>5000</v>
      </c>
      <c r="AJ6" s="95">
        <f>IFERROR(AI6/AE6,"-")</f>
        <v>1250</v>
      </c>
      <c r="AK6" s="96">
        <v>1</v>
      </c>
      <c r="AL6" s="96"/>
      <c r="AM6" s="96"/>
      <c r="AN6" s="97">
        <v>7</v>
      </c>
      <c r="AO6" s="98">
        <f>IF(Q6=0,"",IF(AN6=0,"",(AN6/Q6)))</f>
        <v>0.46666666666667</v>
      </c>
      <c r="AP6" s="97">
        <v>1</v>
      </c>
      <c r="AQ6" s="99">
        <f>IFERROR(AP6/AN6,"-")</f>
        <v>0.14285714285714</v>
      </c>
      <c r="AR6" s="100">
        <v>8000</v>
      </c>
      <c r="AS6" s="101">
        <f>IFERROR(AR6/AN6,"-")</f>
        <v>1142.8571428571</v>
      </c>
      <c r="AT6" s="102"/>
      <c r="AU6" s="102">
        <v>1</v>
      </c>
      <c r="AV6" s="102"/>
      <c r="AW6" s="103">
        <v>2</v>
      </c>
      <c r="AX6" s="104">
        <f>IF(Q6=0,"",IF(AW6=0,"",(AW6/Q6)))</f>
        <v>0.13333333333333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>
        <v>1</v>
      </c>
      <c r="BP6" s="117">
        <f>IF(Q6=0,"",IF(BO6=0,"",(BO6/Q6)))</f>
        <v>0.066666666666667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1</v>
      </c>
      <c r="BY6" s="124">
        <f>IF(Q6=0,"",IF(BX6=0,"",(BX6/Q6)))</f>
        <v>0.066666666666667</v>
      </c>
      <c r="BZ6" s="125">
        <v>1</v>
      </c>
      <c r="CA6" s="126">
        <f>IFERROR(BZ6/BX6,"-")</f>
        <v>1</v>
      </c>
      <c r="CB6" s="127">
        <v>43000</v>
      </c>
      <c r="CC6" s="128">
        <f>IFERROR(CB6/BX6,"-")</f>
        <v>43000</v>
      </c>
      <c r="CD6" s="129"/>
      <c r="CE6" s="129"/>
      <c r="CF6" s="129">
        <v>1</v>
      </c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3</v>
      </c>
      <c r="CQ6" s="138">
        <v>56000</v>
      </c>
      <c r="CR6" s="138">
        <v>43000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103</v>
      </c>
      <c r="C7" s="184" t="s">
        <v>58</v>
      </c>
      <c r="D7" s="184"/>
      <c r="E7" s="184"/>
      <c r="F7" s="184"/>
      <c r="G7" s="184" t="s">
        <v>79</v>
      </c>
      <c r="H7" s="87"/>
      <c r="I7" s="87"/>
      <c r="J7" s="87"/>
      <c r="K7" s="176"/>
      <c r="L7" s="79">
        <v>63</v>
      </c>
      <c r="M7" s="79">
        <v>42</v>
      </c>
      <c r="N7" s="79">
        <v>32</v>
      </c>
      <c r="O7" s="88">
        <v>13</v>
      </c>
      <c r="P7" s="89">
        <v>0</v>
      </c>
      <c r="Q7" s="90">
        <f>O7+P7</f>
        <v>13</v>
      </c>
      <c r="R7" s="80">
        <f>IFERROR(Q7/N7,"-")</f>
        <v>0.40625</v>
      </c>
      <c r="S7" s="79">
        <v>2</v>
      </c>
      <c r="T7" s="79">
        <v>2</v>
      </c>
      <c r="U7" s="80">
        <f>IFERROR(T7/(Q7),"-")</f>
        <v>0.15384615384615</v>
      </c>
      <c r="V7" s="81"/>
      <c r="W7" s="82">
        <v>3</v>
      </c>
      <c r="X7" s="80">
        <f>IF(Q7=0,"-",W7/Q7)</f>
        <v>0.23076923076923</v>
      </c>
      <c r="Y7" s="181">
        <v>29000</v>
      </c>
      <c r="Z7" s="182">
        <f>IFERROR(Y7/Q7,"-")</f>
        <v>2230.7692307692</v>
      </c>
      <c r="AA7" s="182">
        <f>IFERROR(Y7/W7,"-")</f>
        <v>9666.6666666667</v>
      </c>
      <c r="AB7" s="176"/>
      <c r="AC7" s="83"/>
      <c r="AD7" s="77"/>
      <c r="AE7" s="91">
        <v>2</v>
      </c>
      <c r="AF7" s="92">
        <f>IF(Q7=0,"",IF(AE7=0,"",(AE7/Q7)))</f>
        <v>0.15384615384615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>
        <v>2</v>
      </c>
      <c r="AO7" s="98">
        <f>IF(Q7=0,"",IF(AN7=0,"",(AN7/Q7)))</f>
        <v>0.15384615384615</v>
      </c>
      <c r="AP7" s="97">
        <v>1</v>
      </c>
      <c r="AQ7" s="99">
        <f>IFERROR(AP7/AN7,"-")</f>
        <v>0.5</v>
      </c>
      <c r="AR7" s="100">
        <v>3000</v>
      </c>
      <c r="AS7" s="101">
        <f>IFERROR(AR7/AN7,"-")</f>
        <v>1500</v>
      </c>
      <c r="AT7" s="102">
        <v>1</v>
      </c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6</v>
      </c>
      <c r="BG7" s="110">
        <f>IF(Q7=0,"",IF(BF7=0,"",(BF7/Q7)))</f>
        <v>0.46153846153846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2</v>
      </c>
      <c r="BP7" s="117">
        <f>IF(Q7=0,"",IF(BO7=0,"",(BO7/Q7)))</f>
        <v>0.15384615384615</v>
      </c>
      <c r="BQ7" s="118">
        <v>1</v>
      </c>
      <c r="BR7" s="119">
        <f>IFERROR(BQ7/BO7,"-")</f>
        <v>0.5</v>
      </c>
      <c r="BS7" s="120">
        <v>13000</v>
      </c>
      <c r="BT7" s="121">
        <f>IFERROR(BS7/BO7,"-")</f>
        <v>6500</v>
      </c>
      <c r="BU7" s="122"/>
      <c r="BV7" s="122"/>
      <c r="BW7" s="122">
        <v>1</v>
      </c>
      <c r="BX7" s="123">
        <v>1</v>
      </c>
      <c r="BY7" s="124">
        <f>IF(Q7=0,"",IF(BX7=0,"",(BX7/Q7)))</f>
        <v>0.076923076923077</v>
      </c>
      <c r="BZ7" s="125">
        <v>1</v>
      </c>
      <c r="CA7" s="126">
        <f>IFERROR(BZ7/BX7,"-")</f>
        <v>1</v>
      </c>
      <c r="CB7" s="127">
        <v>13000</v>
      </c>
      <c r="CC7" s="128">
        <f>IFERROR(CB7/BX7,"-")</f>
        <v>13000</v>
      </c>
      <c r="CD7" s="129"/>
      <c r="CE7" s="129"/>
      <c r="CF7" s="129">
        <v>1</v>
      </c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3</v>
      </c>
      <c r="CQ7" s="138">
        <v>29000</v>
      </c>
      <c r="CR7" s="138">
        <v>13000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0.12941176470588</v>
      </c>
      <c r="B8" s="184" t="s">
        <v>104</v>
      </c>
      <c r="C8" s="184" t="s">
        <v>105</v>
      </c>
      <c r="D8" s="184" t="s">
        <v>106</v>
      </c>
      <c r="E8" s="184" t="s">
        <v>107</v>
      </c>
      <c r="F8" s="184"/>
      <c r="G8" s="184" t="s">
        <v>99</v>
      </c>
      <c r="H8" s="87" t="s">
        <v>108</v>
      </c>
      <c r="I8" s="87" t="s">
        <v>109</v>
      </c>
      <c r="J8" s="87" t="s">
        <v>110</v>
      </c>
      <c r="K8" s="176">
        <v>85000</v>
      </c>
      <c r="L8" s="79">
        <v>6</v>
      </c>
      <c r="M8" s="79">
        <v>0</v>
      </c>
      <c r="N8" s="79">
        <v>43</v>
      </c>
      <c r="O8" s="88">
        <v>2</v>
      </c>
      <c r="P8" s="89">
        <v>0</v>
      </c>
      <c r="Q8" s="90">
        <f>O8+P8</f>
        <v>2</v>
      </c>
      <c r="R8" s="80">
        <f>IFERROR(Q8/N8,"-")</f>
        <v>0.046511627906977</v>
      </c>
      <c r="S8" s="79">
        <v>0</v>
      </c>
      <c r="T8" s="79">
        <v>0</v>
      </c>
      <c r="U8" s="80">
        <f>IFERROR(T8/(Q8),"-")</f>
        <v>0</v>
      </c>
      <c r="V8" s="81">
        <f>IFERROR(K8/SUM(Q8:Q9),"-")</f>
        <v>5312.5</v>
      </c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>
        <f>SUM(Y8:Y9)-SUM(K8:K9)</f>
        <v>-74000</v>
      </c>
      <c r="AC8" s="83">
        <f>SUM(Y8:Y9)/SUM(K8:K9)</f>
        <v>0.12941176470588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1</v>
      </c>
      <c r="BG8" s="110">
        <f>IF(Q8=0,"",IF(BF8=0,"",(BF8/Q8)))</f>
        <v>0.5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1</v>
      </c>
      <c r="BP8" s="117">
        <f>IF(Q8=0,"",IF(BO8=0,"",(BO8/Q8)))</f>
        <v>0.5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111</v>
      </c>
      <c r="C9" s="184" t="s">
        <v>105</v>
      </c>
      <c r="D9" s="184"/>
      <c r="E9" s="184"/>
      <c r="F9" s="184"/>
      <c r="G9" s="184" t="s">
        <v>79</v>
      </c>
      <c r="H9" s="87"/>
      <c r="I9" s="87"/>
      <c r="J9" s="87"/>
      <c r="K9" s="176"/>
      <c r="L9" s="79">
        <v>174</v>
      </c>
      <c r="M9" s="79">
        <v>73</v>
      </c>
      <c r="N9" s="79">
        <v>68</v>
      </c>
      <c r="O9" s="88">
        <v>14</v>
      </c>
      <c r="P9" s="89">
        <v>0</v>
      </c>
      <c r="Q9" s="90">
        <f>O9+P9</f>
        <v>14</v>
      </c>
      <c r="R9" s="80">
        <f>IFERROR(Q9/N9,"-")</f>
        <v>0.20588235294118</v>
      </c>
      <c r="S9" s="79">
        <v>4</v>
      </c>
      <c r="T9" s="79">
        <v>0</v>
      </c>
      <c r="U9" s="80">
        <f>IFERROR(T9/(Q9),"-")</f>
        <v>0</v>
      </c>
      <c r="V9" s="81"/>
      <c r="W9" s="82">
        <v>2</v>
      </c>
      <c r="X9" s="80">
        <f>IF(Q9=0,"-",W9/Q9)</f>
        <v>0.14285714285714</v>
      </c>
      <c r="Y9" s="181">
        <v>11000</v>
      </c>
      <c r="Z9" s="182">
        <f>IFERROR(Y9/Q9,"-")</f>
        <v>785.71428571429</v>
      </c>
      <c r="AA9" s="182">
        <f>IFERROR(Y9/W9,"-")</f>
        <v>5500</v>
      </c>
      <c r="AB9" s="176"/>
      <c r="AC9" s="83"/>
      <c r="AD9" s="77"/>
      <c r="AE9" s="91">
        <v>1</v>
      </c>
      <c r="AF9" s="92">
        <f>IF(Q9=0,"",IF(AE9=0,"",(AE9/Q9)))</f>
        <v>0.071428571428571</v>
      </c>
      <c r="AG9" s="91"/>
      <c r="AH9" s="93">
        <f>IFERROR(AG9/AE9,"-")</f>
        <v>0</v>
      </c>
      <c r="AI9" s="94"/>
      <c r="AJ9" s="95">
        <f>IFERROR(AI9/AE9,"-")</f>
        <v>0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>
        <v>1</v>
      </c>
      <c r="AX9" s="104">
        <f>IF(Q9=0,"",IF(AW9=0,"",(AW9/Q9)))</f>
        <v>0.071428571428571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6</v>
      </c>
      <c r="BG9" s="110">
        <f>IF(Q9=0,"",IF(BF9=0,"",(BF9/Q9)))</f>
        <v>0.42857142857143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6</v>
      </c>
      <c r="BP9" s="117">
        <f>IF(Q9=0,"",IF(BO9=0,"",(BO9/Q9)))</f>
        <v>0.42857142857143</v>
      </c>
      <c r="BQ9" s="118">
        <v>2</v>
      </c>
      <c r="BR9" s="119">
        <f>IFERROR(BQ9/BO9,"-")</f>
        <v>0.33333333333333</v>
      </c>
      <c r="BS9" s="120">
        <v>11000</v>
      </c>
      <c r="BT9" s="121">
        <f>IFERROR(BS9/BO9,"-")</f>
        <v>1833.3333333333</v>
      </c>
      <c r="BU9" s="122">
        <v>1</v>
      </c>
      <c r="BV9" s="122">
        <v>1</v>
      </c>
      <c r="BW9" s="122"/>
      <c r="BX9" s="123"/>
      <c r="BY9" s="124">
        <f>IF(Q9=0,"",IF(BX9=0,"",(BX9/Q9)))</f>
        <v>0</v>
      </c>
      <c r="BZ9" s="125"/>
      <c r="CA9" s="126" t="str">
        <f>IFERROR(BZ9/BX9,"-")</f>
        <v>-</v>
      </c>
      <c r="CB9" s="127"/>
      <c r="CC9" s="128" t="str">
        <f>IFERROR(CB9/BX9,"-")</f>
        <v>-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2</v>
      </c>
      <c r="CQ9" s="138">
        <v>11000</v>
      </c>
      <c r="CR9" s="138">
        <v>8000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0.78666666666667</v>
      </c>
      <c r="B10" s="184" t="s">
        <v>112</v>
      </c>
      <c r="C10" s="184" t="s">
        <v>105</v>
      </c>
      <c r="D10" s="184" t="s">
        <v>106</v>
      </c>
      <c r="E10" s="184" t="s">
        <v>113</v>
      </c>
      <c r="F10" s="184"/>
      <c r="G10" s="184" t="s">
        <v>99</v>
      </c>
      <c r="H10" s="87" t="s">
        <v>114</v>
      </c>
      <c r="I10" s="87" t="s">
        <v>115</v>
      </c>
      <c r="J10" s="87" t="s">
        <v>116</v>
      </c>
      <c r="K10" s="176">
        <v>75000</v>
      </c>
      <c r="L10" s="79">
        <v>2</v>
      </c>
      <c r="M10" s="79">
        <v>0</v>
      </c>
      <c r="N10" s="79">
        <v>16</v>
      </c>
      <c r="O10" s="88">
        <v>1</v>
      </c>
      <c r="P10" s="89">
        <v>0</v>
      </c>
      <c r="Q10" s="90">
        <f>O10+P10</f>
        <v>1</v>
      </c>
      <c r="R10" s="80">
        <f>IFERROR(Q10/N10,"-")</f>
        <v>0.0625</v>
      </c>
      <c r="S10" s="79">
        <v>0</v>
      </c>
      <c r="T10" s="79">
        <v>0</v>
      </c>
      <c r="U10" s="80">
        <f>IFERROR(T10/(Q10),"-")</f>
        <v>0</v>
      </c>
      <c r="V10" s="81">
        <f>IFERROR(K10/SUM(Q10:Q11),"-")</f>
        <v>4687.5</v>
      </c>
      <c r="W10" s="82">
        <v>0</v>
      </c>
      <c r="X10" s="80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>
        <f>SUM(Y10:Y11)-SUM(K10:K11)</f>
        <v>-16000</v>
      </c>
      <c r="AC10" s="83">
        <f>SUM(Y10:Y11)/SUM(K10:K11)</f>
        <v>0.78666666666667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>
        <v>1</v>
      </c>
      <c r="AO10" s="98">
        <f>IF(Q10=0,"",IF(AN10=0,"",(AN10/Q10)))</f>
        <v>1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/>
      <c r="BG10" s="110">
        <f>IF(Q10=0,"",IF(BF10=0,"",(BF10/Q10)))</f>
        <v>0</v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/>
      <c r="BP10" s="117">
        <f>IF(Q10=0,"",IF(BO10=0,"",(BO10/Q10)))</f>
        <v>0</v>
      </c>
      <c r="BQ10" s="118"/>
      <c r="BR10" s="119" t="str">
        <f>IFERROR(BQ10/BO10,"-")</f>
        <v>-</v>
      </c>
      <c r="BS10" s="120"/>
      <c r="BT10" s="121" t="str">
        <f>IFERROR(BS10/BO10,"-")</f>
        <v>-</v>
      </c>
      <c r="BU10" s="122"/>
      <c r="BV10" s="122"/>
      <c r="BW10" s="122"/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117</v>
      </c>
      <c r="C11" s="184" t="s">
        <v>105</v>
      </c>
      <c r="D11" s="184"/>
      <c r="E11" s="184"/>
      <c r="F11" s="184"/>
      <c r="G11" s="184" t="s">
        <v>79</v>
      </c>
      <c r="H11" s="87"/>
      <c r="I11" s="87"/>
      <c r="J11" s="87"/>
      <c r="K11" s="176"/>
      <c r="L11" s="79">
        <v>103</v>
      </c>
      <c r="M11" s="79">
        <v>67</v>
      </c>
      <c r="N11" s="79">
        <v>31</v>
      </c>
      <c r="O11" s="88">
        <v>15</v>
      </c>
      <c r="P11" s="89">
        <v>0</v>
      </c>
      <c r="Q11" s="90">
        <f>O11+P11</f>
        <v>15</v>
      </c>
      <c r="R11" s="80">
        <f>IFERROR(Q11/N11,"-")</f>
        <v>0.48387096774194</v>
      </c>
      <c r="S11" s="79">
        <v>9</v>
      </c>
      <c r="T11" s="79">
        <v>2</v>
      </c>
      <c r="U11" s="80">
        <f>IFERROR(T11/(Q11),"-")</f>
        <v>0.13333333333333</v>
      </c>
      <c r="V11" s="81"/>
      <c r="W11" s="82">
        <v>3</v>
      </c>
      <c r="X11" s="80">
        <f>IF(Q11=0,"-",W11/Q11)</f>
        <v>0.2</v>
      </c>
      <c r="Y11" s="181">
        <v>59000</v>
      </c>
      <c r="Z11" s="182">
        <f>IFERROR(Y11/Q11,"-")</f>
        <v>3933.3333333333</v>
      </c>
      <c r="AA11" s="182">
        <f>IFERROR(Y11/W11,"-")</f>
        <v>19666.666666667</v>
      </c>
      <c r="AB11" s="176"/>
      <c r="AC11" s="83"/>
      <c r="AD11" s="77"/>
      <c r="AE11" s="91">
        <v>1</v>
      </c>
      <c r="AF11" s="92">
        <f>IF(Q11=0,"",IF(AE11=0,"",(AE11/Q11)))</f>
        <v>0.066666666666667</v>
      </c>
      <c r="AG11" s="91"/>
      <c r="AH11" s="93">
        <f>IFERROR(AG11/AE11,"-")</f>
        <v>0</v>
      </c>
      <c r="AI11" s="94"/>
      <c r="AJ11" s="95">
        <f>IFERROR(AI11/AE11,"-")</f>
        <v>0</v>
      </c>
      <c r="AK11" s="96"/>
      <c r="AL11" s="96"/>
      <c r="AM11" s="96"/>
      <c r="AN11" s="97">
        <v>1</v>
      </c>
      <c r="AO11" s="98">
        <f>IF(Q11=0,"",IF(AN11=0,"",(AN11/Q11)))</f>
        <v>0.066666666666667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4</v>
      </c>
      <c r="BG11" s="110">
        <f>IF(Q11=0,"",IF(BF11=0,"",(BF11/Q11)))</f>
        <v>0.26666666666667</v>
      </c>
      <c r="BH11" s="109">
        <v>1</v>
      </c>
      <c r="BI11" s="111">
        <f>IFERROR(BH11/BF11,"-")</f>
        <v>0.25</v>
      </c>
      <c r="BJ11" s="112">
        <v>13000</v>
      </c>
      <c r="BK11" s="113">
        <f>IFERROR(BJ11/BF11,"-")</f>
        <v>3250</v>
      </c>
      <c r="BL11" s="114"/>
      <c r="BM11" s="114">
        <v>1</v>
      </c>
      <c r="BN11" s="114"/>
      <c r="BO11" s="116">
        <v>5</v>
      </c>
      <c r="BP11" s="117">
        <f>IF(Q11=0,"",IF(BO11=0,"",(BO11/Q11)))</f>
        <v>0.33333333333333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>
        <v>4</v>
      </c>
      <c r="BY11" s="124">
        <f>IF(Q11=0,"",IF(BX11=0,"",(BX11/Q11)))</f>
        <v>0.26666666666667</v>
      </c>
      <c r="BZ11" s="125">
        <v>2</v>
      </c>
      <c r="CA11" s="126">
        <f>IFERROR(BZ11/BX11,"-")</f>
        <v>0.5</v>
      </c>
      <c r="CB11" s="127">
        <v>46000</v>
      </c>
      <c r="CC11" s="128">
        <f>IFERROR(CB11/BX11,"-")</f>
        <v>11500</v>
      </c>
      <c r="CD11" s="129">
        <v>1</v>
      </c>
      <c r="CE11" s="129"/>
      <c r="CF11" s="129">
        <v>1</v>
      </c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3</v>
      </c>
      <c r="CQ11" s="138">
        <v>59000</v>
      </c>
      <c r="CR11" s="138">
        <v>43000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2.0666666666667</v>
      </c>
      <c r="B12" s="184" t="s">
        <v>118</v>
      </c>
      <c r="C12" s="184" t="s">
        <v>105</v>
      </c>
      <c r="D12" s="184" t="s">
        <v>106</v>
      </c>
      <c r="E12" s="184" t="s">
        <v>119</v>
      </c>
      <c r="F12" s="184"/>
      <c r="G12" s="184" t="s">
        <v>99</v>
      </c>
      <c r="H12" s="87" t="s">
        <v>120</v>
      </c>
      <c r="I12" s="87" t="s">
        <v>109</v>
      </c>
      <c r="J12" s="87" t="s">
        <v>121</v>
      </c>
      <c r="K12" s="176">
        <v>75000</v>
      </c>
      <c r="L12" s="79">
        <v>19</v>
      </c>
      <c r="M12" s="79">
        <v>0</v>
      </c>
      <c r="N12" s="79">
        <v>59</v>
      </c>
      <c r="O12" s="88">
        <v>4</v>
      </c>
      <c r="P12" s="89">
        <v>0</v>
      </c>
      <c r="Q12" s="90">
        <f>O12+P12</f>
        <v>4</v>
      </c>
      <c r="R12" s="80">
        <f>IFERROR(Q12/N12,"-")</f>
        <v>0.067796610169492</v>
      </c>
      <c r="S12" s="79">
        <v>2</v>
      </c>
      <c r="T12" s="79">
        <v>0</v>
      </c>
      <c r="U12" s="80">
        <f>IFERROR(T12/(Q12),"-")</f>
        <v>0</v>
      </c>
      <c r="V12" s="81">
        <f>IFERROR(K12/SUM(Q12:Q13),"-")</f>
        <v>6250</v>
      </c>
      <c r="W12" s="82">
        <v>1</v>
      </c>
      <c r="X12" s="80">
        <f>IF(Q12=0,"-",W12/Q12)</f>
        <v>0.25</v>
      </c>
      <c r="Y12" s="181">
        <v>5000</v>
      </c>
      <c r="Z12" s="182">
        <f>IFERROR(Y12/Q12,"-")</f>
        <v>1250</v>
      </c>
      <c r="AA12" s="182">
        <f>IFERROR(Y12/W12,"-")</f>
        <v>5000</v>
      </c>
      <c r="AB12" s="176">
        <f>SUM(Y12:Y13)-SUM(K12:K13)</f>
        <v>80000</v>
      </c>
      <c r="AC12" s="83">
        <f>SUM(Y12:Y13)/SUM(K12:K13)</f>
        <v>2.0666666666667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3</v>
      </c>
      <c r="BG12" s="110">
        <f>IF(Q12=0,"",IF(BF12=0,"",(BF12/Q12)))</f>
        <v>0.75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/>
      <c r="BP12" s="117">
        <f>IF(Q12=0,"",IF(BO12=0,"",(BO12/Q12)))</f>
        <v>0</v>
      </c>
      <c r="BQ12" s="118"/>
      <c r="BR12" s="119" t="str">
        <f>IFERROR(BQ12/BO12,"-")</f>
        <v>-</v>
      </c>
      <c r="BS12" s="120"/>
      <c r="BT12" s="121" t="str">
        <f>IFERROR(BS12/BO12,"-")</f>
        <v>-</v>
      </c>
      <c r="BU12" s="122"/>
      <c r="BV12" s="122"/>
      <c r="BW12" s="122"/>
      <c r="BX12" s="123">
        <v>1</v>
      </c>
      <c r="BY12" s="124">
        <f>IF(Q12=0,"",IF(BX12=0,"",(BX12/Q12)))</f>
        <v>0.25</v>
      </c>
      <c r="BZ12" s="125">
        <v>1</v>
      </c>
      <c r="CA12" s="126">
        <f>IFERROR(BZ12/BX12,"-")</f>
        <v>1</v>
      </c>
      <c r="CB12" s="127">
        <v>5000</v>
      </c>
      <c r="CC12" s="128">
        <f>IFERROR(CB12/BX12,"-")</f>
        <v>5000</v>
      </c>
      <c r="CD12" s="129">
        <v>1</v>
      </c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1</v>
      </c>
      <c r="CQ12" s="138">
        <v>5000</v>
      </c>
      <c r="CR12" s="138">
        <v>5000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122</v>
      </c>
      <c r="C13" s="184" t="s">
        <v>105</v>
      </c>
      <c r="D13" s="184"/>
      <c r="E13" s="184"/>
      <c r="F13" s="184"/>
      <c r="G13" s="184" t="s">
        <v>79</v>
      </c>
      <c r="H13" s="87"/>
      <c r="I13" s="87"/>
      <c r="J13" s="87"/>
      <c r="K13" s="176"/>
      <c r="L13" s="79">
        <v>58</v>
      </c>
      <c r="M13" s="79">
        <v>41</v>
      </c>
      <c r="N13" s="79">
        <v>34</v>
      </c>
      <c r="O13" s="88">
        <v>8</v>
      </c>
      <c r="P13" s="89">
        <v>0</v>
      </c>
      <c r="Q13" s="90">
        <f>O13+P13</f>
        <v>8</v>
      </c>
      <c r="R13" s="80">
        <f>IFERROR(Q13/N13,"-")</f>
        <v>0.23529411764706</v>
      </c>
      <c r="S13" s="79">
        <v>4</v>
      </c>
      <c r="T13" s="79">
        <v>0</v>
      </c>
      <c r="U13" s="80">
        <f>IFERROR(T13/(Q13),"-")</f>
        <v>0</v>
      </c>
      <c r="V13" s="81"/>
      <c r="W13" s="82">
        <v>2</v>
      </c>
      <c r="X13" s="80">
        <f>IF(Q13=0,"-",W13/Q13)</f>
        <v>0.25</v>
      </c>
      <c r="Y13" s="181">
        <v>150000</v>
      </c>
      <c r="Z13" s="182">
        <f>IFERROR(Y13/Q13,"-")</f>
        <v>18750</v>
      </c>
      <c r="AA13" s="182">
        <f>IFERROR(Y13/W13,"-")</f>
        <v>75000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>
        <v>1</v>
      </c>
      <c r="AX13" s="104">
        <f>IF(Q13=0,"",IF(AW13=0,"",(AW13/Q13)))</f>
        <v>0.125</v>
      </c>
      <c r="AY13" s="103">
        <v>1</v>
      </c>
      <c r="AZ13" s="105">
        <f>IFERROR(AY13/AW13,"-")</f>
        <v>1</v>
      </c>
      <c r="BA13" s="106">
        <v>3000</v>
      </c>
      <c r="BB13" s="107">
        <f>IFERROR(BA13/AW13,"-")</f>
        <v>3000</v>
      </c>
      <c r="BC13" s="108">
        <v>1</v>
      </c>
      <c r="BD13" s="108"/>
      <c r="BE13" s="108"/>
      <c r="BF13" s="109">
        <v>3</v>
      </c>
      <c r="BG13" s="110">
        <f>IF(Q13=0,"",IF(BF13=0,"",(BF13/Q13)))</f>
        <v>0.375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2</v>
      </c>
      <c r="BP13" s="117">
        <f>IF(Q13=0,"",IF(BO13=0,"",(BO13/Q13)))</f>
        <v>0.25</v>
      </c>
      <c r="BQ13" s="118">
        <v>1</v>
      </c>
      <c r="BR13" s="119">
        <f>IFERROR(BQ13/BO13,"-")</f>
        <v>0.5</v>
      </c>
      <c r="BS13" s="120">
        <v>147000</v>
      </c>
      <c r="BT13" s="121">
        <f>IFERROR(BS13/BO13,"-")</f>
        <v>73500</v>
      </c>
      <c r="BU13" s="122"/>
      <c r="BV13" s="122"/>
      <c r="BW13" s="122">
        <v>1</v>
      </c>
      <c r="BX13" s="123">
        <v>2</v>
      </c>
      <c r="BY13" s="124">
        <f>IF(Q13=0,"",IF(BX13=0,"",(BX13/Q13)))</f>
        <v>0.25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2</v>
      </c>
      <c r="CQ13" s="138">
        <v>150000</v>
      </c>
      <c r="CR13" s="138">
        <v>147000</v>
      </c>
      <c r="CS13" s="138"/>
      <c r="CT13" s="139" t="str">
        <f>IF(AND(CR13=0,CS13=0),"",IF(AND(CR13&lt;=100000,CS13&lt;=100000),"",IF(CR13/CQ13&gt;0.7,"男高",IF(CS13/CQ13&gt;0.7,"女高",""))))</f>
        <v>男高</v>
      </c>
    </row>
    <row r="14" spans="1:99">
      <c r="A14" s="78">
        <f>AC14</f>
        <v>1.74</v>
      </c>
      <c r="B14" s="184" t="s">
        <v>123</v>
      </c>
      <c r="C14" s="184"/>
      <c r="D14" s="184"/>
      <c r="E14" s="184"/>
      <c r="F14" s="184"/>
      <c r="G14" s="184" t="s">
        <v>99</v>
      </c>
      <c r="H14" s="87" t="s">
        <v>124</v>
      </c>
      <c r="I14" s="87"/>
      <c r="J14" s="185" t="s">
        <v>125</v>
      </c>
      <c r="K14" s="176">
        <v>450000</v>
      </c>
      <c r="L14" s="79">
        <v>110</v>
      </c>
      <c r="M14" s="79">
        <v>0</v>
      </c>
      <c r="N14" s="79">
        <v>452</v>
      </c>
      <c r="O14" s="88">
        <v>40</v>
      </c>
      <c r="P14" s="89">
        <v>0</v>
      </c>
      <c r="Q14" s="90">
        <f>O14+P14</f>
        <v>40</v>
      </c>
      <c r="R14" s="80">
        <f>IFERROR(Q14/N14,"-")</f>
        <v>0.088495575221239</v>
      </c>
      <c r="S14" s="79">
        <v>9</v>
      </c>
      <c r="T14" s="79">
        <v>10</v>
      </c>
      <c r="U14" s="80">
        <f>IFERROR(T14/(Q14),"-")</f>
        <v>0.25</v>
      </c>
      <c r="V14" s="81">
        <f>IFERROR(K14/SUM(Q14:Q19),"-")</f>
        <v>4687.5</v>
      </c>
      <c r="W14" s="82">
        <v>7</v>
      </c>
      <c r="X14" s="80">
        <f>IF(Q14=0,"-",W14/Q14)</f>
        <v>0.175</v>
      </c>
      <c r="Y14" s="181">
        <v>158000</v>
      </c>
      <c r="Z14" s="182">
        <f>IFERROR(Y14/Q14,"-")</f>
        <v>3950</v>
      </c>
      <c r="AA14" s="182">
        <f>IFERROR(Y14/W14,"-")</f>
        <v>22571.428571429</v>
      </c>
      <c r="AB14" s="176">
        <f>SUM(Y14:Y19)-SUM(K14:K19)</f>
        <v>333000</v>
      </c>
      <c r="AC14" s="83">
        <f>SUM(Y14:Y19)/SUM(K14:K19)</f>
        <v>1.74</v>
      </c>
      <c r="AD14" s="77"/>
      <c r="AE14" s="91">
        <v>2</v>
      </c>
      <c r="AF14" s="92">
        <f>IF(Q14=0,"",IF(AE14=0,"",(AE14/Q14)))</f>
        <v>0.05</v>
      </c>
      <c r="AG14" s="91"/>
      <c r="AH14" s="93">
        <f>IFERROR(AG14/AE14,"-")</f>
        <v>0</v>
      </c>
      <c r="AI14" s="94"/>
      <c r="AJ14" s="95">
        <f>IFERROR(AI14/AE14,"-")</f>
        <v>0</v>
      </c>
      <c r="AK14" s="96"/>
      <c r="AL14" s="96"/>
      <c r="AM14" s="96"/>
      <c r="AN14" s="97">
        <v>19</v>
      </c>
      <c r="AO14" s="98">
        <f>IF(Q14=0,"",IF(AN14=0,"",(AN14/Q14)))</f>
        <v>0.475</v>
      </c>
      <c r="AP14" s="97">
        <v>4</v>
      </c>
      <c r="AQ14" s="99">
        <f>IFERROR(AP14/AN14,"-")</f>
        <v>0.21052631578947</v>
      </c>
      <c r="AR14" s="100">
        <v>36000</v>
      </c>
      <c r="AS14" s="101">
        <f>IFERROR(AR14/AN14,"-")</f>
        <v>1894.7368421053</v>
      </c>
      <c r="AT14" s="102">
        <v>2</v>
      </c>
      <c r="AU14" s="102"/>
      <c r="AV14" s="102">
        <v>2</v>
      </c>
      <c r="AW14" s="103">
        <v>3</v>
      </c>
      <c r="AX14" s="104">
        <f>IF(Q14=0,"",IF(AW14=0,"",(AW14/Q14)))</f>
        <v>0.075</v>
      </c>
      <c r="AY14" s="103"/>
      <c r="AZ14" s="105">
        <f>IFERROR(AY14/AW14,"-")</f>
        <v>0</v>
      </c>
      <c r="BA14" s="106"/>
      <c r="BB14" s="107">
        <f>IFERROR(BA14/AW14,"-")</f>
        <v>0</v>
      </c>
      <c r="BC14" s="108"/>
      <c r="BD14" s="108"/>
      <c r="BE14" s="108"/>
      <c r="BF14" s="109">
        <v>7</v>
      </c>
      <c r="BG14" s="110">
        <f>IF(Q14=0,"",IF(BF14=0,"",(BF14/Q14)))</f>
        <v>0.175</v>
      </c>
      <c r="BH14" s="109">
        <v>1</v>
      </c>
      <c r="BI14" s="111">
        <f>IFERROR(BH14/BF14,"-")</f>
        <v>0.14285714285714</v>
      </c>
      <c r="BJ14" s="112">
        <v>8000</v>
      </c>
      <c r="BK14" s="113">
        <f>IFERROR(BJ14/BF14,"-")</f>
        <v>1142.8571428571</v>
      </c>
      <c r="BL14" s="114"/>
      <c r="BM14" s="114">
        <v>1</v>
      </c>
      <c r="BN14" s="114"/>
      <c r="BO14" s="116">
        <v>4</v>
      </c>
      <c r="BP14" s="117">
        <f>IF(Q14=0,"",IF(BO14=0,"",(BO14/Q14)))</f>
        <v>0.1</v>
      </c>
      <c r="BQ14" s="118">
        <v>1</v>
      </c>
      <c r="BR14" s="119">
        <f>IFERROR(BQ14/BO14,"-")</f>
        <v>0.25</v>
      </c>
      <c r="BS14" s="120">
        <v>3000</v>
      </c>
      <c r="BT14" s="121">
        <f>IFERROR(BS14/BO14,"-")</f>
        <v>750</v>
      </c>
      <c r="BU14" s="122">
        <v>1</v>
      </c>
      <c r="BV14" s="122"/>
      <c r="BW14" s="122"/>
      <c r="BX14" s="123">
        <v>5</v>
      </c>
      <c r="BY14" s="124">
        <f>IF(Q14=0,"",IF(BX14=0,"",(BX14/Q14)))</f>
        <v>0.125</v>
      </c>
      <c r="BZ14" s="125">
        <v>2</v>
      </c>
      <c r="CA14" s="126">
        <f>IFERROR(BZ14/BX14,"-")</f>
        <v>0.4</v>
      </c>
      <c r="CB14" s="127">
        <v>111000</v>
      </c>
      <c r="CC14" s="128">
        <f>IFERROR(CB14/BX14,"-")</f>
        <v>22200</v>
      </c>
      <c r="CD14" s="129"/>
      <c r="CE14" s="129"/>
      <c r="CF14" s="129">
        <v>2</v>
      </c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7</v>
      </c>
      <c r="CQ14" s="138">
        <v>158000</v>
      </c>
      <c r="CR14" s="138">
        <v>63000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126</v>
      </c>
      <c r="C15" s="184"/>
      <c r="D15" s="184"/>
      <c r="E15" s="184"/>
      <c r="F15" s="184"/>
      <c r="G15" s="184" t="s">
        <v>99</v>
      </c>
      <c r="H15" s="87"/>
      <c r="I15" s="87"/>
      <c r="J15" s="87"/>
      <c r="K15" s="176"/>
      <c r="L15" s="79">
        <v>0</v>
      </c>
      <c r="M15" s="79">
        <v>0</v>
      </c>
      <c r="N15" s="79">
        <v>0</v>
      </c>
      <c r="O15" s="88">
        <v>0</v>
      </c>
      <c r="P15" s="89">
        <v>0</v>
      </c>
      <c r="Q15" s="90">
        <f>O15+P15</f>
        <v>0</v>
      </c>
      <c r="R15" s="80" t="str">
        <f>IFERROR(Q15/N15,"-")</f>
        <v>-</v>
      </c>
      <c r="S15" s="79">
        <v>0</v>
      </c>
      <c r="T15" s="79">
        <v>0</v>
      </c>
      <c r="U15" s="80" t="str">
        <f>IFERROR(T15/(Q15),"-")</f>
        <v>-</v>
      </c>
      <c r="V15" s="81"/>
      <c r="W15" s="82">
        <v>0</v>
      </c>
      <c r="X15" s="80" t="str">
        <f>IF(Q15=0,"-",W15/Q15)</f>
        <v>-</v>
      </c>
      <c r="Y15" s="181">
        <v>0</v>
      </c>
      <c r="Z15" s="182" t="str">
        <f>IFERROR(Y15/Q15,"-")</f>
        <v>-</v>
      </c>
      <c r="AA15" s="182" t="str">
        <f>IFERROR(Y15/W15,"-")</f>
        <v>-</v>
      </c>
      <c r="AB15" s="176"/>
      <c r="AC15" s="83"/>
      <c r="AD15" s="77"/>
      <c r="AE15" s="91"/>
      <c r="AF15" s="92" t="str">
        <f>IF(Q15=0,"",IF(AE15=0,"",(AE15/Q15)))</f>
        <v/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 t="str">
        <f>IF(Q15=0,"",IF(AN15=0,"",(AN15/Q15)))</f>
        <v/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 t="str">
        <f>IF(Q15=0,"",IF(AW15=0,"",(AW15/Q15)))</f>
        <v/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 t="str">
        <f>IF(Q15=0,"",IF(BF15=0,"",(BF15/Q15)))</f>
        <v/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/>
      <c r="BP15" s="117" t="str">
        <f>IF(Q15=0,"",IF(BO15=0,"",(BO15/Q15)))</f>
        <v/>
      </c>
      <c r="BQ15" s="118"/>
      <c r="BR15" s="119" t="str">
        <f>IFERROR(BQ15/BO15,"-")</f>
        <v>-</v>
      </c>
      <c r="BS15" s="120"/>
      <c r="BT15" s="121" t="str">
        <f>IFERROR(BS15/BO15,"-")</f>
        <v>-</v>
      </c>
      <c r="BU15" s="122"/>
      <c r="BV15" s="122"/>
      <c r="BW15" s="122"/>
      <c r="BX15" s="123"/>
      <c r="BY15" s="124" t="str">
        <f>IF(Q15=0,"",IF(BX15=0,"",(BX15/Q15)))</f>
        <v/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 t="str">
        <f>IF(Q15=0,"",IF(CG15=0,"",(CG15/Q15)))</f>
        <v/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127</v>
      </c>
      <c r="C16" s="184"/>
      <c r="D16" s="184"/>
      <c r="E16" s="184"/>
      <c r="F16" s="184"/>
      <c r="G16" s="184" t="s">
        <v>99</v>
      </c>
      <c r="H16" s="87"/>
      <c r="I16" s="87"/>
      <c r="J16" s="87"/>
      <c r="K16" s="176"/>
      <c r="L16" s="79">
        <v>0</v>
      </c>
      <c r="M16" s="79">
        <v>0</v>
      </c>
      <c r="N16" s="79">
        <v>0</v>
      </c>
      <c r="O16" s="88">
        <v>0</v>
      </c>
      <c r="P16" s="89">
        <v>0</v>
      </c>
      <c r="Q16" s="90">
        <f>O16+P16</f>
        <v>0</v>
      </c>
      <c r="R16" s="80" t="str">
        <f>IFERROR(Q16/N16,"-")</f>
        <v>-</v>
      </c>
      <c r="S16" s="79">
        <v>0</v>
      </c>
      <c r="T16" s="79">
        <v>0</v>
      </c>
      <c r="U16" s="80" t="str">
        <f>IFERROR(T16/(Q16),"-")</f>
        <v>-</v>
      </c>
      <c r="V16" s="81"/>
      <c r="W16" s="82">
        <v>0</v>
      </c>
      <c r="X16" s="80" t="str">
        <f>IF(Q16=0,"-",W16/Q16)</f>
        <v>-</v>
      </c>
      <c r="Y16" s="181">
        <v>0</v>
      </c>
      <c r="Z16" s="182" t="str">
        <f>IFERROR(Y16/Q16,"-")</f>
        <v>-</v>
      </c>
      <c r="AA16" s="182" t="str">
        <f>IFERROR(Y16/W16,"-")</f>
        <v>-</v>
      </c>
      <c r="AB16" s="176"/>
      <c r="AC16" s="83"/>
      <c r="AD16" s="77"/>
      <c r="AE16" s="91"/>
      <c r="AF16" s="92" t="str">
        <f>IF(Q16=0,"",IF(AE16=0,"",(AE16/Q16)))</f>
        <v/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 t="str">
        <f>IF(Q16=0,"",IF(AN16=0,"",(AN16/Q16)))</f>
        <v/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 t="str">
        <f>IF(Q16=0,"",IF(AW16=0,"",(AW16/Q16)))</f>
        <v/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 t="str">
        <f>IF(Q16=0,"",IF(BF16=0,"",(BF16/Q16)))</f>
        <v/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/>
      <c r="BP16" s="117" t="str">
        <f>IF(Q16=0,"",IF(BO16=0,"",(BO16/Q16)))</f>
        <v/>
      </c>
      <c r="BQ16" s="118"/>
      <c r="BR16" s="119" t="str">
        <f>IFERROR(BQ16/BO16,"-")</f>
        <v>-</v>
      </c>
      <c r="BS16" s="120"/>
      <c r="BT16" s="121" t="str">
        <f>IFERROR(BS16/BO16,"-")</f>
        <v>-</v>
      </c>
      <c r="BU16" s="122"/>
      <c r="BV16" s="122"/>
      <c r="BW16" s="122"/>
      <c r="BX16" s="123"/>
      <c r="BY16" s="124" t="str">
        <f>IF(Q16=0,"",IF(BX16=0,"",(BX16/Q16)))</f>
        <v/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 t="str">
        <f>IF(Q16=0,"",IF(CG16=0,"",(CG16/Q16)))</f>
        <v/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128</v>
      </c>
      <c r="C17" s="184"/>
      <c r="D17" s="184"/>
      <c r="E17" s="184"/>
      <c r="F17" s="184"/>
      <c r="G17" s="184" t="s">
        <v>79</v>
      </c>
      <c r="H17" s="87"/>
      <c r="I17" s="87"/>
      <c r="J17" s="87"/>
      <c r="K17" s="176"/>
      <c r="L17" s="79">
        <v>7</v>
      </c>
      <c r="M17" s="79">
        <v>2</v>
      </c>
      <c r="N17" s="79">
        <v>0</v>
      </c>
      <c r="O17" s="88">
        <v>0</v>
      </c>
      <c r="P17" s="89">
        <v>0</v>
      </c>
      <c r="Q17" s="90">
        <f>O17+P17</f>
        <v>0</v>
      </c>
      <c r="R17" s="80" t="str">
        <f>IFERROR(Q17/N17,"-")</f>
        <v>-</v>
      </c>
      <c r="S17" s="79">
        <v>0</v>
      </c>
      <c r="T17" s="79">
        <v>0</v>
      </c>
      <c r="U17" s="80" t="str">
        <f>IFERROR(T17/(Q17),"-")</f>
        <v>-</v>
      </c>
      <c r="V17" s="81"/>
      <c r="W17" s="82">
        <v>0</v>
      </c>
      <c r="X17" s="80" t="str">
        <f>IF(Q17=0,"-",W17/Q17)</f>
        <v>-</v>
      </c>
      <c r="Y17" s="181">
        <v>0</v>
      </c>
      <c r="Z17" s="182" t="str">
        <f>IFERROR(Y17/Q17,"-")</f>
        <v>-</v>
      </c>
      <c r="AA17" s="182" t="str">
        <f>IFERROR(Y17/W17,"-")</f>
        <v>-</v>
      </c>
      <c r="AB17" s="176"/>
      <c r="AC17" s="83"/>
      <c r="AD17" s="77"/>
      <c r="AE17" s="91"/>
      <c r="AF17" s="92" t="str">
        <f>IF(Q17=0,"",IF(AE17=0,"",(AE17/Q17)))</f>
        <v/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 t="str">
        <f>IF(Q17=0,"",IF(AN17=0,"",(AN17/Q17)))</f>
        <v/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 t="str">
        <f>IF(Q17=0,"",IF(AW17=0,"",(AW17/Q17)))</f>
        <v/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/>
      <c r="BG17" s="110" t="str">
        <f>IF(Q17=0,"",IF(BF17=0,"",(BF17/Q17)))</f>
        <v/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/>
      <c r="BP17" s="117" t="str">
        <f>IF(Q17=0,"",IF(BO17=0,"",(BO17/Q17)))</f>
        <v/>
      </c>
      <c r="BQ17" s="118"/>
      <c r="BR17" s="119" t="str">
        <f>IFERROR(BQ17/BO17,"-")</f>
        <v>-</v>
      </c>
      <c r="BS17" s="120"/>
      <c r="BT17" s="121" t="str">
        <f>IFERROR(BS17/BO17,"-")</f>
        <v>-</v>
      </c>
      <c r="BU17" s="122"/>
      <c r="BV17" s="122"/>
      <c r="BW17" s="122"/>
      <c r="BX17" s="123"/>
      <c r="BY17" s="124" t="str">
        <f>IF(Q17=0,"",IF(BX17=0,"",(BX17/Q17)))</f>
        <v/>
      </c>
      <c r="BZ17" s="125"/>
      <c r="CA17" s="126" t="str">
        <f>IFERROR(BZ17/BX17,"-")</f>
        <v>-</v>
      </c>
      <c r="CB17" s="127"/>
      <c r="CC17" s="128" t="str">
        <f>IFERROR(CB17/BX17,"-")</f>
        <v>-</v>
      </c>
      <c r="CD17" s="129"/>
      <c r="CE17" s="129"/>
      <c r="CF17" s="129"/>
      <c r="CG17" s="130"/>
      <c r="CH17" s="131" t="str">
        <f>IF(Q17=0,"",IF(CG17=0,"",(CG17/Q17)))</f>
        <v/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0</v>
      </c>
      <c r="CQ17" s="138">
        <v>0</v>
      </c>
      <c r="CR17" s="138"/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129</v>
      </c>
      <c r="C18" s="184"/>
      <c r="D18" s="184"/>
      <c r="E18" s="184"/>
      <c r="F18" s="184"/>
      <c r="G18" s="184" t="s">
        <v>79</v>
      </c>
      <c r="H18" s="87"/>
      <c r="I18" s="87"/>
      <c r="J18" s="87"/>
      <c r="K18" s="176"/>
      <c r="L18" s="79">
        <v>426</v>
      </c>
      <c r="M18" s="79">
        <v>239</v>
      </c>
      <c r="N18" s="79">
        <v>176</v>
      </c>
      <c r="O18" s="88">
        <v>55</v>
      </c>
      <c r="P18" s="89">
        <v>0</v>
      </c>
      <c r="Q18" s="90">
        <f>O18+P18</f>
        <v>55</v>
      </c>
      <c r="R18" s="80">
        <f>IFERROR(Q18/N18,"-")</f>
        <v>0.3125</v>
      </c>
      <c r="S18" s="79">
        <v>19</v>
      </c>
      <c r="T18" s="79">
        <v>8</v>
      </c>
      <c r="U18" s="80">
        <f>IFERROR(T18/(Q18),"-")</f>
        <v>0.14545454545455</v>
      </c>
      <c r="V18" s="81"/>
      <c r="W18" s="82">
        <v>12</v>
      </c>
      <c r="X18" s="80">
        <f>IF(Q18=0,"-",W18/Q18)</f>
        <v>0.21818181818182</v>
      </c>
      <c r="Y18" s="181">
        <v>592000</v>
      </c>
      <c r="Z18" s="182">
        <f>IFERROR(Y18/Q18,"-")</f>
        <v>10763.636363636</v>
      </c>
      <c r="AA18" s="182">
        <f>IFERROR(Y18/W18,"-")</f>
        <v>49333.333333333</v>
      </c>
      <c r="AB18" s="176"/>
      <c r="AC18" s="83"/>
      <c r="AD18" s="77"/>
      <c r="AE18" s="91">
        <v>1</v>
      </c>
      <c r="AF18" s="92">
        <f>IF(Q18=0,"",IF(AE18=0,"",(AE18/Q18)))</f>
        <v>0.018181818181818</v>
      </c>
      <c r="AG18" s="91"/>
      <c r="AH18" s="93">
        <f>IFERROR(AG18/AE18,"-")</f>
        <v>0</v>
      </c>
      <c r="AI18" s="94"/>
      <c r="AJ18" s="95">
        <f>IFERROR(AI18/AE18,"-")</f>
        <v>0</v>
      </c>
      <c r="AK18" s="96"/>
      <c r="AL18" s="96"/>
      <c r="AM18" s="96"/>
      <c r="AN18" s="97">
        <v>9</v>
      </c>
      <c r="AO18" s="98">
        <f>IF(Q18=0,"",IF(AN18=0,"",(AN18/Q18)))</f>
        <v>0.16363636363636</v>
      </c>
      <c r="AP18" s="97"/>
      <c r="AQ18" s="99">
        <f>IFERROR(AP18/AN18,"-")</f>
        <v>0</v>
      </c>
      <c r="AR18" s="100"/>
      <c r="AS18" s="101">
        <f>IFERROR(AR18/AN18,"-")</f>
        <v>0</v>
      </c>
      <c r="AT18" s="102"/>
      <c r="AU18" s="102"/>
      <c r="AV18" s="102"/>
      <c r="AW18" s="103">
        <v>2</v>
      </c>
      <c r="AX18" s="104">
        <f>IF(Q18=0,"",IF(AW18=0,"",(AW18/Q18)))</f>
        <v>0.036363636363636</v>
      </c>
      <c r="AY18" s="103"/>
      <c r="AZ18" s="105">
        <f>IFERROR(AY18/AW18,"-")</f>
        <v>0</v>
      </c>
      <c r="BA18" s="106"/>
      <c r="BB18" s="107">
        <f>IFERROR(BA18/AW18,"-")</f>
        <v>0</v>
      </c>
      <c r="BC18" s="108"/>
      <c r="BD18" s="108"/>
      <c r="BE18" s="108"/>
      <c r="BF18" s="109">
        <v>14</v>
      </c>
      <c r="BG18" s="110">
        <f>IF(Q18=0,"",IF(BF18=0,"",(BF18/Q18)))</f>
        <v>0.25454545454545</v>
      </c>
      <c r="BH18" s="109">
        <v>3</v>
      </c>
      <c r="BI18" s="111">
        <f>IFERROR(BH18/BF18,"-")</f>
        <v>0.21428571428571</v>
      </c>
      <c r="BJ18" s="112">
        <v>56000</v>
      </c>
      <c r="BK18" s="113">
        <f>IFERROR(BJ18/BF18,"-")</f>
        <v>4000</v>
      </c>
      <c r="BL18" s="114">
        <v>1</v>
      </c>
      <c r="BM18" s="114">
        <v>1</v>
      </c>
      <c r="BN18" s="114">
        <v>1</v>
      </c>
      <c r="BO18" s="116">
        <v>15</v>
      </c>
      <c r="BP18" s="117">
        <f>IF(Q18=0,"",IF(BO18=0,"",(BO18/Q18)))</f>
        <v>0.27272727272727</v>
      </c>
      <c r="BQ18" s="118">
        <v>5</v>
      </c>
      <c r="BR18" s="119">
        <f>IFERROR(BQ18/BO18,"-")</f>
        <v>0.33333333333333</v>
      </c>
      <c r="BS18" s="120">
        <v>238000</v>
      </c>
      <c r="BT18" s="121">
        <f>IFERROR(BS18/BO18,"-")</f>
        <v>15866.666666667</v>
      </c>
      <c r="BU18" s="122">
        <v>2</v>
      </c>
      <c r="BV18" s="122">
        <v>1</v>
      </c>
      <c r="BW18" s="122">
        <v>2</v>
      </c>
      <c r="BX18" s="123">
        <v>10</v>
      </c>
      <c r="BY18" s="124">
        <f>IF(Q18=0,"",IF(BX18=0,"",(BX18/Q18)))</f>
        <v>0.18181818181818</v>
      </c>
      <c r="BZ18" s="125">
        <v>3</v>
      </c>
      <c r="CA18" s="126">
        <f>IFERROR(BZ18/BX18,"-")</f>
        <v>0.3</v>
      </c>
      <c r="CB18" s="127">
        <v>23000</v>
      </c>
      <c r="CC18" s="128">
        <f>IFERROR(CB18/BX18,"-")</f>
        <v>2300</v>
      </c>
      <c r="CD18" s="129">
        <v>2</v>
      </c>
      <c r="CE18" s="129"/>
      <c r="CF18" s="129">
        <v>1</v>
      </c>
      <c r="CG18" s="130">
        <v>4</v>
      </c>
      <c r="CH18" s="131">
        <f>IF(Q18=0,"",IF(CG18=0,"",(CG18/Q18)))</f>
        <v>0.072727272727273</v>
      </c>
      <c r="CI18" s="132">
        <v>1</v>
      </c>
      <c r="CJ18" s="133">
        <f>IFERROR(CI18/CG18,"-")</f>
        <v>0.25</v>
      </c>
      <c r="CK18" s="134">
        <v>275000</v>
      </c>
      <c r="CL18" s="135">
        <f>IFERROR(CK18/CG18,"-")</f>
        <v>68750</v>
      </c>
      <c r="CM18" s="136"/>
      <c r="CN18" s="136"/>
      <c r="CO18" s="136">
        <v>1</v>
      </c>
      <c r="CP18" s="137">
        <v>12</v>
      </c>
      <c r="CQ18" s="138">
        <v>592000</v>
      </c>
      <c r="CR18" s="138">
        <v>275000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130</v>
      </c>
      <c r="C19" s="184"/>
      <c r="D19" s="184"/>
      <c r="E19" s="184"/>
      <c r="F19" s="184"/>
      <c r="G19" s="184" t="s">
        <v>79</v>
      </c>
      <c r="H19" s="87"/>
      <c r="I19" s="87"/>
      <c r="J19" s="87"/>
      <c r="K19" s="176"/>
      <c r="L19" s="79">
        <v>6</v>
      </c>
      <c r="M19" s="79">
        <v>5</v>
      </c>
      <c r="N19" s="79">
        <v>13</v>
      </c>
      <c r="O19" s="88">
        <v>1</v>
      </c>
      <c r="P19" s="89">
        <v>0</v>
      </c>
      <c r="Q19" s="90">
        <f>O19+P19</f>
        <v>1</v>
      </c>
      <c r="R19" s="80">
        <f>IFERROR(Q19/N19,"-")</f>
        <v>0.076923076923077</v>
      </c>
      <c r="S19" s="79">
        <v>1</v>
      </c>
      <c r="T19" s="79">
        <v>0</v>
      </c>
      <c r="U19" s="80">
        <f>IFERROR(T19/(Q19),"-")</f>
        <v>0</v>
      </c>
      <c r="V19" s="81"/>
      <c r="W19" s="82">
        <v>1</v>
      </c>
      <c r="X19" s="80">
        <f>IF(Q19=0,"-",W19/Q19)</f>
        <v>1</v>
      </c>
      <c r="Y19" s="181">
        <v>33000</v>
      </c>
      <c r="Z19" s="182">
        <f>IFERROR(Y19/Q19,"-")</f>
        <v>33000</v>
      </c>
      <c r="AA19" s="182">
        <f>IFERROR(Y19/W19,"-")</f>
        <v>33000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/>
      <c r="BG19" s="110">
        <f>IF(Q19=0,"",IF(BF19=0,"",(BF19/Q19)))</f>
        <v>0</v>
      </c>
      <c r="BH19" s="109"/>
      <c r="BI19" s="111" t="str">
        <f>IFERROR(BH19/BF19,"-")</f>
        <v>-</v>
      </c>
      <c r="BJ19" s="112"/>
      <c r="BK19" s="113" t="str">
        <f>IFERROR(BJ19/BF19,"-")</f>
        <v>-</v>
      </c>
      <c r="BL19" s="114"/>
      <c r="BM19" s="114"/>
      <c r="BN19" s="114"/>
      <c r="BO19" s="116"/>
      <c r="BP19" s="117">
        <f>IF(Q19=0,"",IF(BO19=0,"",(BO19/Q19)))</f>
        <v>0</v>
      </c>
      <c r="BQ19" s="118"/>
      <c r="BR19" s="119" t="str">
        <f>IFERROR(BQ19/BO19,"-")</f>
        <v>-</v>
      </c>
      <c r="BS19" s="120"/>
      <c r="BT19" s="121" t="str">
        <f>IFERROR(BS19/BO19,"-")</f>
        <v>-</v>
      </c>
      <c r="BU19" s="122"/>
      <c r="BV19" s="122"/>
      <c r="BW19" s="122"/>
      <c r="BX19" s="123">
        <v>1</v>
      </c>
      <c r="BY19" s="124">
        <f>IF(Q19=0,"",IF(BX19=0,"",(BX19/Q19)))</f>
        <v>1</v>
      </c>
      <c r="BZ19" s="125">
        <v>1</v>
      </c>
      <c r="CA19" s="126">
        <f>IFERROR(BZ19/BX19,"-")</f>
        <v>1</v>
      </c>
      <c r="CB19" s="127">
        <v>33000</v>
      </c>
      <c r="CC19" s="128">
        <f>IFERROR(CB19/BX19,"-")</f>
        <v>33000</v>
      </c>
      <c r="CD19" s="129"/>
      <c r="CE19" s="129"/>
      <c r="CF19" s="129">
        <v>1</v>
      </c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1</v>
      </c>
      <c r="CQ19" s="138">
        <v>33000</v>
      </c>
      <c r="CR19" s="138">
        <v>33000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30"/>
      <c r="B20" s="84"/>
      <c r="C20" s="84"/>
      <c r="D20" s="85"/>
      <c r="E20" s="85"/>
      <c r="F20" s="85"/>
      <c r="G20" s="86"/>
      <c r="H20" s="87"/>
      <c r="I20" s="87"/>
      <c r="J20" s="87"/>
      <c r="K20" s="177"/>
      <c r="L20" s="34"/>
      <c r="M20" s="34"/>
      <c r="N20" s="31"/>
      <c r="O20" s="23"/>
      <c r="P20" s="23"/>
      <c r="Q20" s="23"/>
      <c r="R20" s="32"/>
      <c r="S20" s="32"/>
      <c r="T20" s="23"/>
      <c r="U20" s="32"/>
      <c r="V20" s="25"/>
      <c r="W20" s="25"/>
      <c r="X20" s="25"/>
      <c r="Y20" s="183"/>
      <c r="Z20" s="183"/>
      <c r="AA20" s="183"/>
      <c r="AB20" s="183"/>
      <c r="AC20" s="33"/>
      <c r="AD20" s="57"/>
      <c r="AE20" s="61"/>
      <c r="AF20" s="62"/>
      <c r="AG20" s="61"/>
      <c r="AH20" s="65"/>
      <c r="AI20" s="66"/>
      <c r="AJ20" s="67"/>
      <c r="AK20" s="68"/>
      <c r="AL20" s="68"/>
      <c r="AM20" s="68"/>
      <c r="AN20" s="61"/>
      <c r="AO20" s="62"/>
      <c r="AP20" s="61"/>
      <c r="AQ20" s="65"/>
      <c r="AR20" s="66"/>
      <c r="AS20" s="67"/>
      <c r="AT20" s="68"/>
      <c r="AU20" s="68"/>
      <c r="AV20" s="68"/>
      <c r="AW20" s="61"/>
      <c r="AX20" s="62"/>
      <c r="AY20" s="61"/>
      <c r="AZ20" s="65"/>
      <c r="BA20" s="66"/>
      <c r="BB20" s="67"/>
      <c r="BC20" s="68"/>
      <c r="BD20" s="68"/>
      <c r="BE20" s="68"/>
      <c r="BF20" s="61"/>
      <c r="BG20" s="62"/>
      <c r="BH20" s="61"/>
      <c r="BI20" s="65"/>
      <c r="BJ20" s="66"/>
      <c r="BK20" s="67"/>
      <c r="BL20" s="68"/>
      <c r="BM20" s="68"/>
      <c r="BN20" s="68"/>
      <c r="BO20" s="63"/>
      <c r="BP20" s="64"/>
      <c r="BQ20" s="61"/>
      <c r="BR20" s="65"/>
      <c r="BS20" s="66"/>
      <c r="BT20" s="67"/>
      <c r="BU20" s="68"/>
      <c r="BV20" s="68"/>
      <c r="BW20" s="68"/>
      <c r="BX20" s="63"/>
      <c r="BY20" s="64"/>
      <c r="BZ20" s="61"/>
      <c r="CA20" s="65"/>
      <c r="CB20" s="66"/>
      <c r="CC20" s="67"/>
      <c r="CD20" s="68"/>
      <c r="CE20" s="68"/>
      <c r="CF20" s="68"/>
      <c r="CG20" s="63"/>
      <c r="CH20" s="64"/>
      <c r="CI20" s="61"/>
      <c r="CJ20" s="65"/>
      <c r="CK20" s="66"/>
      <c r="CL20" s="67"/>
      <c r="CM20" s="68"/>
      <c r="CN20" s="68"/>
      <c r="CO20" s="68"/>
      <c r="CP20" s="69"/>
      <c r="CQ20" s="66"/>
      <c r="CR20" s="66"/>
      <c r="CS20" s="66"/>
      <c r="CT20" s="70"/>
    </row>
    <row r="21" spans="1:99">
      <c r="A21" s="30"/>
      <c r="B21" s="37"/>
      <c r="C21" s="37"/>
      <c r="D21" s="21"/>
      <c r="E21" s="21"/>
      <c r="F21" s="21"/>
      <c r="G21" s="22"/>
      <c r="H21" s="36"/>
      <c r="I21" s="36"/>
      <c r="J21" s="73"/>
      <c r="K21" s="178"/>
      <c r="L21" s="34"/>
      <c r="M21" s="34"/>
      <c r="N21" s="31"/>
      <c r="O21" s="23"/>
      <c r="P21" s="23"/>
      <c r="Q21" s="23"/>
      <c r="R21" s="32"/>
      <c r="S21" s="32"/>
      <c r="T21" s="23"/>
      <c r="U21" s="32"/>
      <c r="V21" s="25"/>
      <c r="W21" s="25"/>
      <c r="X21" s="25"/>
      <c r="Y21" s="183"/>
      <c r="Z21" s="183"/>
      <c r="AA21" s="183"/>
      <c r="AB21" s="183"/>
      <c r="AC21" s="33"/>
      <c r="AD21" s="59"/>
      <c r="AE21" s="61"/>
      <c r="AF21" s="62"/>
      <c r="AG21" s="61"/>
      <c r="AH21" s="65"/>
      <c r="AI21" s="66"/>
      <c r="AJ21" s="67"/>
      <c r="AK21" s="68"/>
      <c r="AL21" s="68"/>
      <c r="AM21" s="68"/>
      <c r="AN21" s="61"/>
      <c r="AO21" s="62"/>
      <c r="AP21" s="61"/>
      <c r="AQ21" s="65"/>
      <c r="AR21" s="66"/>
      <c r="AS21" s="67"/>
      <c r="AT21" s="68"/>
      <c r="AU21" s="68"/>
      <c r="AV21" s="68"/>
      <c r="AW21" s="61"/>
      <c r="AX21" s="62"/>
      <c r="AY21" s="61"/>
      <c r="AZ21" s="65"/>
      <c r="BA21" s="66"/>
      <c r="BB21" s="67"/>
      <c r="BC21" s="68"/>
      <c r="BD21" s="68"/>
      <c r="BE21" s="68"/>
      <c r="BF21" s="61"/>
      <c r="BG21" s="62"/>
      <c r="BH21" s="61"/>
      <c r="BI21" s="65"/>
      <c r="BJ21" s="66"/>
      <c r="BK21" s="67"/>
      <c r="BL21" s="68"/>
      <c r="BM21" s="68"/>
      <c r="BN21" s="68"/>
      <c r="BO21" s="63"/>
      <c r="BP21" s="64"/>
      <c r="BQ21" s="61"/>
      <c r="BR21" s="65"/>
      <c r="BS21" s="66"/>
      <c r="BT21" s="67"/>
      <c r="BU21" s="68"/>
      <c r="BV21" s="68"/>
      <c r="BW21" s="68"/>
      <c r="BX21" s="63"/>
      <c r="BY21" s="64"/>
      <c r="BZ21" s="61"/>
      <c r="CA21" s="65"/>
      <c r="CB21" s="66"/>
      <c r="CC21" s="67"/>
      <c r="CD21" s="68"/>
      <c r="CE21" s="68"/>
      <c r="CF21" s="68"/>
      <c r="CG21" s="63"/>
      <c r="CH21" s="64"/>
      <c r="CI21" s="61"/>
      <c r="CJ21" s="65"/>
      <c r="CK21" s="66"/>
      <c r="CL21" s="67"/>
      <c r="CM21" s="68"/>
      <c r="CN21" s="68"/>
      <c r="CO21" s="68"/>
      <c r="CP21" s="69"/>
      <c r="CQ21" s="66"/>
      <c r="CR21" s="66"/>
      <c r="CS21" s="66"/>
      <c r="CT21" s="70"/>
    </row>
    <row r="22" spans="1:99">
      <c r="A22" s="19">
        <f>AC22</f>
        <v>1.4287581699346</v>
      </c>
      <c r="B22" s="39"/>
      <c r="C22" s="39"/>
      <c r="D22" s="39"/>
      <c r="E22" s="39"/>
      <c r="F22" s="39"/>
      <c r="G22" s="39"/>
      <c r="H22" s="40" t="s">
        <v>131</v>
      </c>
      <c r="I22" s="40"/>
      <c r="J22" s="40"/>
      <c r="K22" s="179">
        <f>SUM(K6:K21)</f>
        <v>765000</v>
      </c>
      <c r="L22" s="41">
        <f>SUM(L6:L21)</f>
        <v>1005</v>
      </c>
      <c r="M22" s="41">
        <f>SUM(M6:M21)</f>
        <v>469</v>
      </c>
      <c r="N22" s="41">
        <f>SUM(N6:N21)</f>
        <v>1021</v>
      </c>
      <c r="O22" s="41">
        <f>SUM(O6:O21)</f>
        <v>167</v>
      </c>
      <c r="P22" s="41">
        <f>SUM(P6:P21)</f>
        <v>1</v>
      </c>
      <c r="Q22" s="41">
        <f>SUM(Q6:Q21)</f>
        <v>168</v>
      </c>
      <c r="R22" s="42">
        <f>IFERROR(Q22/N22,"-")</f>
        <v>0.16454456415279</v>
      </c>
      <c r="S22" s="76">
        <f>SUM(S6:S21)</f>
        <v>52</v>
      </c>
      <c r="T22" s="76">
        <f>SUM(T6:T21)</f>
        <v>25</v>
      </c>
      <c r="U22" s="42">
        <f>IFERROR(S22/Q22,"-")</f>
        <v>0.30952380952381</v>
      </c>
      <c r="V22" s="43">
        <f>IFERROR(K22/Q22,"-")</f>
        <v>4553.5714285714</v>
      </c>
      <c r="W22" s="44">
        <f>SUM(W6:W21)</f>
        <v>34</v>
      </c>
      <c r="X22" s="42">
        <f>IFERROR(W22/Q22,"-")</f>
        <v>0.20238095238095</v>
      </c>
      <c r="Y22" s="179">
        <f>SUM(Y6:Y21)</f>
        <v>1093000</v>
      </c>
      <c r="Z22" s="179">
        <f>IFERROR(Y22/Q22,"-")</f>
        <v>6505.9523809524</v>
      </c>
      <c r="AA22" s="179">
        <f>IFERROR(Y22/W22,"-")</f>
        <v>32147.058823529</v>
      </c>
      <c r="AB22" s="179">
        <f>Y22-K22</f>
        <v>328000</v>
      </c>
      <c r="AC22" s="45">
        <f>Y22/K22</f>
        <v>1.4287581699346</v>
      </c>
      <c r="AD22" s="58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9"/>
    <mergeCell ref="K14:K19"/>
    <mergeCell ref="V14:V19"/>
    <mergeCell ref="AB14:AB19"/>
    <mergeCell ref="AC14:AC1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132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0.15135135135135</v>
      </c>
      <c r="B6" s="184" t="s">
        <v>133</v>
      </c>
      <c r="C6" s="184" t="s">
        <v>105</v>
      </c>
      <c r="D6" s="184" t="s">
        <v>134</v>
      </c>
      <c r="E6" s="184" t="s">
        <v>135</v>
      </c>
      <c r="F6" s="184" t="s">
        <v>136</v>
      </c>
      <c r="G6" s="184" t="s">
        <v>99</v>
      </c>
      <c r="H6" s="87" t="s">
        <v>137</v>
      </c>
      <c r="I6" s="87" t="s">
        <v>138</v>
      </c>
      <c r="J6" s="87" t="s">
        <v>139</v>
      </c>
      <c r="K6" s="176">
        <v>185000</v>
      </c>
      <c r="L6" s="79">
        <v>36</v>
      </c>
      <c r="M6" s="79">
        <v>0</v>
      </c>
      <c r="N6" s="79">
        <v>157</v>
      </c>
      <c r="O6" s="88">
        <v>20</v>
      </c>
      <c r="P6" s="89">
        <v>1</v>
      </c>
      <c r="Q6" s="90">
        <f>O6+P6</f>
        <v>21</v>
      </c>
      <c r="R6" s="80">
        <f>IFERROR(Q6/N6,"-")</f>
        <v>0.13375796178344</v>
      </c>
      <c r="S6" s="79">
        <v>3</v>
      </c>
      <c r="T6" s="79">
        <v>3</v>
      </c>
      <c r="U6" s="80">
        <f>IFERROR(T6/(Q6),"-")</f>
        <v>0.14285714285714</v>
      </c>
      <c r="V6" s="81">
        <f>IFERROR(K6/SUM(Q6:Q7),"-")</f>
        <v>1947.3684210526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-157000</v>
      </c>
      <c r="AC6" s="83">
        <f>SUM(Y6:Y7)/SUM(K6:K7)</f>
        <v>0.15135135135135</v>
      </c>
      <c r="AD6" s="77"/>
      <c r="AE6" s="91">
        <v>2</v>
      </c>
      <c r="AF6" s="92">
        <f>IF(Q6=0,"",IF(AE6=0,"",(AE6/Q6)))</f>
        <v>0.095238095238095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>
        <v>5</v>
      </c>
      <c r="AO6" s="98">
        <f>IF(Q6=0,"",IF(AN6=0,"",(AN6/Q6)))</f>
        <v>0.23809523809524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5</v>
      </c>
      <c r="AX6" s="104">
        <f>IF(Q6=0,"",IF(AW6=0,"",(AW6/Q6)))</f>
        <v>0.23809523809524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2</v>
      </c>
      <c r="BG6" s="110">
        <f>IF(Q6=0,"",IF(BF6=0,"",(BF6/Q6)))</f>
        <v>0.095238095238095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5</v>
      </c>
      <c r="BP6" s="117">
        <f>IF(Q6=0,"",IF(BO6=0,"",(BO6/Q6)))</f>
        <v>0.23809523809524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2</v>
      </c>
      <c r="BY6" s="124">
        <f>IF(Q6=0,"",IF(BX6=0,"",(BX6/Q6)))</f>
        <v>0.095238095238095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140</v>
      </c>
      <c r="C7" s="184" t="s">
        <v>105</v>
      </c>
      <c r="D7" s="184"/>
      <c r="E7" s="184"/>
      <c r="F7" s="184"/>
      <c r="G7" s="184" t="s">
        <v>79</v>
      </c>
      <c r="H7" s="87"/>
      <c r="I7" s="87"/>
      <c r="J7" s="87"/>
      <c r="K7" s="176"/>
      <c r="L7" s="79">
        <v>264</v>
      </c>
      <c r="M7" s="79">
        <v>188</v>
      </c>
      <c r="N7" s="79">
        <v>187</v>
      </c>
      <c r="O7" s="88">
        <v>74</v>
      </c>
      <c r="P7" s="89">
        <v>0</v>
      </c>
      <c r="Q7" s="90">
        <f>O7+P7</f>
        <v>74</v>
      </c>
      <c r="R7" s="80">
        <f>IFERROR(Q7/N7,"-")</f>
        <v>0.39572192513369</v>
      </c>
      <c r="S7" s="79">
        <v>18</v>
      </c>
      <c r="T7" s="79">
        <v>11</v>
      </c>
      <c r="U7" s="80">
        <f>IFERROR(T7/(Q7),"-")</f>
        <v>0.14864864864865</v>
      </c>
      <c r="V7" s="81"/>
      <c r="W7" s="82">
        <v>1</v>
      </c>
      <c r="X7" s="80">
        <f>IF(Q7=0,"-",W7/Q7)</f>
        <v>0.013513513513514</v>
      </c>
      <c r="Y7" s="181">
        <v>28000</v>
      </c>
      <c r="Z7" s="182">
        <f>IFERROR(Y7/Q7,"-")</f>
        <v>378.37837837838</v>
      </c>
      <c r="AA7" s="182">
        <f>IFERROR(Y7/W7,"-")</f>
        <v>28000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12</v>
      </c>
      <c r="AO7" s="98">
        <f>IF(Q7=0,"",IF(AN7=0,"",(AN7/Q7)))</f>
        <v>0.16216216216216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11</v>
      </c>
      <c r="AX7" s="104">
        <f>IF(Q7=0,"",IF(AW7=0,"",(AW7/Q7)))</f>
        <v>0.14864864864865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14</v>
      </c>
      <c r="BG7" s="110">
        <f>IF(Q7=0,"",IF(BF7=0,"",(BF7/Q7)))</f>
        <v>0.18918918918919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23</v>
      </c>
      <c r="BP7" s="117">
        <f>IF(Q7=0,"",IF(BO7=0,"",(BO7/Q7)))</f>
        <v>0.31081081081081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13</v>
      </c>
      <c r="BY7" s="124">
        <f>IF(Q7=0,"",IF(BX7=0,"",(BX7/Q7)))</f>
        <v>0.17567567567568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>
        <v>1</v>
      </c>
      <c r="CH7" s="131">
        <f>IF(Q7=0,"",IF(CG7=0,"",(CG7/Q7)))</f>
        <v>0.013513513513514</v>
      </c>
      <c r="CI7" s="132">
        <v>1</v>
      </c>
      <c r="CJ7" s="133">
        <f>IFERROR(CI7/CG7,"-")</f>
        <v>1</v>
      </c>
      <c r="CK7" s="134">
        <v>28000</v>
      </c>
      <c r="CL7" s="135">
        <f>IFERROR(CK7/CG7,"-")</f>
        <v>28000</v>
      </c>
      <c r="CM7" s="136"/>
      <c r="CN7" s="136"/>
      <c r="CO7" s="136">
        <v>1</v>
      </c>
      <c r="CP7" s="137">
        <v>1</v>
      </c>
      <c r="CQ7" s="138">
        <v>28000</v>
      </c>
      <c r="CR7" s="138">
        <v>28000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30"/>
      <c r="B8" s="84"/>
      <c r="C8" s="84"/>
      <c r="D8" s="85"/>
      <c r="E8" s="85"/>
      <c r="F8" s="85"/>
      <c r="G8" s="86"/>
      <c r="H8" s="87"/>
      <c r="I8" s="87"/>
      <c r="J8" s="87"/>
      <c r="K8" s="177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3"/>
      <c r="Z8" s="183"/>
      <c r="AA8" s="183"/>
      <c r="AB8" s="183"/>
      <c r="AC8" s="33"/>
      <c r="AD8" s="57"/>
      <c r="AE8" s="61"/>
      <c r="AF8" s="62"/>
      <c r="AG8" s="61"/>
      <c r="AH8" s="65"/>
      <c r="AI8" s="66"/>
      <c r="AJ8" s="67"/>
      <c r="AK8" s="68"/>
      <c r="AL8" s="68"/>
      <c r="AM8" s="68"/>
      <c r="AN8" s="61"/>
      <c r="AO8" s="62"/>
      <c r="AP8" s="61"/>
      <c r="AQ8" s="65"/>
      <c r="AR8" s="66"/>
      <c r="AS8" s="67"/>
      <c r="AT8" s="68"/>
      <c r="AU8" s="68"/>
      <c r="AV8" s="68"/>
      <c r="AW8" s="61"/>
      <c r="AX8" s="62"/>
      <c r="AY8" s="61"/>
      <c r="AZ8" s="65"/>
      <c r="BA8" s="66"/>
      <c r="BB8" s="67"/>
      <c r="BC8" s="68"/>
      <c r="BD8" s="68"/>
      <c r="BE8" s="68"/>
      <c r="BF8" s="61"/>
      <c r="BG8" s="62"/>
      <c r="BH8" s="61"/>
      <c r="BI8" s="65"/>
      <c r="BJ8" s="66"/>
      <c r="BK8" s="67"/>
      <c r="BL8" s="68"/>
      <c r="BM8" s="68"/>
      <c r="BN8" s="68"/>
      <c r="BO8" s="63"/>
      <c r="BP8" s="64"/>
      <c r="BQ8" s="61"/>
      <c r="BR8" s="65"/>
      <c r="BS8" s="66"/>
      <c r="BT8" s="67"/>
      <c r="BU8" s="68"/>
      <c r="BV8" s="68"/>
      <c r="BW8" s="68"/>
      <c r="BX8" s="63"/>
      <c r="BY8" s="64"/>
      <c r="BZ8" s="61"/>
      <c r="CA8" s="65"/>
      <c r="CB8" s="66"/>
      <c r="CC8" s="67"/>
      <c r="CD8" s="68"/>
      <c r="CE8" s="68"/>
      <c r="CF8" s="68"/>
      <c r="CG8" s="63"/>
      <c r="CH8" s="64"/>
      <c r="CI8" s="61"/>
      <c r="CJ8" s="65"/>
      <c r="CK8" s="66"/>
      <c r="CL8" s="67"/>
      <c r="CM8" s="68"/>
      <c r="CN8" s="68"/>
      <c r="CO8" s="68"/>
      <c r="CP8" s="69"/>
      <c r="CQ8" s="66"/>
      <c r="CR8" s="66"/>
      <c r="CS8" s="66"/>
      <c r="CT8" s="70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3"/>
      <c r="K9" s="178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3"/>
      <c r="Z9" s="183"/>
      <c r="AA9" s="183"/>
      <c r="AB9" s="183"/>
      <c r="AC9" s="33"/>
      <c r="AD9" s="59"/>
      <c r="AE9" s="61"/>
      <c r="AF9" s="62"/>
      <c r="AG9" s="61"/>
      <c r="AH9" s="65"/>
      <c r="AI9" s="66"/>
      <c r="AJ9" s="67"/>
      <c r="AK9" s="68"/>
      <c r="AL9" s="68"/>
      <c r="AM9" s="68"/>
      <c r="AN9" s="61"/>
      <c r="AO9" s="62"/>
      <c r="AP9" s="61"/>
      <c r="AQ9" s="65"/>
      <c r="AR9" s="66"/>
      <c r="AS9" s="67"/>
      <c r="AT9" s="68"/>
      <c r="AU9" s="68"/>
      <c r="AV9" s="68"/>
      <c r="AW9" s="61"/>
      <c r="AX9" s="62"/>
      <c r="AY9" s="61"/>
      <c r="AZ9" s="65"/>
      <c r="BA9" s="66"/>
      <c r="BB9" s="67"/>
      <c r="BC9" s="68"/>
      <c r="BD9" s="68"/>
      <c r="BE9" s="68"/>
      <c r="BF9" s="61"/>
      <c r="BG9" s="62"/>
      <c r="BH9" s="61"/>
      <c r="BI9" s="65"/>
      <c r="BJ9" s="66"/>
      <c r="BK9" s="67"/>
      <c r="BL9" s="68"/>
      <c r="BM9" s="68"/>
      <c r="BN9" s="68"/>
      <c r="BO9" s="63"/>
      <c r="BP9" s="64"/>
      <c r="BQ9" s="61"/>
      <c r="BR9" s="65"/>
      <c r="BS9" s="66"/>
      <c r="BT9" s="67"/>
      <c r="BU9" s="68"/>
      <c r="BV9" s="68"/>
      <c r="BW9" s="68"/>
      <c r="BX9" s="63"/>
      <c r="BY9" s="64"/>
      <c r="BZ9" s="61"/>
      <c r="CA9" s="65"/>
      <c r="CB9" s="66"/>
      <c r="CC9" s="67"/>
      <c r="CD9" s="68"/>
      <c r="CE9" s="68"/>
      <c r="CF9" s="68"/>
      <c r="CG9" s="63"/>
      <c r="CH9" s="64"/>
      <c r="CI9" s="61"/>
      <c r="CJ9" s="65"/>
      <c r="CK9" s="66"/>
      <c r="CL9" s="67"/>
      <c r="CM9" s="68"/>
      <c r="CN9" s="68"/>
      <c r="CO9" s="68"/>
      <c r="CP9" s="69"/>
      <c r="CQ9" s="66"/>
      <c r="CR9" s="66"/>
      <c r="CS9" s="66"/>
      <c r="CT9" s="70"/>
    </row>
    <row r="10" spans="1:99">
      <c r="A10" s="19">
        <f>AC10</f>
        <v>0.15135135135135</v>
      </c>
      <c r="B10" s="39"/>
      <c r="C10" s="39"/>
      <c r="D10" s="39"/>
      <c r="E10" s="39"/>
      <c r="F10" s="39"/>
      <c r="G10" s="39"/>
      <c r="H10" s="40" t="s">
        <v>141</v>
      </c>
      <c r="I10" s="40"/>
      <c r="J10" s="40"/>
      <c r="K10" s="179">
        <f>SUM(K6:K9)</f>
        <v>185000</v>
      </c>
      <c r="L10" s="41">
        <f>SUM(L6:L9)</f>
        <v>300</v>
      </c>
      <c r="M10" s="41">
        <f>SUM(M6:M9)</f>
        <v>188</v>
      </c>
      <c r="N10" s="41">
        <f>SUM(N6:N9)</f>
        <v>344</v>
      </c>
      <c r="O10" s="41">
        <f>SUM(O6:O9)</f>
        <v>94</v>
      </c>
      <c r="P10" s="41">
        <f>SUM(P6:P9)</f>
        <v>1</v>
      </c>
      <c r="Q10" s="41">
        <f>SUM(Q6:Q9)</f>
        <v>95</v>
      </c>
      <c r="R10" s="42">
        <f>IFERROR(Q10/N10,"-")</f>
        <v>0.27616279069767</v>
      </c>
      <c r="S10" s="76">
        <f>SUM(S6:S9)</f>
        <v>21</v>
      </c>
      <c r="T10" s="76">
        <f>SUM(T6:T9)</f>
        <v>14</v>
      </c>
      <c r="U10" s="42">
        <f>IFERROR(S10/Q10,"-")</f>
        <v>0.22105263157895</v>
      </c>
      <c r="V10" s="43">
        <f>IFERROR(K10/Q10,"-")</f>
        <v>1947.3684210526</v>
      </c>
      <c r="W10" s="44">
        <f>SUM(W6:W9)</f>
        <v>1</v>
      </c>
      <c r="X10" s="42">
        <f>IFERROR(W10/Q10,"-")</f>
        <v>0.010526315789474</v>
      </c>
      <c r="Y10" s="179">
        <f>SUM(Y6:Y9)</f>
        <v>28000</v>
      </c>
      <c r="Z10" s="179">
        <f>IFERROR(Y10/Q10,"-")</f>
        <v>294.73684210526</v>
      </c>
      <c r="AA10" s="179">
        <f>IFERROR(Y10/W10,"-")</f>
        <v>28000</v>
      </c>
      <c r="AB10" s="179">
        <f>Y10-K10</f>
        <v>-157000</v>
      </c>
      <c r="AC10" s="45">
        <f>Y10/K10</f>
        <v>0.15135135135135</v>
      </c>
      <c r="AD10" s="58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