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<sst xmlns="http://schemas.openxmlformats.org/spreadsheetml/2006/main" uniqueCount="114">
  <si>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</si>
  <si>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</si>
  <si>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</si>
  <si>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</si>
  <si>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</si>
  <si>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</si>
  <si>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</si>
  <si>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</si>
  <si>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</si>
  <si>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</si>
  <si>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</si>
  <si>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</si>
  <si>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</si>
  <si>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</si>
  <si>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</si>
  <si>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</si>
  <si>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</si>
  <si>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</si>
  <si>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</si>
  <si>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</si>
  <si>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</si>
  <si>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</si>
  <si>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</si>
  <si>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</si>
  <si>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</si>
  <si>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</si>
  <si>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</si>
  <si>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</si>
  <si>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</si>
  <si>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</si>
  <si>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</si>
  <si>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</si>
  <si>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</si>
  <si>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</si>
  <si>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</si>
  <si>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</si>
  <si>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</si>
  <si>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</si>
  <si>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</si>
  <si>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</si>
  <si>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</si>
  <si>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</si>
  <si>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</si>
  <si>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</si>
  <si>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</si>
  <si>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</si>
  <si>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</si>
  <si>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</si>
  <si>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</si>
  <si>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</si>
  <si>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</si>
  <si>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</si>
  <si>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</si>
  <si>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</si>
  <si>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</si>
  <si>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</si>
  <si>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</si>
  <si>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</si>
  <si>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</si>
  <si>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</si>
  <si>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</si>
  <si>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sd1795</t>
  </si>
  <si>
    <t>①右女3（塩見彩）</t>
  </si>
  <si>
    <t>171「日替わり出会い」</t>
  </si>
  <si>
    <t>lp02</t>
  </si>
  <si>
    <t>スポニチ関東</t>
  </si>
  <si>
    <t>半2段つかみ20段保証</t>
  </si>
  <si>
    <t>20段保証</t>
  </si>
  <si>
    <t>sd1796</t>
  </si>
  <si>
    <t>②旧デイリー風（塩見彩）</t>
  </si>
  <si>
    <t>172「欲しい、欲しい、欲しい！」</t>
  </si>
  <si>
    <t>sd1797</t>
  </si>
  <si>
    <t>③大正版（塩見彩）</t>
  </si>
  <si>
    <t>173「ネガティブな人専用出会い」</t>
  </si>
  <si>
    <t>sd1798</t>
  </si>
  <si>
    <t>④求人風（塩見彩）</t>
  </si>
  <si>
    <t>174「VIPも愛用する恋愛結婚情報サイト。それが〇〇」</t>
  </si>
  <si>
    <t>sd1799</t>
  </si>
  <si>
    <t>(空電共通)</t>
  </si>
  <si>
    <t>空電</t>
  </si>
  <si>
    <t>sd1800</t>
  </si>
  <si>
    <t>スポニチ関西</t>
  </si>
  <si>
    <t>sd1801</t>
  </si>
  <si>
    <t>sd1802</t>
  </si>
  <si>
    <t>sd1803</t>
  </si>
  <si>
    <t>sd1804</t>
  </si>
  <si>
    <t>sd1805</t>
  </si>
  <si>
    <t>サンスポ関東</t>
  </si>
  <si>
    <t>半2段・半3段つかみ10段保証</t>
  </si>
  <si>
    <t>1～10日</t>
  </si>
  <si>
    <t>sd1806</t>
  </si>
  <si>
    <t>11～20日</t>
  </si>
  <si>
    <t>sd1807</t>
  </si>
  <si>
    <t>21～31日</t>
  </si>
  <si>
    <t>sd1808</t>
  </si>
  <si>
    <t>sd1809</t>
  </si>
  <si>
    <t>サンスポ関西</t>
  </si>
  <si>
    <t>sd1810</t>
  </si>
  <si>
    <t>sd1811</t>
  </si>
  <si>
    <t>sd1812</t>
  </si>
  <si>
    <t>新聞 TOTAL</t>
  </si>
  <si>
    <t>●雑誌 広告</t>
  </si>
  <si>
    <t>dz122</t>
  </si>
  <si>
    <t>扶桑社</t>
  </si>
  <si>
    <t>（塩見彩）</t>
  </si>
  <si>
    <t>求む50歳以上の女性と恋愛・結婚したい男性</t>
  </si>
  <si>
    <t>Tvnavi</t>
  </si>
  <si>
    <t>(月間Tvnavi)①</t>
  </si>
  <si>
    <t>6月23日(水)</t>
  </si>
  <si>
    <t>dz123</t>
  </si>
  <si>
    <t>dz124</t>
  </si>
  <si>
    <t>女性からご飯に誘われる。男性はyesかnoか答えるだけ。</t>
  </si>
  <si>
    <t>dz125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</si>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</sst>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18</v>
      </c>
      <c r="D6" s="195">
        <v>1175000</v>
      </c>
      <c r="E6" s="81">
        <v>613</v>
      </c>
      <c r="F6" s="81">
        <v>238</v>
      </c>
      <c r="G6" s="81">
        <v>1091</v>
      </c>
      <c r="H6" s="91">
        <v>83</v>
      </c>
      <c r="I6" s="92">
        <v>1</v>
      </c>
      <c r="J6" s="145">
        <f>H6+I6</f>
        <v>84</v>
      </c>
      <c r="K6" s="82">
        <f>IFERROR(J6/G6,"-")</f>
        <v>0.076993583868011</v>
      </c>
      <c r="L6" s="81">
        <v>14</v>
      </c>
      <c r="M6" s="81">
        <v>18</v>
      </c>
      <c r="N6" s="82">
        <f>IFERROR(L6/J6,"-")</f>
        <v>0.16666666666667</v>
      </c>
      <c r="O6" s="83">
        <f>IFERROR(D6/J6,"-")</f>
        <v>13988.095238095</v>
      </c>
      <c r="P6" s="84">
        <v>21</v>
      </c>
      <c r="Q6" s="82">
        <f>IFERROR(P6/J6,"-")</f>
        <v>0.25</v>
      </c>
      <c r="R6" s="200">
        <v>2067000</v>
      </c>
      <c r="S6" s="201">
        <f>IFERROR(R6/J6,"-")</f>
        <v>24607.142857143</v>
      </c>
      <c r="T6" s="201">
        <f>IFERROR(R6/P6,"-")</f>
        <v>98428.571428571</v>
      </c>
      <c r="U6" s="195">
        <f>IFERROR(R6-D6,"-")</f>
        <v>892000</v>
      </c>
      <c r="V6" s="85">
        <f>R6/D6</f>
        <v>1.7591489361702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200000</v>
      </c>
      <c r="E7" s="81">
        <v>279</v>
      </c>
      <c r="F7" s="81">
        <v>58</v>
      </c>
      <c r="G7" s="81">
        <v>181</v>
      </c>
      <c r="H7" s="91">
        <v>23</v>
      </c>
      <c r="I7" s="92">
        <v>2</v>
      </c>
      <c r="J7" s="145">
        <f>H7+I7</f>
        <v>25</v>
      </c>
      <c r="K7" s="82">
        <f>IFERROR(J7/G7,"-")</f>
        <v>0.13812154696133</v>
      </c>
      <c r="L7" s="81">
        <v>9</v>
      </c>
      <c r="M7" s="81">
        <v>2</v>
      </c>
      <c r="N7" s="82">
        <f>IFERROR(L7/J7,"-")</f>
        <v>0.36</v>
      </c>
      <c r="O7" s="83">
        <f>IFERROR(D7/J7,"-")</f>
        <v>8000</v>
      </c>
      <c r="P7" s="84">
        <v>4</v>
      </c>
      <c r="Q7" s="82">
        <f>IFERROR(P7/J7,"-")</f>
        <v>0.16</v>
      </c>
      <c r="R7" s="200">
        <v>684000</v>
      </c>
      <c r="S7" s="201">
        <f>IFERROR(R7/J7,"-")</f>
        <v>27360</v>
      </c>
      <c r="T7" s="201">
        <f>IFERROR(R7/P7,"-")</f>
        <v>171000</v>
      </c>
      <c r="U7" s="195">
        <f>IFERROR(R7-D7,"-")</f>
        <v>484000</v>
      </c>
      <c r="V7" s="85">
        <f>R7/D7</f>
        <v>3.42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1375000</v>
      </c>
      <c r="E10" s="41">
        <f>SUM(E6:E8)</f>
        <v>892</v>
      </c>
      <c r="F10" s="41">
        <f>SUM(F6:F8)</f>
        <v>296</v>
      </c>
      <c r="G10" s="41">
        <f>SUM(G6:G8)</f>
        <v>1272</v>
      </c>
      <c r="H10" s="41">
        <f>SUM(H6:H8)</f>
        <v>106</v>
      </c>
      <c r="I10" s="41">
        <f>SUM(I6:I8)</f>
        <v>3</v>
      </c>
      <c r="J10" s="41">
        <f>SUM(J6:J8)</f>
        <v>109</v>
      </c>
      <c r="K10" s="42">
        <f>IFERROR(J10/G10,"-")</f>
        <v>0.085691823899371</v>
      </c>
      <c r="L10" s="78">
        <f>SUM(L6:L8)</f>
        <v>23</v>
      </c>
      <c r="M10" s="78">
        <f>SUM(M6:M8)</f>
        <v>20</v>
      </c>
      <c r="N10" s="42">
        <f>IFERROR(L10/J10,"-")</f>
        <v>0.21100917431193</v>
      </c>
      <c r="O10" s="43">
        <f>IFERROR(D10/J10,"-")</f>
        <v>12614.678899083</v>
      </c>
      <c r="P10" s="44">
        <f>SUM(P6:P8)</f>
        <v>25</v>
      </c>
      <c r="Q10" s="42">
        <f>IFERROR(P10/J10,"-")</f>
        <v>0.22935779816514</v>
      </c>
      <c r="R10" s="45">
        <f>SUM(R6:R8)</f>
        <v>2751000</v>
      </c>
      <c r="S10" s="45">
        <f>IFERROR(R10/J10,"-")</f>
        <v>25238.532110092</v>
      </c>
      <c r="T10" s="45">
        <f>IFERROR(R10/P10,"-")</f>
        <v>110040</v>
      </c>
      <c r="U10" s="46">
        <f>SUM(U6:U8)</f>
        <v>1376000</v>
      </c>
      <c r="V10" s="47">
        <f>IFERROR(R10/D10,"-")</f>
        <v>2.0007272727273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4.395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400000</v>
      </c>
      <c r="K6" s="81">
        <v>7</v>
      </c>
      <c r="L6" s="81">
        <v>0</v>
      </c>
      <c r="M6" s="81">
        <v>49</v>
      </c>
      <c r="N6" s="91">
        <v>2</v>
      </c>
      <c r="O6" s="92">
        <v>0</v>
      </c>
      <c r="P6" s="93">
        <f>N6+O6</f>
        <v>2</v>
      </c>
      <c r="Q6" s="82">
        <f>IFERROR(P6/M6,"-")</f>
        <v>0.040816326530612</v>
      </c>
      <c r="R6" s="81">
        <v>0</v>
      </c>
      <c r="S6" s="81">
        <v>1</v>
      </c>
      <c r="T6" s="82">
        <f>IFERROR(S6/(O6+P6),"-")</f>
        <v>0.5</v>
      </c>
      <c r="U6" s="182">
        <f>IFERROR(J6/SUM(P6:P10),"-")</f>
        <v>13333.333333333</v>
      </c>
      <c r="V6" s="84">
        <v>1</v>
      </c>
      <c r="W6" s="82">
        <f>IF(P6=0,"-",V6/P6)</f>
        <v>0.5</v>
      </c>
      <c r="X6" s="186">
        <v>5000</v>
      </c>
      <c r="Y6" s="187">
        <f>IFERROR(X6/P6,"-")</f>
        <v>2500</v>
      </c>
      <c r="Z6" s="187">
        <f>IFERROR(X6/V6,"-")</f>
        <v>5000</v>
      </c>
      <c r="AA6" s="188">
        <f>SUM(X6:X10)-SUM(J6:J10)</f>
        <v>1358000</v>
      </c>
      <c r="AB6" s="85">
        <f>SUM(X6:X10)/SUM(J6:J10)</f>
        <v>4.395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1</v>
      </c>
      <c r="AX6" s="106">
        <v>1</v>
      </c>
      <c r="AY6" s="108">
        <f>IFERROR(AX6/AV6,"-")</f>
        <v>0.5</v>
      </c>
      <c r="AZ6" s="109">
        <v>5000</v>
      </c>
      <c r="BA6" s="110">
        <f>IFERROR(AZ6/AV6,"-")</f>
        <v>2500</v>
      </c>
      <c r="BB6" s="111">
        <v>1</v>
      </c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69</v>
      </c>
      <c r="E7" s="203" t="s">
        <v>70</v>
      </c>
      <c r="F7" s="203" t="s">
        <v>64</v>
      </c>
      <c r="G7" s="203"/>
      <c r="H7" s="90" t="s">
        <v>66</v>
      </c>
      <c r="I7" s="90"/>
      <c r="J7" s="188"/>
      <c r="K7" s="81">
        <v>27</v>
      </c>
      <c r="L7" s="81">
        <v>0</v>
      </c>
      <c r="M7" s="81">
        <v>133</v>
      </c>
      <c r="N7" s="91">
        <v>6</v>
      </c>
      <c r="O7" s="92">
        <v>0</v>
      </c>
      <c r="P7" s="93">
        <f>N7+O7</f>
        <v>6</v>
      </c>
      <c r="Q7" s="82">
        <f>IFERROR(P7/M7,"-")</f>
        <v>0.045112781954887</v>
      </c>
      <c r="R7" s="81">
        <v>1</v>
      </c>
      <c r="S7" s="81">
        <v>2</v>
      </c>
      <c r="T7" s="82">
        <f>IFERROR(S7/(O7+P7),"-")</f>
        <v>0.33333333333333</v>
      </c>
      <c r="U7" s="182"/>
      <c r="V7" s="84">
        <v>1</v>
      </c>
      <c r="W7" s="82">
        <f>IF(P7=0,"-",V7/P7)</f>
        <v>0.16666666666667</v>
      </c>
      <c r="X7" s="186">
        <v>48000</v>
      </c>
      <c r="Y7" s="187">
        <f>IFERROR(X7/P7,"-")</f>
        <v>8000</v>
      </c>
      <c r="Z7" s="187">
        <f>IFERROR(X7/V7,"-")</f>
        <v>48000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0.16666666666667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0.33333333333333</v>
      </c>
      <c r="BP7" s="121">
        <v>1</v>
      </c>
      <c r="BQ7" s="122">
        <f>IFERROR(BP7/BN7,"-")</f>
        <v>0.5</v>
      </c>
      <c r="BR7" s="123">
        <v>48000</v>
      </c>
      <c r="BS7" s="124">
        <f>IFERROR(BR7/BN7,"-")</f>
        <v>24000</v>
      </c>
      <c r="BT7" s="125"/>
      <c r="BU7" s="125"/>
      <c r="BV7" s="125">
        <v>1</v>
      </c>
      <c r="BW7" s="126">
        <v>2</v>
      </c>
      <c r="BX7" s="127">
        <f>IF(P7=0,"",IF(BW7=0,"",(BW7/P7)))</f>
        <v>0.33333333333333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48000</v>
      </c>
      <c r="CQ7" s="141">
        <v>48000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72</v>
      </c>
      <c r="E8" s="203" t="s">
        <v>73</v>
      </c>
      <c r="F8" s="203" t="s">
        <v>64</v>
      </c>
      <c r="G8" s="203"/>
      <c r="H8" s="90" t="s">
        <v>66</v>
      </c>
      <c r="I8" s="90"/>
      <c r="J8" s="188"/>
      <c r="K8" s="81">
        <v>23</v>
      </c>
      <c r="L8" s="81">
        <v>0</v>
      </c>
      <c r="M8" s="81">
        <v>90</v>
      </c>
      <c r="N8" s="91">
        <v>6</v>
      </c>
      <c r="O8" s="92">
        <v>0</v>
      </c>
      <c r="P8" s="93">
        <f>N8+O8</f>
        <v>6</v>
      </c>
      <c r="Q8" s="82">
        <f>IFERROR(P8/M8,"-")</f>
        <v>0.066666666666667</v>
      </c>
      <c r="R8" s="81">
        <v>0</v>
      </c>
      <c r="S8" s="81">
        <v>2</v>
      </c>
      <c r="T8" s="82">
        <f>IFERROR(S8/(O8+P8),"-")</f>
        <v>0.33333333333333</v>
      </c>
      <c r="U8" s="182"/>
      <c r="V8" s="84">
        <v>1</v>
      </c>
      <c r="W8" s="82">
        <f>IF(P8=0,"-",V8/P8)</f>
        <v>0.16666666666667</v>
      </c>
      <c r="X8" s="186">
        <v>3000</v>
      </c>
      <c r="Y8" s="187">
        <f>IFERROR(X8/P8,"-")</f>
        <v>500</v>
      </c>
      <c r="Z8" s="187">
        <f>IFERROR(X8/V8,"-")</f>
        <v>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4</v>
      </c>
      <c r="BO8" s="120">
        <f>IF(P8=0,"",IF(BN8=0,"",(BN8/P8)))</f>
        <v>0.66666666666667</v>
      </c>
      <c r="BP8" s="121">
        <v>1</v>
      </c>
      <c r="BQ8" s="122">
        <f>IFERROR(BP8/BN8,"-")</f>
        <v>0.25</v>
      </c>
      <c r="BR8" s="123">
        <v>3000</v>
      </c>
      <c r="BS8" s="124">
        <f>IFERROR(BR8/BN8,"-")</f>
        <v>750</v>
      </c>
      <c r="BT8" s="125">
        <v>1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75</v>
      </c>
      <c r="E9" s="203" t="s">
        <v>76</v>
      </c>
      <c r="F9" s="203" t="s">
        <v>64</v>
      </c>
      <c r="G9" s="203"/>
      <c r="H9" s="90" t="s">
        <v>66</v>
      </c>
      <c r="I9" s="90"/>
      <c r="J9" s="188"/>
      <c r="K9" s="81">
        <v>11</v>
      </c>
      <c r="L9" s="81">
        <v>0</v>
      </c>
      <c r="M9" s="81">
        <v>71</v>
      </c>
      <c r="N9" s="91">
        <v>1</v>
      </c>
      <c r="O9" s="92">
        <v>0</v>
      </c>
      <c r="P9" s="93">
        <f>N9+O9</f>
        <v>1</v>
      </c>
      <c r="Q9" s="82">
        <f>IFERROR(P9/M9,"-")</f>
        <v>0.014084507042254</v>
      </c>
      <c r="R9" s="81">
        <v>0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1</v>
      </c>
      <c r="X9" s="186">
        <v>40000</v>
      </c>
      <c r="Y9" s="187">
        <f>IFERROR(X9/P9,"-")</f>
        <v>40000</v>
      </c>
      <c r="Z9" s="187">
        <f>IFERROR(X9/V9,"-")</f>
        <v>40000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1</v>
      </c>
      <c r="BG9" s="112">
        <v>1</v>
      </c>
      <c r="BH9" s="114">
        <f>IFERROR(BG9/BE9,"-")</f>
        <v>1</v>
      </c>
      <c r="BI9" s="115">
        <v>40000</v>
      </c>
      <c r="BJ9" s="116">
        <f>IFERROR(BI9/BE9,"-")</f>
        <v>40000</v>
      </c>
      <c r="BK9" s="117"/>
      <c r="BL9" s="117"/>
      <c r="BM9" s="117">
        <v>1</v>
      </c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40000</v>
      </c>
      <c r="CQ9" s="141">
        <v>40000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77</v>
      </c>
      <c r="C10" s="203"/>
      <c r="D10" s="203" t="s">
        <v>78</v>
      </c>
      <c r="E10" s="203" t="s">
        <v>78</v>
      </c>
      <c r="F10" s="203" t="s">
        <v>79</v>
      </c>
      <c r="G10" s="203"/>
      <c r="H10" s="90"/>
      <c r="I10" s="90"/>
      <c r="J10" s="188"/>
      <c r="K10" s="81">
        <v>157</v>
      </c>
      <c r="L10" s="81">
        <v>81</v>
      </c>
      <c r="M10" s="81">
        <v>89</v>
      </c>
      <c r="N10" s="91">
        <v>15</v>
      </c>
      <c r="O10" s="92">
        <v>0</v>
      </c>
      <c r="P10" s="93">
        <f>N10+O10</f>
        <v>15</v>
      </c>
      <c r="Q10" s="82">
        <f>IFERROR(P10/M10,"-")</f>
        <v>0.1685393258427</v>
      </c>
      <c r="R10" s="81">
        <v>5</v>
      </c>
      <c r="S10" s="81">
        <v>3</v>
      </c>
      <c r="T10" s="82">
        <f>IFERROR(S10/(O10+P10),"-")</f>
        <v>0.2</v>
      </c>
      <c r="U10" s="182"/>
      <c r="V10" s="84">
        <v>5</v>
      </c>
      <c r="W10" s="82">
        <f>IF(P10=0,"-",V10/P10)</f>
        <v>0.33333333333333</v>
      </c>
      <c r="X10" s="186">
        <v>1662000</v>
      </c>
      <c r="Y10" s="187">
        <f>IFERROR(X10/P10,"-")</f>
        <v>110800</v>
      </c>
      <c r="Z10" s="187">
        <f>IFERROR(X10/V10,"-")</f>
        <v>332400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2</v>
      </c>
      <c r="BF10" s="113">
        <f>IF(P10=0,"",IF(BE10=0,"",(BE10/P10)))</f>
        <v>0.13333333333333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4</v>
      </c>
      <c r="BO10" s="120">
        <f>IF(P10=0,"",IF(BN10=0,"",(BN10/P10)))</f>
        <v>0.26666666666667</v>
      </c>
      <c r="BP10" s="121">
        <v>1</v>
      </c>
      <c r="BQ10" s="122">
        <f>IFERROR(BP10/BN10,"-")</f>
        <v>0.25</v>
      </c>
      <c r="BR10" s="123">
        <v>3000</v>
      </c>
      <c r="BS10" s="124">
        <f>IFERROR(BR10/BN10,"-")</f>
        <v>750</v>
      </c>
      <c r="BT10" s="125">
        <v>1</v>
      </c>
      <c r="BU10" s="125"/>
      <c r="BV10" s="125"/>
      <c r="BW10" s="126">
        <v>5</v>
      </c>
      <c r="BX10" s="127">
        <f>IF(P10=0,"",IF(BW10=0,"",(BW10/P10)))</f>
        <v>0.33333333333333</v>
      </c>
      <c r="BY10" s="128">
        <v>2</v>
      </c>
      <c r="BZ10" s="129">
        <f>IFERROR(BY10/BW10,"-")</f>
        <v>0.4</v>
      </c>
      <c r="CA10" s="130">
        <v>73000</v>
      </c>
      <c r="CB10" s="131">
        <f>IFERROR(CA10/BW10,"-")</f>
        <v>14600</v>
      </c>
      <c r="CC10" s="132">
        <v>1</v>
      </c>
      <c r="CD10" s="132"/>
      <c r="CE10" s="132">
        <v>1</v>
      </c>
      <c r="CF10" s="133">
        <v>4</v>
      </c>
      <c r="CG10" s="134">
        <f>IF(P10=0,"",IF(CF10=0,"",(CF10/P10)))</f>
        <v>0.26666666666667</v>
      </c>
      <c r="CH10" s="135">
        <v>2</v>
      </c>
      <c r="CI10" s="136">
        <f>IFERROR(CH10/CF10,"-")</f>
        <v>0.5</v>
      </c>
      <c r="CJ10" s="137">
        <v>1586000</v>
      </c>
      <c r="CK10" s="138">
        <f>IFERROR(CJ10/CF10,"-")</f>
        <v>396500</v>
      </c>
      <c r="CL10" s="139"/>
      <c r="CM10" s="139"/>
      <c r="CN10" s="139">
        <v>2</v>
      </c>
      <c r="CO10" s="140">
        <v>5</v>
      </c>
      <c r="CP10" s="141">
        <v>1662000</v>
      </c>
      <c r="CQ10" s="141">
        <v>1560000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0.3925</v>
      </c>
      <c r="B11" s="203" t="s">
        <v>80</v>
      </c>
      <c r="C11" s="203"/>
      <c r="D11" s="203" t="s">
        <v>62</v>
      </c>
      <c r="E11" s="203" t="s">
        <v>63</v>
      </c>
      <c r="F11" s="203" t="s">
        <v>64</v>
      </c>
      <c r="G11" s="203" t="s">
        <v>81</v>
      </c>
      <c r="H11" s="90" t="s">
        <v>66</v>
      </c>
      <c r="I11" s="90" t="s">
        <v>67</v>
      </c>
      <c r="J11" s="188">
        <v>400000</v>
      </c>
      <c r="K11" s="81">
        <v>7</v>
      </c>
      <c r="L11" s="81">
        <v>0</v>
      </c>
      <c r="M11" s="81">
        <v>47</v>
      </c>
      <c r="N11" s="91">
        <v>1</v>
      </c>
      <c r="O11" s="92">
        <v>0</v>
      </c>
      <c r="P11" s="93">
        <f>N11+O11</f>
        <v>1</v>
      </c>
      <c r="Q11" s="82">
        <f>IFERROR(P11/M11,"-")</f>
        <v>0.021276595744681</v>
      </c>
      <c r="R11" s="81">
        <v>0</v>
      </c>
      <c r="S11" s="81">
        <v>1</v>
      </c>
      <c r="T11" s="82">
        <f>IFERROR(S11/(O11+P11),"-")</f>
        <v>1</v>
      </c>
      <c r="U11" s="182">
        <f>IFERROR(J11/SUM(P11:P15),"-")</f>
        <v>18181.818181818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SUM(X11:X15)-SUM(J11:J15)</f>
        <v>-243000</v>
      </c>
      <c r="AB11" s="85">
        <f>SUM(X11:X15)/SUM(J11:J15)</f>
        <v>0.3925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1</v>
      </c>
      <c r="BO11" s="120">
        <f>IF(P11=0,"",IF(BN11=0,"",(BN11/P11)))</f>
        <v>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82</v>
      </c>
      <c r="C12" s="203"/>
      <c r="D12" s="203" t="s">
        <v>69</v>
      </c>
      <c r="E12" s="203" t="s">
        <v>70</v>
      </c>
      <c r="F12" s="203" t="s">
        <v>64</v>
      </c>
      <c r="G12" s="203"/>
      <c r="H12" s="90" t="s">
        <v>66</v>
      </c>
      <c r="I12" s="90"/>
      <c r="J12" s="188"/>
      <c r="K12" s="81">
        <v>23</v>
      </c>
      <c r="L12" s="81">
        <v>0</v>
      </c>
      <c r="M12" s="81">
        <v>102</v>
      </c>
      <c r="N12" s="91">
        <v>5</v>
      </c>
      <c r="O12" s="92">
        <v>0</v>
      </c>
      <c r="P12" s="93">
        <f>N12+O12</f>
        <v>5</v>
      </c>
      <c r="Q12" s="82">
        <f>IFERROR(P12/M12,"-")</f>
        <v>0.049019607843137</v>
      </c>
      <c r="R12" s="81">
        <v>1</v>
      </c>
      <c r="S12" s="81">
        <v>2</v>
      </c>
      <c r="T12" s="82">
        <f>IFERROR(S12/(O12+P12),"-")</f>
        <v>0.4</v>
      </c>
      <c r="U12" s="182"/>
      <c r="V12" s="84">
        <v>2</v>
      </c>
      <c r="W12" s="82">
        <f>IF(P12=0,"-",V12/P12)</f>
        <v>0.4</v>
      </c>
      <c r="X12" s="186">
        <v>33000</v>
      </c>
      <c r="Y12" s="187">
        <f>IFERROR(X12/P12,"-")</f>
        <v>6600</v>
      </c>
      <c r="Z12" s="187">
        <f>IFERROR(X12/V12,"-")</f>
        <v>16500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0.2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0.2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0.2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2</v>
      </c>
      <c r="CG12" s="134">
        <f>IF(P12=0,"",IF(CF12=0,"",(CF12/P12)))</f>
        <v>0.4</v>
      </c>
      <c r="CH12" s="135">
        <v>2</v>
      </c>
      <c r="CI12" s="136">
        <f>IFERROR(CH12/CF12,"-")</f>
        <v>1</v>
      </c>
      <c r="CJ12" s="137">
        <v>33000</v>
      </c>
      <c r="CK12" s="138">
        <f>IFERROR(CJ12/CF12,"-")</f>
        <v>16500</v>
      </c>
      <c r="CL12" s="139">
        <v>1</v>
      </c>
      <c r="CM12" s="139"/>
      <c r="CN12" s="139">
        <v>1</v>
      </c>
      <c r="CO12" s="140">
        <v>2</v>
      </c>
      <c r="CP12" s="141">
        <v>33000</v>
      </c>
      <c r="CQ12" s="141">
        <v>28000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72</v>
      </c>
      <c r="E13" s="203" t="s">
        <v>73</v>
      </c>
      <c r="F13" s="203" t="s">
        <v>64</v>
      </c>
      <c r="G13" s="203"/>
      <c r="H13" s="90" t="s">
        <v>66</v>
      </c>
      <c r="I13" s="90"/>
      <c r="J13" s="188"/>
      <c r="K13" s="81">
        <v>17</v>
      </c>
      <c r="L13" s="81">
        <v>0</v>
      </c>
      <c r="M13" s="81">
        <v>92</v>
      </c>
      <c r="N13" s="91">
        <v>4</v>
      </c>
      <c r="O13" s="92">
        <v>1</v>
      </c>
      <c r="P13" s="93">
        <f>N13+O13</f>
        <v>5</v>
      </c>
      <c r="Q13" s="82">
        <f>IFERROR(P13/M13,"-")</f>
        <v>0.054347826086957</v>
      </c>
      <c r="R13" s="81">
        <v>0</v>
      </c>
      <c r="S13" s="81">
        <v>1</v>
      </c>
      <c r="T13" s="82">
        <f>IFERROR(S13/(O13+P13),"-")</f>
        <v>0.16666666666667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0.2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3</v>
      </c>
      <c r="BX13" s="127">
        <f>IF(P13=0,"",IF(BW13=0,"",(BW13/P13)))</f>
        <v>0.6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0.2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84</v>
      </c>
      <c r="C14" s="203"/>
      <c r="D14" s="203" t="s">
        <v>75</v>
      </c>
      <c r="E14" s="203" t="s">
        <v>76</v>
      </c>
      <c r="F14" s="203" t="s">
        <v>64</v>
      </c>
      <c r="G14" s="203"/>
      <c r="H14" s="90" t="s">
        <v>66</v>
      </c>
      <c r="I14" s="90"/>
      <c r="J14" s="188"/>
      <c r="K14" s="81">
        <v>6</v>
      </c>
      <c r="L14" s="81">
        <v>0</v>
      </c>
      <c r="M14" s="81">
        <v>42</v>
      </c>
      <c r="N14" s="91">
        <v>1</v>
      </c>
      <c r="O14" s="92">
        <v>0</v>
      </c>
      <c r="P14" s="93">
        <f>N14+O14</f>
        <v>1</v>
      </c>
      <c r="Q14" s="82">
        <f>IFERROR(P14/M14,"-")</f>
        <v>0.023809523809524</v>
      </c>
      <c r="R14" s="81">
        <v>0</v>
      </c>
      <c r="S14" s="81">
        <v>1</v>
      </c>
      <c r="T14" s="82">
        <f>IFERROR(S14/(O14+P14),"-")</f>
        <v>1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1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85</v>
      </c>
      <c r="C15" s="203"/>
      <c r="D15" s="203" t="s">
        <v>78</v>
      </c>
      <c r="E15" s="203" t="s">
        <v>78</v>
      </c>
      <c r="F15" s="203" t="s">
        <v>79</v>
      </c>
      <c r="G15" s="203"/>
      <c r="H15" s="90"/>
      <c r="I15" s="90"/>
      <c r="J15" s="188"/>
      <c r="K15" s="81">
        <v>127</v>
      </c>
      <c r="L15" s="81">
        <v>62</v>
      </c>
      <c r="M15" s="81">
        <v>62</v>
      </c>
      <c r="N15" s="91">
        <v>10</v>
      </c>
      <c r="O15" s="92">
        <v>0</v>
      </c>
      <c r="P15" s="93">
        <f>N15+O15</f>
        <v>10</v>
      </c>
      <c r="Q15" s="82">
        <f>IFERROR(P15/M15,"-")</f>
        <v>0.16129032258065</v>
      </c>
      <c r="R15" s="81">
        <v>2</v>
      </c>
      <c r="S15" s="81">
        <v>1</v>
      </c>
      <c r="T15" s="82">
        <f>IFERROR(S15/(O15+P15),"-")</f>
        <v>0.1</v>
      </c>
      <c r="U15" s="182"/>
      <c r="V15" s="84">
        <v>4</v>
      </c>
      <c r="W15" s="82">
        <f>IF(P15=0,"-",V15/P15)</f>
        <v>0.4</v>
      </c>
      <c r="X15" s="186">
        <v>124000</v>
      </c>
      <c r="Y15" s="187">
        <f>IFERROR(X15/P15,"-")</f>
        <v>12400</v>
      </c>
      <c r="Z15" s="187">
        <f>IFERROR(X15/V15,"-")</f>
        <v>31000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0.2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</v>
      </c>
      <c r="BO15" s="120">
        <f>IF(P15=0,"",IF(BN15=0,"",(BN15/P15)))</f>
        <v>0.2</v>
      </c>
      <c r="BP15" s="121">
        <v>1</v>
      </c>
      <c r="BQ15" s="122">
        <f>IFERROR(BP15/BN15,"-")</f>
        <v>0.5</v>
      </c>
      <c r="BR15" s="123">
        <v>16000</v>
      </c>
      <c r="BS15" s="124">
        <f>IFERROR(BR15/BN15,"-")</f>
        <v>8000</v>
      </c>
      <c r="BT15" s="125"/>
      <c r="BU15" s="125"/>
      <c r="BV15" s="125">
        <v>1</v>
      </c>
      <c r="BW15" s="126">
        <v>4</v>
      </c>
      <c r="BX15" s="127">
        <f>IF(P15=0,"",IF(BW15=0,"",(BW15/P15)))</f>
        <v>0.4</v>
      </c>
      <c r="BY15" s="128">
        <v>2</v>
      </c>
      <c r="BZ15" s="129">
        <f>IFERROR(BY15/BW15,"-")</f>
        <v>0.5</v>
      </c>
      <c r="CA15" s="130">
        <v>93000</v>
      </c>
      <c r="CB15" s="131">
        <f>IFERROR(CA15/BW15,"-")</f>
        <v>23250</v>
      </c>
      <c r="CC15" s="132"/>
      <c r="CD15" s="132"/>
      <c r="CE15" s="132">
        <v>2</v>
      </c>
      <c r="CF15" s="133">
        <v>2</v>
      </c>
      <c r="CG15" s="134">
        <f>IF(P15=0,"",IF(CF15=0,"",(CF15/P15)))</f>
        <v>0.2</v>
      </c>
      <c r="CH15" s="135">
        <v>1</v>
      </c>
      <c r="CI15" s="136">
        <f>IFERROR(CH15/CF15,"-")</f>
        <v>0.5</v>
      </c>
      <c r="CJ15" s="137">
        <v>15000</v>
      </c>
      <c r="CK15" s="138">
        <f>IFERROR(CJ15/CF15,"-")</f>
        <v>7500</v>
      </c>
      <c r="CL15" s="139"/>
      <c r="CM15" s="139">
        <v>1</v>
      </c>
      <c r="CN15" s="139"/>
      <c r="CO15" s="140">
        <v>4</v>
      </c>
      <c r="CP15" s="141">
        <v>124000</v>
      </c>
      <c r="CQ15" s="141">
        <v>78000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0.40533333333333</v>
      </c>
      <c r="B16" s="203" t="s">
        <v>86</v>
      </c>
      <c r="C16" s="203"/>
      <c r="D16" s="203" t="s">
        <v>62</v>
      </c>
      <c r="E16" s="203" t="s">
        <v>63</v>
      </c>
      <c r="F16" s="203" t="s">
        <v>64</v>
      </c>
      <c r="G16" s="203" t="s">
        <v>87</v>
      </c>
      <c r="H16" s="90" t="s">
        <v>88</v>
      </c>
      <c r="I16" s="90" t="s">
        <v>89</v>
      </c>
      <c r="J16" s="188">
        <v>375000</v>
      </c>
      <c r="K16" s="81">
        <v>2</v>
      </c>
      <c r="L16" s="81">
        <v>0</v>
      </c>
      <c r="M16" s="81">
        <v>19</v>
      </c>
      <c r="N16" s="91">
        <v>0</v>
      </c>
      <c r="O16" s="92">
        <v>0</v>
      </c>
      <c r="P16" s="93">
        <f>N16+O16</f>
        <v>0</v>
      </c>
      <c r="Q16" s="82">
        <f>IFERROR(P16/M16,"-")</f>
        <v>0</v>
      </c>
      <c r="R16" s="81">
        <v>0</v>
      </c>
      <c r="S16" s="81">
        <v>0</v>
      </c>
      <c r="T16" s="82" t="str">
        <f>IFERROR(S16/(O16+P16),"-")</f>
        <v>-</v>
      </c>
      <c r="U16" s="182">
        <f>IFERROR(J16/SUM(P16:P23),"-")</f>
        <v>11718.75</v>
      </c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>
        <f>SUM(X16:X23)-SUM(J16:J23)</f>
        <v>-223000</v>
      </c>
      <c r="AB16" s="85">
        <f>SUM(X16:X23)/SUM(J16:J23)</f>
        <v>0.40533333333333</v>
      </c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90</v>
      </c>
      <c r="C17" s="203"/>
      <c r="D17" s="203" t="s">
        <v>69</v>
      </c>
      <c r="E17" s="203" t="s">
        <v>70</v>
      </c>
      <c r="F17" s="203" t="s">
        <v>64</v>
      </c>
      <c r="G17" s="203"/>
      <c r="H17" s="90" t="s">
        <v>88</v>
      </c>
      <c r="I17" s="90" t="s">
        <v>91</v>
      </c>
      <c r="J17" s="188"/>
      <c r="K17" s="81">
        <v>3</v>
      </c>
      <c r="L17" s="81">
        <v>0</v>
      </c>
      <c r="M17" s="81">
        <v>28</v>
      </c>
      <c r="N17" s="91">
        <v>3</v>
      </c>
      <c r="O17" s="92">
        <v>0</v>
      </c>
      <c r="P17" s="93">
        <f>N17+O17</f>
        <v>3</v>
      </c>
      <c r="Q17" s="82">
        <f>IFERROR(P17/M17,"-")</f>
        <v>0.10714285714286</v>
      </c>
      <c r="R17" s="81">
        <v>0</v>
      </c>
      <c r="S17" s="81">
        <v>1</v>
      </c>
      <c r="T17" s="82">
        <f>IFERROR(S17/(O17+P17),"-")</f>
        <v>0.33333333333333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0.33333333333333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2</v>
      </c>
      <c r="BO17" s="120">
        <f>IF(P17=0,"",IF(BN17=0,"",(BN17/P17)))</f>
        <v>0.66666666666667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92</v>
      </c>
      <c r="C18" s="203"/>
      <c r="D18" s="203" t="s">
        <v>72</v>
      </c>
      <c r="E18" s="203" t="s">
        <v>73</v>
      </c>
      <c r="F18" s="203" t="s">
        <v>64</v>
      </c>
      <c r="G18" s="203"/>
      <c r="H18" s="90" t="s">
        <v>88</v>
      </c>
      <c r="I18" s="90" t="s">
        <v>93</v>
      </c>
      <c r="J18" s="188"/>
      <c r="K18" s="81">
        <v>29</v>
      </c>
      <c r="L18" s="81">
        <v>0</v>
      </c>
      <c r="M18" s="81">
        <v>104</v>
      </c>
      <c r="N18" s="91">
        <v>7</v>
      </c>
      <c r="O18" s="92">
        <v>0</v>
      </c>
      <c r="P18" s="93">
        <f>N18+O18</f>
        <v>7</v>
      </c>
      <c r="Q18" s="82">
        <f>IFERROR(P18/M18,"-")</f>
        <v>0.067307692307692</v>
      </c>
      <c r="R18" s="81">
        <v>0</v>
      </c>
      <c r="S18" s="81">
        <v>0</v>
      </c>
      <c r="T18" s="82">
        <f>IFERROR(S18/(O18+P18),"-")</f>
        <v>0</v>
      </c>
      <c r="U18" s="182"/>
      <c r="V18" s="84">
        <v>1</v>
      </c>
      <c r="W18" s="82">
        <f>IF(P18=0,"-",V18/P18)</f>
        <v>0.14285714285714</v>
      </c>
      <c r="X18" s="186">
        <v>3000</v>
      </c>
      <c r="Y18" s="187">
        <f>IFERROR(X18/P18,"-")</f>
        <v>428.57142857143</v>
      </c>
      <c r="Z18" s="187">
        <f>IFERROR(X18/V18,"-")</f>
        <v>3000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0.14285714285714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5</v>
      </c>
      <c r="BO18" s="120">
        <f>IF(P18=0,"",IF(BN18=0,"",(BN18/P18)))</f>
        <v>0.71428571428571</v>
      </c>
      <c r="BP18" s="121">
        <v>1</v>
      </c>
      <c r="BQ18" s="122">
        <f>IFERROR(BP18/BN18,"-")</f>
        <v>0.2</v>
      </c>
      <c r="BR18" s="123">
        <v>3000</v>
      </c>
      <c r="BS18" s="124">
        <f>IFERROR(BR18/BN18,"-")</f>
        <v>600</v>
      </c>
      <c r="BT18" s="125">
        <v>1</v>
      </c>
      <c r="BU18" s="125"/>
      <c r="BV18" s="125"/>
      <c r="BW18" s="126">
        <v>1</v>
      </c>
      <c r="BX18" s="127">
        <f>IF(P18=0,"",IF(BW18=0,"",(BW18/P18)))</f>
        <v>0.14285714285714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3000</v>
      </c>
      <c r="CQ18" s="141">
        <v>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94</v>
      </c>
      <c r="C19" s="203"/>
      <c r="D19" s="203" t="s">
        <v>78</v>
      </c>
      <c r="E19" s="203" t="s">
        <v>78</v>
      </c>
      <c r="F19" s="203" t="s">
        <v>79</v>
      </c>
      <c r="G19" s="203"/>
      <c r="H19" s="90"/>
      <c r="I19" s="90"/>
      <c r="J19" s="188"/>
      <c r="K19" s="81">
        <v>65</v>
      </c>
      <c r="L19" s="81">
        <v>36</v>
      </c>
      <c r="M19" s="81">
        <v>30</v>
      </c>
      <c r="N19" s="91">
        <v>9</v>
      </c>
      <c r="O19" s="92">
        <v>0</v>
      </c>
      <c r="P19" s="93">
        <f>N19+O19</f>
        <v>9</v>
      </c>
      <c r="Q19" s="82">
        <f>IFERROR(P19/M19,"-")</f>
        <v>0.3</v>
      </c>
      <c r="R19" s="81">
        <v>4</v>
      </c>
      <c r="S19" s="81">
        <v>2</v>
      </c>
      <c r="T19" s="82">
        <f>IFERROR(S19/(O19+P19),"-")</f>
        <v>0.22222222222222</v>
      </c>
      <c r="U19" s="182"/>
      <c r="V19" s="84">
        <v>3</v>
      </c>
      <c r="W19" s="82">
        <f>IF(P19=0,"-",V19/P19)</f>
        <v>0.33333333333333</v>
      </c>
      <c r="X19" s="186">
        <v>128000</v>
      </c>
      <c r="Y19" s="187">
        <f>IFERROR(X19/P19,"-")</f>
        <v>14222.222222222</v>
      </c>
      <c r="Z19" s="187">
        <f>IFERROR(X19/V19,"-")</f>
        <v>42666.666666667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0.11111111111111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>
        <v>2</v>
      </c>
      <c r="AW19" s="107">
        <f>IF(P19=0,"",IF(AV19=0,"",(AV19/P19)))</f>
        <v>0.22222222222222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3</v>
      </c>
      <c r="BO19" s="120">
        <f>IF(P19=0,"",IF(BN19=0,"",(BN19/P19)))</f>
        <v>0.33333333333333</v>
      </c>
      <c r="BP19" s="121">
        <v>2</v>
      </c>
      <c r="BQ19" s="122">
        <f>IFERROR(BP19/BN19,"-")</f>
        <v>0.66666666666667</v>
      </c>
      <c r="BR19" s="123">
        <v>123000</v>
      </c>
      <c r="BS19" s="124">
        <f>IFERROR(BR19/BN19,"-")</f>
        <v>41000</v>
      </c>
      <c r="BT19" s="125">
        <v>1</v>
      </c>
      <c r="BU19" s="125"/>
      <c r="BV19" s="125">
        <v>1</v>
      </c>
      <c r="BW19" s="126">
        <v>2</v>
      </c>
      <c r="BX19" s="127">
        <f>IF(P19=0,"",IF(BW19=0,"",(BW19/P19)))</f>
        <v>0.22222222222222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>
        <v>1</v>
      </c>
      <c r="CG19" s="134">
        <f>IF(P19=0,"",IF(CF19=0,"",(CF19/P19)))</f>
        <v>0.11111111111111</v>
      </c>
      <c r="CH19" s="135">
        <v>1</v>
      </c>
      <c r="CI19" s="136">
        <f>IFERROR(CH19/CF19,"-")</f>
        <v>1</v>
      </c>
      <c r="CJ19" s="137">
        <v>5000</v>
      </c>
      <c r="CK19" s="138">
        <f>IFERROR(CJ19/CF19,"-")</f>
        <v>5000</v>
      </c>
      <c r="CL19" s="139">
        <v>1</v>
      </c>
      <c r="CM19" s="139"/>
      <c r="CN19" s="139"/>
      <c r="CO19" s="140">
        <v>3</v>
      </c>
      <c r="CP19" s="141">
        <v>128000</v>
      </c>
      <c r="CQ19" s="141">
        <v>118000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/>
      <c r="B20" s="203" t="s">
        <v>95</v>
      </c>
      <c r="C20" s="203"/>
      <c r="D20" s="203" t="s">
        <v>62</v>
      </c>
      <c r="E20" s="203" t="s">
        <v>63</v>
      </c>
      <c r="F20" s="203" t="s">
        <v>64</v>
      </c>
      <c r="G20" s="203" t="s">
        <v>96</v>
      </c>
      <c r="H20" s="90" t="s">
        <v>88</v>
      </c>
      <c r="I20" s="90" t="s">
        <v>89</v>
      </c>
      <c r="J20" s="188"/>
      <c r="K20" s="81">
        <v>4</v>
      </c>
      <c r="L20" s="81">
        <v>0</v>
      </c>
      <c r="M20" s="81">
        <v>23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97</v>
      </c>
      <c r="C21" s="203"/>
      <c r="D21" s="203" t="s">
        <v>69</v>
      </c>
      <c r="E21" s="203" t="s">
        <v>70</v>
      </c>
      <c r="F21" s="203" t="s">
        <v>64</v>
      </c>
      <c r="G21" s="203"/>
      <c r="H21" s="90" t="s">
        <v>88</v>
      </c>
      <c r="I21" s="90" t="s">
        <v>91</v>
      </c>
      <c r="J21" s="188"/>
      <c r="K21" s="81">
        <v>10</v>
      </c>
      <c r="L21" s="81">
        <v>0</v>
      </c>
      <c r="M21" s="81">
        <v>47</v>
      </c>
      <c r="N21" s="91">
        <v>2</v>
      </c>
      <c r="O21" s="92">
        <v>0</v>
      </c>
      <c r="P21" s="93">
        <f>N21+O21</f>
        <v>2</v>
      </c>
      <c r="Q21" s="82">
        <f>IFERROR(P21/M21,"-")</f>
        <v>0.042553191489362</v>
      </c>
      <c r="R21" s="81">
        <v>0</v>
      </c>
      <c r="S21" s="81">
        <v>0</v>
      </c>
      <c r="T21" s="82">
        <f>IFERROR(S21/(O21+P21),"-")</f>
        <v>0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1</v>
      </c>
      <c r="BX21" s="127">
        <f>IF(P21=0,"",IF(BW21=0,"",(BW21/P21)))</f>
        <v>0.5</v>
      </c>
      <c r="BY21" s="128"/>
      <c r="BZ21" s="129">
        <f>IFERROR(BY21/BW21,"-")</f>
        <v>0</v>
      </c>
      <c r="CA21" s="130"/>
      <c r="CB21" s="131">
        <f>IFERROR(CA21/BW21,"-")</f>
        <v>0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98</v>
      </c>
      <c r="C22" s="203"/>
      <c r="D22" s="203" t="s">
        <v>72</v>
      </c>
      <c r="E22" s="203" t="s">
        <v>73</v>
      </c>
      <c r="F22" s="203" t="s">
        <v>64</v>
      </c>
      <c r="G22" s="203"/>
      <c r="H22" s="90" t="s">
        <v>88</v>
      </c>
      <c r="I22" s="90" t="s">
        <v>93</v>
      </c>
      <c r="J22" s="188"/>
      <c r="K22" s="81">
        <v>2</v>
      </c>
      <c r="L22" s="81">
        <v>0</v>
      </c>
      <c r="M22" s="81">
        <v>32</v>
      </c>
      <c r="N22" s="91">
        <v>1</v>
      </c>
      <c r="O22" s="92">
        <v>0</v>
      </c>
      <c r="P22" s="93">
        <f>N22+O22</f>
        <v>1</v>
      </c>
      <c r="Q22" s="82">
        <f>IFERROR(P22/M22,"-")</f>
        <v>0.03125</v>
      </c>
      <c r="R22" s="81">
        <v>0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>
        <f>IF(P22=0,"",IF(BN22=0,"",(BN22/P22)))</f>
        <v>0</v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>
        <v>1</v>
      </c>
      <c r="BX22" s="127">
        <f>IF(P22=0,"",IF(BW22=0,"",(BW22/P22)))</f>
        <v>1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99</v>
      </c>
      <c r="C23" s="203"/>
      <c r="D23" s="203" t="s">
        <v>78</v>
      </c>
      <c r="E23" s="203" t="s">
        <v>78</v>
      </c>
      <c r="F23" s="203" t="s">
        <v>79</v>
      </c>
      <c r="G23" s="203"/>
      <c r="H23" s="90"/>
      <c r="I23" s="90"/>
      <c r="J23" s="188"/>
      <c r="K23" s="81">
        <v>93</v>
      </c>
      <c r="L23" s="81">
        <v>59</v>
      </c>
      <c r="M23" s="81">
        <v>31</v>
      </c>
      <c r="N23" s="91">
        <v>10</v>
      </c>
      <c r="O23" s="92">
        <v>0</v>
      </c>
      <c r="P23" s="93">
        <f>N23+O23</f>
        <v>10</v>
      </c>
      <c r="Q23" s="82">
        <f>IFERROR(P23/M23,"-")</f>
        <v>0.32258064516129</v>
      </c>
      <c r="R23" s="81">
        <v>1</v>
      </c>
      <c r="S23" s="81">
        <v>1</v>
      </c>
      <c r="T23" s="82">
        <f>IFERROR(S23/(O23+P23),"-")</f>
        <v>0.1</v>
      </c>
      <c r="U23" s="182"/>
      <c r="V23" s="84">
        <v>2</v>
      </c>
      <c r="W23" s="82">
        <f>IF(P23=0,"-",V23/P23)</f>
        <v>0.2</v>
      </c>
      <c r="X23" s="186">
        <v>21000</v>
      </c>
      <c r="Y23" s="187">
        <f>IFERROR(X23/P23,"-")</f>
        <v>2100</v>
      </c>
      <c r="Z23" s="187">
        <f>IFERROR(X23/V23,"-")</f>
        <v>10500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/>
      <c r="BF23" s="113">
        <f>IF(P23=0,"",IF(BE23=0,"",(BE23/P23)))</f>
        <v>0</v>
      </c>
      <c r="BG23" s="112"/>
      <c r="BH23" s="114" t="str">
        <f>IFERROR(BG23/BE23,"-")</f>
        <v>-</v>
      </c>
      <c r="BI23" s="115"/>
      <c r="BJ23" s="116" t="str">
        <f>IFERROR(BI23/BE23,"-")</f>
        <v>-</v>
      </c>
      <c r="BK23" s="117"/>
      <c r="BL23" s="117"/>
      <c r="BM23" s="117"/>
      <c r="BN23" s="119">
        <v>3</v>
      </c>
      <c r="BO23" s="120">
        <f>IF(P23=0,"",IF(BN23=0,"",(BN23/P23)))</f>
        <v>0.3</v>
      </c>
      <c r="BP23" s="121">
        <v>1</v>
      </c>
      <c r="BQ23" s="122">
        <f>IFERROR(BP23/BN23,"-")</f>
        <v>0.33333333333333</v>
      </c>
      <c r="BR23" s="123">
        <v>13000</v>
      </c>
      <c r="BS23" s="124">
        <f>IFERROR(BR23/BN23,"-")</f>
        <v>4333.3333333333</v>
      </c>
      <c r="BT23" s="125"/>
      <c r="BU23" s="125"/>
      <c r="BV23" s="125">
        <v>1</v>
      </c>
      <c r="BW23" s="126">
        <v>5</v>
      </c>
      <c r="BX23" s="127">
        <f>IF(P23=0,"",IF(BW23=0,"",(BW23/P23)))</f>
        <v>0.5</v>
      </c>
      <c r="BY23" s="128">
        <v>1</v>
      </c>
      <c r="BZ23" s="129">
        <f>IFERROR(BY23/BW23,"-")</f>
        <v>0.2</v>
      </c>
      <c r="CA23" s="130">
        <v>8000</v>
      </c>
      <c r="CB23" s="131">
        <f>IFERROR(CA23/BW23,"-")</f>
        <v>1600</v>
      </c>
      <c r="CC23" s="132"/>
      <c r="CD23" s="132">
        <v>1</v>
      </c>
      <c r="CE23" s="132"/>
      <c r="CF23" s="133">
        <v>2</v>
      </c>
      <c r="CG23" s="134">
        <f>IF(P23=0,"",IF(CF23=0,"",(CF23/P23)))</f>
        <v>0.2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2</v>
      </c>
      <c r="CP23" s="141">
        <v>21000</v>
      </c>
      <c r="CQ23" s="141">
        <v>13000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30"/>
      <c r="B24" s="87"/>
      <c r="C24" s="88"/>
      <c r="D24" s="88"/>
      <c r="E24" s="88"/>
      <c r="F24" s="89"/>
      <c r="G24" s="90"/>
      <c r="H24" s="90"/>
      <c r="I24" s="90"/>
      <c r="J24" s="192"/>
      <c r="K24" s="34"/>
      <c r="L24" s="34"/>
      <c r="M24" s="31"/>
      <c r="N24" s="23"/>
      <c r="O24" s="23"/>
      <c r="P24" s="23"/>
      <c r="Q24" s="33"/>
      <c r="R24" s="32"/>
      <c r="S24" s="23"/>
      <c r="T24" s="32"/>
      <c r="U24" s="183"/>
      <c r="V24" s="25"/>
      <c r="W24" s="25"/>
      <c r="X24" s="189"/>
      <c r="Y24" s="189"/>
      <c r="Z24" s="189"/>
      <c r="AA24" s="189"/>
      <c r="AB24" s="33"/>
      <c r="AC24" s="59"/>
      <c r="AD24" s="63"/>
      <c r="AE24" s="64"/>
      <c r="AF24" s="63"/>
      <c r="AG24" s="67"/>
      <c r="AH24" s="68"/>
      <c r="AI24" s="69"/>
      <c r="AJ24" s="70"/>
      <c r="AK24" s="70"/>
      <c r="AL24" s="70"/>
      <c r="AM24" s="63"/>
      <c r="AN24" s="64"/>
      <c r="AO24" s="63"/>
      <c r="AP24" s="67"/>
      <c r="AQ24" s="68"/>
      <c r="AR24" s="69"/>
      <c r="AS24" s="70"/>
      <c r="AT24" s="70"/>
      <c r="AU24" s="70"/>
      <c r="AV24" s="63"/>
      <c r="AW24" s="64"/>
      <c r="AX24" s="63"/>
      <c r="AY24" s="67"/>
      <c r="AZ24" s="68"/>
      <c r="BA24" s="69"/>
      <c r="BB24" s="70"/>
      <c r="BC24" s="70"/>
      <c r="BD24" s="70"/>
      <c r="BE24" s="63"/>
      <c r="BF24" s="64"/>
      <c r="BG24" s="63"/>
      <c r="BH24" s="67"/>
      <c r="BI24" s="68"/>
      <c r="BJ24" s="69"/>
      <c r="BK24" s="70"/>
      <c r="BL24" s="70"/>
      <c r="BM24" s="70"/>
      <c r="BN24" s="65"/>
      <c r="BO24" s="66"/>
      <c r="BP24" s="63"/>
      <c r="BQ24" s="67"/>
      <c r="BR24" s="68"/>
      <c r="BS24" s="69"/>
      <c r="BT24" s="70"/>
      <c r="BU24" s="70"/>
      <c r="BV24" s="70"/>
      <c r="BW24" s="65"/>
      <c r="BX24" s="66"/>
      <c r="BY24" s="63"/>
      <c r="BZ24" s="67"/>
      <c r="CA24" s="68"/>
      <c r="CB24" s="69"/>
      <c r="CC24" s="70"/>
      <c r="CD24" s="70"/>
      <c r="CE24" s="70"/>
      <c r="CF24" s="65"/>
      <c r="CG24" s="66"/>
      <c r="CH24" s="63"/>
      <c r="CI24" s="67"/>
      <c r="CJ24" s="68"/>
      <c r="CK24" s="69"/>
      <c r="CL24" s="70"/>
      <c r="CM24" s="70"/>
      <c r="CN24" s="70"/>
      <c r="CO24" s="71"/>
      <c r="CP24" s="68"/>
      <c r="CQ24" s="68"/>
      <c r="CR24" s="68"/>
      <c r="CS24" s="72"/>
    </row>
    <row r="25" spans="1:98">
      <c r="A25" s="30"/>
      <c r="B25" s="37"/>
      <c r="C25" s="21"/>
      <c r="D25" s="21"/>
      <c r="E25" s="21"/>
      <c r="F25" s="22"/>
      <c r="G25" s="36"/>
      <c r="H25" s="36"/>
      <c r="I25" s="75"/>
      <c r="J25" s="193"/>
      <c r="K25" s="34"/>
      <c r="L25" s="34"/>
      <c r="M25" s="31"/>
      <c r="N25" s="23"/>
      <c r="O25" s="23"/>
      <c r="P25" s="23"/>
      <c r="Q25" s="33"/>
      <c r="R25" s="32"/>
      <c r="S25" s="23"/>
      <c r="T25" s="32"/>
      <c r="U25" s="183"/>
      <c r="V25" s="25"/>
      <c r="W25" s="25"/>
      <c r="X25" s="189"/>
      <c r="Y25" s="189"/>
      <c r="Z25" s="189"/>
      <c r="AA25" s="189"/>
      <c r="AB25" s="33"/>
      <c r="AC25" s="61"/>
      <c r="AD25" s="63"/>
      <c r="AE25" s="64"/>
      <c r="AF25" s="63"/>
      <c r="AG25" s="67"/>
      <c r="AH25" s="68"/>
      <c r="AI25" s="69"/>
      <c r="AJ25" s="70"/>
      <c r="AK25" s="70"/>
      <c r="AL25" s="70"/>
      <c r="AM25" s="63"/>
      <c r="AN25" s="64"/>
      <c r="AO25" s="63"/>
      <c r="AP25" s="67"/>
      <c r="AQ25" s="68"/>
      <c r="AR25" s="69"/>
      <c r="AS25" s="70"/>
      <c r="AT25" s="70"/>
      <c r="AU25" s="70"/>
      <c r="AV25" s="63"/>
      <c r="AW25" s="64"/>
      <c r="AX25" s="63"/>
      <c r="AY25" s="67"/>
      <c r="AZ25" s="68"/>
      <c r="BA25" s="69"/>
      <c r="BB25" s="70"/>
      <c r="BC25" s="70"/>
      <c r="BD25" s="70"/>
      <c r="BE25" s="63"/>
      <c r="BF25" s="64"/>
      <c r="BG25" s="63"/>
      <c r="BH25" s="67"/>
      <c r="BI25" s="68"/>
      <c r="BJ25" s="69"/>
      <c r="BK25" s="70"/>
      <c r="BL25" s="70"/>
      <c r="BM25" s="70"/>
      <c r="BN25" s="65"/>
      <c r="BO25" s="66"/>
      <c r="BP25" s="63"/>
      <c r="BQ25" s="67"/>
      <c r="BR25" s="68"/>
      <c r="BS25" s="69"/>
      <c r="BT25" s="70"/>
      <c r="BU25" s="70"/>
      <c r="BV25" s="70"/>
      <c r="BW25" s="65"/>
      <c r="BX25" s="66"/>
      <c r="BY25" s="63"/>
      <c r="BZ25" s="67"/>
      <c r="CA25" s="68"/>
      <c r="CB25" s="69"/>
      <c r="CC25" s="70"/>
      <c r="CD25" s="70"/>
      <c r="CE25" s="70"/>
      <c r="CF25" s="65"/>
      <c r="CG25" s="66"/>
      <c r="CH25" s="63"/>
      <c r="CI25" s="67"/>
      <c r="CJ25" s="68"/>
      <c r="CK25" s="69"/>
      <c r="CL25" s="70"/>
      <c r="CM25" s="70"/>
      <c r="CN25" s="70"/>
      <c r="CO25" s="71"/>
      <c r="CP25" s="68"/>
      <c r="CQ25" s="68"/>
      <c r="CR25" s="68"/>
      <c r="CS25" s="72"/>
    </row>
    <row r="26" spans="1:98">
      <c r="A26" s="19">
        <f>AB26</f>
        <v>1.7591489361702</v>
      </c>
      <c r="B26" s="39"/>
      <c r="C26" s="39"/>
      <c r="D26" s="39"/>
      <c r="E26" s="39"/>
      <c r="F26" s="39"/>
      <c r="G26" s="40" t="s">
        <v>100</v>
      </c>
      <c r="H26" s="40"/>
      <c r="I26" s="40"/>
      <c r="J26" s="190">
        <f>SUM(J6:J25)</f>
        <v>1175000</v>
      </c>
      <c r="K26" s="41">
        <f>SUM(K6:K25)</f>
        <v>613</v>
      </c>
      <c r="L26" s="41">
        <f>SUM(L6:L25)</f>
        <v>238</v>
      </c>
      <c r="M26" s="41">
        <f>SUM(M6:M25)</f>
        <v>1091</v>
      </c>
      <c r="N26" s="41">
        <f>SUM(N6:N25)</f>
        <v>83</v>
      </c>
      <c r="O26" s="41">
        <f>SUM(O6:O25)</f>
        <v>1</v>
      </c>
      <c r="P26" s="41">
        <f>SUM(P6:P25)</f>
        <v>84</v>
      </c>
      <c r="Q26" s="42">
        <f>IFERROR(P26/M26,"-")</f>
        <v>0.076993583868011</v>
      </c>
      <c r="R26" s="78">
        <f>SUM(R6:R25)</f>
        <v>14</v>
      </c>
      <c r="S26" s="78">
        <f>SUM(S6:S25)</f>
        <v>18</v>
      </c>
      <c r="T26" s="42">
        <f>IFERROR(R26/P26,"-")</f>
        <v>0.16666666666667</v>
      </c>
      <c r="U26" s="184">
        <f>IFERROR(J26/P26,"-")</f>
        <v>13988.095238095</v>
      </c>
      <c r="V26" s="44">
        <f>SUM(V6:V25)</f>
        <v>21</v>
      </c>
      <c r="W26" s="42">
        <f>IFERROR(V26/P26,"-")</f>
        <v>0.25</v>
      </c>
      <c r="X26" s="190">
        <f>SUM(X6:X25)</f>
        <v>2067000</v>
      </c>
      <c r="Y26" s="190">
        <f>IFERROR(X26/P26,"-")</f>
        <v>24607.142857143</v>
      </c>
      <c r="Z26" s="190">
        <f>IFERROR(X26/V26,"-")</f>
        <v>98428.571428571</v>
      </c>
      <c r="AA26" s="190">
        <f>X26-J26</f>
        <v>892000</v>
      </c>
      <c r="AB26" s="47">
        <f>X26/J26</f>
        <v>1.7591489361702</v>
      </c>
      <c r="AC26" s="60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5"/>
    <mergeCell ref="J11:J15"/>
    <mergeCell ref="U11:U15"/>
    <mergeCell ref="AA11:AA15"/>
    <mergeCell ref="AB11:AB15"/>
    <mergeCell ref="A16:A23"/>
    <mergeCell ref="J16:J23"/>
    <mergeCell ref="U16:U23"/>
    <mergeCell ref="AA16:AA23"/>
    <mergeCell ref="AB16:AB2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101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3.42</v>
      </c>
      <c r="B6" s="203" t="s">
        <v>102</v>
      </c>
      <c r="C6" s="203" t="s">
        <v>103</v>
      </c>
      <c r="D6" s="203" t="s">
        <v>104</v>
      </c>
      <c r="E6" s="203" t="s">
        <v>105</v>
      </c>
      <c r="F6" s="203" t="s">
        <v>64</v>
      </c>
      <c r="G6" s="203" t="s">
        <v>106</v>
      </c>
      <c r="H6" s="90" t="s">
        <v>107</v>
      </c>
      <c r="I6" s="90" t="s">
        <v>108</v>
      </c>
      <c r="J6" s="188">
        <v>200000</v>
      </c>
      <c r="K6" s="81">
        <v>17</v>
      </c>
      <c r="L6" s="81">
        <v>0</v>
      </c>
      <c r="M6" s="81">
        <v>77</v>
      </c>
      <c r="N6" s="91">
        <v>4</v>
      </c>
      <c r="O6" s="92">
        <v>0</v>
      </c>
      <c r="P6" s="93">
        <f>N6+O6</f>
        <v>4</v>
      </c>
      <c r="Q6" s="82">
        <f>IFERROR(P6/M6,"-")</f>
        <v>0.051948051948052</v>
      </c>
      <c r="R6" s="81">
        <v>1</v>
      </c>
      <c r="S6" s="81">
        <v>1</v>
      </c>
      <c r="T6" s="82">
        <f>IFERROR(S6/(O6+P6),"-")</f>
        <v>0.25</v>
      </c>
      <c r="U6" s="182">
        <f>IFERROR(J6/SUM(P6:P9),"-")</f>
        <v>8000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SUM(X6:X9)-SUM(J6:J9)</f>
        <v>484000</v>
      </c>
      <c r="AB6" s="85">
        <f>SUM(X6:X9)/SUM(J6:J9)</f>
        <v>3.42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0.25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109</v>
      </c>
      <c r="C7" s="203"/>
      <c r="D7" s="203"/>
      <c r="E7" s="203"/>
      <c r="F7" s="203" t="s">
        <v>79</v>
      </c>
      <c r="G7" s="203"/>
      <c r="H7" s="90"/>
      <c r="I7" s="90"/>
      <c r="J7" s="188"/>
      <c r="K7" s="81">
        <v>71</v>
      </c>
      <c r="L7" s="81">
        <v>20</v>
      </c>
      <c r="M7" s="81">
        <v>8</v>
      </c>
      <c r="N7" s="91">
        <v>3</v>
      </c>
      <c r="O7" s="92">
        <v>0</v>
      </c>
      <c r="P7" s="93">
        <f>N7+O7</f>
        <v>3</v>
      </c>
      <c r="Q7" s="82">
        <f>IFERROR(P7/M7,"-")</f>
        <v>0.375</v>
      </c>
      <c r="R7" s="81">
        <v>3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0.33333333333333</v>
      </c>
      <c r="X7" s="186">
        <v>23000</v>
      </c>
      <c r="Y7" s="187">
        <f>IFERROR(X7/P7,"-")</f>
        <v>7666.6666666667</v>
      </c>
      <c r="Z7" s="187">
        <f>IFERROR(X7/V7,"-")</f>
        <v>23000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1</v>
      </c>
      <c r="BO7" s="120">
        <f>IF(P7=0,"",IF(BN7=0,"",(BN7/P7)))</f>
        <v>0.33333333333333</v>
      </c>
      <c r="BP7" s="121">
        <v>1</v>
      </c>
      <c r="BQ7" s="122">
        <f>IFERROR(BP7/BN7,"-")</f>
        <v>1</v>
      </c>
      <c r="BR7" s="123">
        <v>23000</v>
      </c>
      <c r="BS7" s="124">
        <f>IFERROR(BR7/BN7,"-")</f>
        <v>23000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2</v>
      </c>
      <c r="CG7" s="134">
        <f>IF(P7=0,"",IF(CF7=0,"",(CF7/P7)))</f>
        <v>0.66666666666667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23000</v>
      </c>
      <c r="CQ7" s="141">
        <v>23000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110</v>
      </c>
      <c r="C8" s="203" t="s">
        <v>103</v>
      </c>
      <c r="D8" s="203" t="s">
        <v>104</v>
      </c>
      <c r="E8" s="203" t="s">
        <v>111</v>
      </c>
      <c r="F8" s="203" t="s">
        <v>64</v>
      </c>
      <c r="G8" s="203" t="s">
        <v>106</v>
      </c>
      <c r="H8" s="90" t="s">
        <v>107</v>
      </c>
      <c r="I8" s="90"/>
      <c r="J8" s="188"/>
      <c r="K8" s="81">
        <v>13</v>
      </c>
      <c r="L8" s="81">
        <v>0</v>
      </c>
      <c r="M8" s="81">
        <v>59</v>
      </c>
      <c r="N8" s="91">
        <v>6</v>
      </c>
      <c r="O8" s="92">
        <v>1</v>
      </c>
      <c r="P8" s="93">
        <f>N8+O8</f>
        <v>7</v>
      </c>
      <c r="Q8" s="82">
        <f>IFERROR(P8/M8,"-")</f>
        <v>0.11864406779661</v>
      </c>
      <c r="R8" s="81">
        <v>2</v>
      </c>
      <c r="S8" s="81">
        <v>1</v>
      </c>
      <c r="T8" s="82">
        <f>IFERROR(S8/(O8+P8),"-")</f>
        <v>0.125</v>
      </c>
      <c r="U8" s="182"/>
      <c r="V8" s="84">
        <v>1</v>
      </c>
      <c r="W8" s="82">
        <f>IF(P8=0,"-",V8/P8)</f>
        <v>0.14285714285714</v>
      </c>
      <c r="X8" s="186">
        <v>13000</v>
      </c>
      <c r="Y8" s="187">
        <f>IFERROR(X8/P8,"-")</f>
        <v>1857.1428571429</v>
      </c>
      <c r="Z8" s="187">
        <f>IFERROR(X8/V8,"-")</f>
        <v>13000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0.14285714285714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0.14285714285714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0.14285714285714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0.14285714285714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3</v>
      </c>
      <c r="BX8" s="127">
        <f>IF(P8=0,"",IF(BW8=0,"",(BW8/P8)))</f>
        <v>0.42857142857143</v>
      </c>
      <c r="BY8" s="128">
        <v>1</v>
      </c>
      <c r="BZ8" s="129">
        <f>IFERROR(BY8/BW8,"-")</f>
        <v>0.33333333333333</v>
      </c>
      <c r="CA8" s="130">
        <v>13000</v>
      </c>
      <c r="CB8" s="131">
        <f>IFERROR(CA8/BW8,"-")</f>
        <v>4333.3333333333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13000</v>
      </c>
      <c r="CQ8" s="141">
        <v>13000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112</v>
      </c>
      <c r="C9" s="203"/>
      <c r="D9" s="203"/>
      <c r="E9" s="203"/>
      <c r="F9" s="203" t="s">
        <v>79</v>
      </c>
      <c r="G9" s="203"/>
      <c r="H9" s="90"/>
      <c r="I9" s="90"/>
      <c r="J9" s="188"/>
      <c r="K9" s="81">
        <v>178</v>
      </c>
      <c r="L9" s="81">
        <v>38</v>
      </c>
      <c r="M9" s="81">
        <v>37</v>
      </c>
      <c r="N9" s="91">
        <v>10</v>
      </c>
      <c r="O9" s="92">
        <v>1</v>
      </c>
      <c r="P9" s="93">
        <f>N9+O9</f>
        <v>11</v>
      </c>
      <c r="Q9" s="82">
        <f>IFERROR(P9/M9,"-")</f>
        <v>0.2972972972973</v>
      </c>
      <c r="R9" s="81">
        <v>3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0.18181818181818</v>
      </c>
      <c r="X9" s="186">
        <v>648000</v>
      </c>
      <c r="Y9" s="187">
        <f>IFERROR(X9/P9,"-")</f>
        <v>58909.090909091</v>
      </c>
      <c r="Z9" s="187">
        <f>IFERROR(X9/V9,"-")</f>
        <v>324000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0.090909090909091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0.090909090909091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4</v>
      </c>
      <c r="BF9" s="113">
        <f>IF(P9=0,"",IF(BE9=0,"",(BE9/P9)))</f>
        <v>0.36363636363636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0.27272727272727</v>
      </c>
      <c r="BP9" s="121">
        <v>1</v>
      </c>
      <c r="BQ9" s="122">
        <f>IFERROR(BP9/BN9,"-")</f>
        <v>0.33333333333333</v>
      </c>
      <c r="BR9" s="123">
        <v>645000</v>
      </c>
      <c r="BS9" s="124">
        <f>IFERROR(BR9/BN9,"-")</f>
        <v>215000</v>
      </c>
      <c r="BT9" s="125"/>
      <c r="BU9" s="125"/>
      <c r="BV9" s="125">
        <v>1</v>
      </c>
      <c r="BW9" s="126">
        <v>2</v>
      </c>
      <c r="BX9" s="127">
        <f>IF(P9=0,"",IF(BW9=0,"",(BW9/P9)))</f>
        <v>0.18181818181818</v>
      </c>
      <c r="BY9" s="128">
        <v>1</v>
      </c>
      <c r="BZ9" s="129">
        <f>IFERROR(BY9/BW9,"-")</f>
        <v>0.5</v>
      </c>
      <c r="CA9" s="130">
        <v>3000</v>
      </c>
      <c r="CB9" s="131">
        <f>IFERROR(CA9/BW9,"-")</f>
        <v>1500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648000</v>
      </c>
      <c r="CQ9" s="141">
        <v>645000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3.42</v>
      </c>
      <c r="B12" s="39"/>
      <c r="C12" s="39"/>
      <c r="D12" s="39"/>
      <c r="E12" s="39"/>
      <c r="F12" s="39"/>
      <c r="G12" s="40" t="s">
        <v>113</v>
      </c>
      <c r="H12" s="40"/>
      <c r="I12" s="40"/>
      <c r="J12" s="190">
        <f>SUM(J6:J11)</f>
        <v>200000</v>
      </c>
      <c r="K12" s="41">
        <f>SUM(K6:K11)</f>
        <v>279</v>
      </c>
      <c r="L12" s="41">
        <f>SUM(L6:L11)</f>
        <v>58</v>
      </c>
      <c r="M12" s="41">
        <f>SUM(M6:M11)</f>
        <v>181</v>
      </c>
      <c r="N12" s="41">
        <f>SUM(N6:N11)</f>
        <v>23</v>
      </c>
      <c r="O12" s="41">
        <f>SUM(O6:O11)</f>
        <v>2</v>
      </c>
      <c r="P12" s="41">
        <f>SUM(P6:P11)</f>
        <v>25</v>
      </c>
      <c r="Q12" s="42">
        <f>IFERROR(P12/M12,"-")</f>
        <v>0.13812154696133</v>
      </c>
      <c r="R12" s="78">
        <f>SUM(R6:R11)</f>
        <v>9</v>
      </c>
      <c r="S12" s="78">
        <f>SUM(S6:S11)</f>
        <v>2</v>
      </c>
      <c r="T12" s="42">
        <f>IFERROR(R12/P12,"-")</f>
        <v>0.36</v>
      </c>
      <c r="U12" s="184">
        <f>IFERROR(J12/P12,"-")</f>
        <v>8000</v>
      </c>
      <c r="V12" s="44">
        <f>SUM(V6:V11)</f>
        <v>4</v>
      </c>
      <c r="W12" s="42">
        <f>IFERROR(V12/P12,"-")</f>
        <v>0.16</v>
      </c>
      <c r="X12" s="190">
        <f>SUM(X6:X11)</f>
        <v>684000</v>
      </c>
      <c r="Y12" s="190">
        <f>IFERROR(X12/P12,"-")</f>
        <v>27360</v>
      </c>
      <c r="Z12" s="190">
        <f>IFERROR(X12/V12,"-")</f>
        <v>171000</v>
      </c>
      <c r="AA12" s="190">
        <f>X12-J12</f>
        <v>484000</v>
      </c>
      <c r="AB12" s="47">
        <f>X12/J12</f>
        <v>3.42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