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<sst xmlns="http://schemas.openxmlformats.org/spreadsheetml/2006/main" uniqueCount="150">
  <si>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</si>
  <si>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</si>
  <si>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</si>
  <si>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</si>
  <si>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</si>
  <si>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</si>
  <si>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</si>
  <si>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</si>
  <si>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</si>
  <si>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</si>
  <si>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</si>
  <si>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</si>
  <si>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</si>
  <si>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</si>
  <si>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</si>
  <si>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</si>
  <si>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</si>
  <si>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</si>
  <si>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</si>
  <si>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</si>
  <si>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</si>
  <si>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</si>
  <si>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</si>
  <si>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</si>
  <si>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</si>
  <si>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</si>
  <si>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</si>
  <si>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</si>
  <si>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</si>
  <si>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</si>
  <si>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</si>
  <si>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</si>
  <si>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</si>
  <si>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</si>
  <si>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</si>
  <si>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</si>
  <si>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</si>
  <si>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</si>
  <si>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</si>
  <si>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</si>
  <si>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</si>
  <si>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</si>
  <si>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</si>
  <si>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</si>
  <si>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</si>
  <si>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</si>
  <si>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</si>
  <si>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</si>
  <si>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</si>
  <si>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</si>
  <si>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</si>
  <si>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</si>
  <si>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</si>
  <si>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</si>
  <si>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</si>
  <si>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</si>
  <si>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</si>
  <si>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</si>
  <si>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</si>
  <si>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</si>
  <si>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</si>
  <si>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</si>
  <si>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sd1762</t>
  </si>
  <si>
    <t>デリヘル版3（塩見彩）</t>
  </si>
  <si>
    <t>50〜70代男性限定熟女好きな男性募集中</t>
  </si>
  <si>
    <t>lp02</t>
  </si>
  <si>
    <t>スポーツ報知関東</t>
  </si>
  <si>
    <t>全5段つかみ4回</t>
  </si>
  <si>
    <t>4月10日(土)</t>
  </si>
  <si>
    <t>sd1763</t>
  </si>
  <si>
    <t>お祭り版（塩見彩）</t>
  </si>
  <si>
    <t>SSS熟女から指名</t>
  </si>
  <si>
    <t>4月18日(日)</t>
  </si>
  <si>
    <t>sd1764</t>
  </si>
  <si>
    <t>新書籍版（塩見彩）</t>
  </si>
  <si>
    <t>70歳までの出会いリクルート</t>
  </si>
  <si>
    <t>4月25日(日)</t>
  </si>
  <si>
    <t>sd1765</t>
  </si>
  <si>
    <t>デリヘル版（塩見彩）</t>
  </si>
  <si>
    <t>求む50歳以上の女性好き男性</t>
  </si>
  <si>
    <t>4月29日(木)</t>
  </si>
  <si>
    <t>sd1766</t>
  </si>
  <si>
    <t>(空電共通)</t>
  </si>
  <si>
    <t>空電</t>
  </si>
  <si>
    <t>空電 (共通)</t>
  </si>
  <si>
    <t>sd1767</t>
  </si>
  <si>
    <t>①大正版（塩見彩）</t>
  </si>
  <si>
    <t>163「顔出し無しでも女性から誘われる」</t>
  </si>
  <si>
    <t>半2段つかみ20段保証</t>
  </si>
  <si>
    <t>20段保証</t>
  </si>
  <si>
    <t>sd1768</t>
  </si>
  <si>
    <t>②旧デイリー風（塩見彩）</t>
  </si>
  <si>
    <t>164「お客様満足度間違いなし！最高峰熟女サイト」</t>
  </si>
  <si>
    <t>半3段つかみ20段保証</t>
  </si>
  <si>
    <t>sd1769</t>
  </si>
  <si>
    <t>③大正版（塩見彩）</t>
  </si>
  <si>
    <t>165「日本中の女は俺の彼女」</t>
  </si>
  <si>
    <t>半5段つかみ20段保証</t>
  </si>
  <si>
    <t>sd1770</t>
  </si>
  <si>
    <t>sd1771</t>
  </si>
  <si>
    <t>デリヘル版2（塩見彩）</t>
  </si>
  <si>
    <t>50代の女性と出会えるサイト登場</t>
  </si>
  <si>
    <t>スポニチ関東</t>
  </si>
  <si>
    <t>全5段</t>
  </si>
  <si>
    <t>4月02日(金)</t>
  </si>
  <si>
    <t>sd1772</t>
  </si>
  <si>
    <t>sd1773</t>
  </si>
  <si>
    <t>新書籍版2（塩見彩）</t>
  </si>
  <si>
    <t>4月30日(金)</t>
  </si>
  <si>
    <t>sd1774</t>
  </si>
  <si>
    <t>sd1775</t>
  </si>
  <si>
    <t>デイリースポーツ関西</t>
  </si>
  <si>
    <t>4C終面全5段</t>
  </si>
  <si>
    <t>4月24日(土)</t>
  </si>
  <si>
    <t>sd1776</t>
  </si>
  <si>
    <t>新聞 TOTAL</t>
  </si>
  <si>
    <t>●雑誌 広告</t>
  </si>
  <si>
    <t>dz120</t>
  </si>
  <si>
    <t>双葉社</t>
  </si>
  <si>
    <t>黄色黒版（ソフトver）（塩見彩）</t>
  </si>
  <si>
    <t>もし出会系大賞があったら、このサイトが受賞しているでしょう</t>
  </si>
  <si>
    <t>カミオン</t>
  </si>
  <si>
    <t>4C1P</t>
  </si>
  <si>
    <t>4月01日(木)</t>
  </si>
  <si>
    <t>dz121</t>
  </si>
  <si>
    <t>ak288</t>
  </si>
  <si>
    <t>コアマガジン</t>
  </si>
  <si>
    <t>2Pスポーツ新聞_v01_どきどき(塩見彩さん)</t>
  </si>
  <si>
    <t>実話BUNKAタブー</t>
  </si>
  <si>
    <t>1C2P</t>
  </si>
  <si>
    <t>4月16日(金)</t>
  </si>
  <si>
    <t>ak289</t>
  </si>
  <si>
    <t>ht199</t>
  </si>
  <si>
    <t>RNパック</t>
  </si>
  <si>
    <t>ht200</t>
  </si>
  <si>
    <t>ht201</t>
  </si>
  <si>
    <t>ht202</t>
  </si>
  <si>
    <t>ht203</t>
  </si>
  <si>
    <t>ht204</t>
  </si>
  <si>
    <t>雑誌 TOTAL</t>
  </si>
  <si>
    <t>●DVD 広告</t>
  </si>
  <si>
    <t>pk249</t>
  </si>
  <si>
    <t>三和出版</t>
  </si>
  <si>
    <t>DVD漫画たかし</t>
  </si>
  <si>
    <t>A4変形判、CVSフル</t>
  </si>
  <si>
    <t>MEN'S DVD SEXY</t>
  </si>
  <si>
    <t>DVD貼付面4C1/3P</t>
  </si>
  <si>
    <t>4月22日(木)</t>
  </si>
  <si>
    <t>pk250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</si>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</sst>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15</v>
      </c>
      <c r="D6" s="180">
        <v>1446000</v>
      </c>
      <c r="E6" s="79">
        <v>733</v>
      </c>
      <c r="F6" s="79">
        <v>236</v>
      </c>
      <c r="G6" s="79">
        <v>1024</v>
      </c>
      <c r="H6" s="89">
        <v>108</v>
      </c>
      <c r="I6" s="90">
        <v>2</v>
      </c>
      <c r="J6" s="143">
        <f>H6+I6</f>
        <v>110</v>
      </c>
      <c r="K6" s="80">
        <f>IFERROR(J6/G6,"-")</f>
        <v>0.107421875</v>
      </c>
      <c r="L6" s="79">
        <v>50</v>
      </c>
      <c r="M6" s="79">
        <v>22</v>
      </c>
      <c r="N6" s="80">
        <f>IFERROR(L6/J6,"-")</f>
        <v>0.45454545454545</v>
      </c>
      <c r="O6" s="81">
        <f>IFERROR(D6/J6,"-")</f>
        <v>13145.454545455</v>
      </c>
      <c r="P6" s="82">
        <v>39</v>
      </c>
      <c r="Q6" s="80">
        <f>IFERROR(P6/J6,"-")</f>
        <v>0.35454545454545</v>
      </c>
      <c r="R6" s="185">
        <v>3694000</v>
      </c>
      <c r="S6" s="186">
        <f>IFERROR(R6/J6,"-")</f>
        <v>33581.818181818</v>
      </c>
      <c r="T6" s="186">
        <f>IFERROR(R6/P6,"-")</f>
        <v>94717.948717949</v>
      </c>
      <c r="U6" s="180">
        <f>IFERROR(R6-D6,"-")</f>
        <v>2248000</v>
      </c>
      <c r="V6" s="83">
        <f>R6/D6</f>
        <v>2.5546334716459</v>
      </c>
      <c r="W6" s="77"/>
      <c r="X6" s="142"/>
    </row>
    <row r="7" spans="1:24">
      <c r="A7" s="78"/>
      <c r="B7" s="84" t="s">
        <v>24</v>
      </c>
      <c r="C7" s="84">
        <v>10</v>
      </c>
      <c r="D7" s="180">
        <v>868000</v>
      </c>
      <c r="E7" s="79">
        <v>959</v>
      </c>
      <c r="F7" s="79">
        <v>338</v>
      </c>
      <c r="G7" s="79">
        <v>715</v>
      </c>
      <c r="H7" s="89">
        <v>113</v>
      </c>
      <c r="I7" s="90">
        <v>0</v>
      </c>
      <c r="J7" s="143">
        <f>H7+I7</f>
        <v>113</v>
      </c>
      <c r="K7" s="80">
        <f>IFERROR(J7/G7,"-")</f>
        <v>0.15804195804196</v>
      </c>
      <c r="L7" s="79">
        <v>32</v>
      </c>
      <c r="M7" s="79">
        <v>13</v>
      </c>
      <c r="N7" s="80">
        <f>IFERROR(L7/J7,"-")</f>
        <v>0.28318584070796</v>
      </c>
      <c r="O7" s="81">
        <f>IFERROR(D7/J7,"-")</f>
        <v>7681.4159292035</v>
      </c>
      <c r="P7" s="82">
        <v>20</v>
      </c>
      <c r="Q7" s="80">
        <f>IFERROR(P7/J7,"-")</f>
        <v>0.17699115044248</v>
      </c>
      <c r="R7" s="185">
        <v>535000</v>
      </c>
      <c r="S7" s="186">
        <f>IFERROR(R7/J7,"-")</f>
        <v>4734.5132743363</v>
      </c>
      <c r="T7" s="186">
        <f>IFERROR(R7/P7,"-")</f>
        <v>26750</v>
      </c>
      <c r="U7" s="180">
        <f>IFERROR(R7-D7,"-")</f>
        <v>-333000</v>
      </c>
      <c r="V7" s="83">
        <f>R7/D7</f>
        <v>0.61635944700461</v>
      </c>
      <c r="W7" s="77"/>
      <c r="X7" s="142"/>
    </row>
    <row r="8" spans="1:24">
      <c r="A8" s="78"/>
      <c r="B8" s="84" t="s">
        <v>25</v>
      </c>
      <c r="C8" s="84">
        <v>2</v>
      </c>
      <c r="D8" s="180">
        <v>150000</v>
      </c>
      <c r="E8" s="79">
        <v>303</v>
      </c>
      <c r="F8" s="79">
        <v>188</v>
      </c>
      <c r="G8" s="79">
        <v>443</v>
      </c>
      <c r="H8" s="89">
        <v>115</v>
      </c>
      <c r="I8" s="90">
        <v>0</v>
      </c>
      <c r="J8" s="143">
        <f>H8+I8</f>
        <v>115</v>
      </c>
      <c r="K8" s="80">
        <f>IFERROR(J8/G8,"-")</f>
        <v>0.25959367945824</v>
      </c>
      <c r="L8" s="79">
        <v>10</v>
      </c>
      <c r="M8" s="79">
        <v>25</v>
      </c>
      <c r="N8" s="80">
        <f>IFERROR(L8/J8,"-")</f>
        <v>0.08695652173913</v>
      </c>
      <c r="O8" s="81">
        <f>IFERROR(D8/J8,"-")</f>
        <v>1304.347826087</v>
      </c>
      <c r="P8" s="82">
        <v>3</v>
      </c>
      <c r="Q8" s="80">
        <f>IFERROR(P8/J8,"-")</f>
        <v>0.026086956521739</v>
      </c>
      <c r="R8" s="185">
        <v>29000</v>
      </c>
      <c r="S8" s="186">
        <f>IFERROR(R8/J8,"-")</f>
        <v>252.17391304348</v>
      </c>
      <c r="T8" s="186">
        <f>IFERROR(R8/P8,"-")</f>
        <v>9666.6666666667</v>
      </c>
      <c r="U8" s="180">
        <f>IFERROR(R8-D8,"-")</f>
        <v>-121000</v>
      </c>
      <c r="V8" s="83">
        <f>R8/D8</f>
        <v>0.19333333333333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2464000</v>
      </c>
      <c r="E11" s="41">
        <f>SUM(E6:E9)</f>
        <v>1995</v>
      </c>
      <c r="F11" s="41">
        <f>SUM(F6:F9)</f>
        <v>762</v>
      </c>
      <c r="G11" s="41">
        <f>SUM(G6:G9)</f>
        <v>2182</v>
      </c>
      <c r="H11" s="41">
        <f>SUM(H6:H9)</f>
        <v>336</v>
      </c>
      <c r="I11" s="41">
        <f>SUM(I6:I9)</f>
        <v>2</v>
      </c>
      <c r="J11" s="41">
        <f>SUM(J6:J9)</f>
        <v>338</v>
      </c>
      <c r="K11" s="42">
        <f>IFERROR(J11/G11,"-")</f>
        <v>0.15490375802016</v>
      </c>
      <c r="L11" s="76">
        <f>SUM(L6:L9)</f>
        <v>92</v>
      </c>
      <c r="M11" s="76">
        <f>SUM(M6:M9)</f>
        <v>60</v>
      </c>
      <c r="N11" s="42">
        <f>IFERROR(L11/J11,"-")</f>
        <v>0.27218934911243</v>
      </c>
      <c r="O11" s="43">
        <f>IFERROR(D11/J11,"-")</f>
        <v>7289.9408284024</v>
      </c>
      <c r="P11" s="44">
        <f>SUM(P6:P9)</f>
        <v>62</v>
      </c>
      <c r="Q11" s="42">
        <f>IFERROR(P11/J11,"-")</f>
        <v>0.18343195266272</v>
      </c>
      <c r="R11" s="183">
        <f>SUM(R6:R9)</f>
        <v>4258000</v>
      </c>
      <c r="S11" s="183">
        <f>IFERROR(R11/J11,"-")</f>
        <v>12597.633136095</v>
      </c>
      <c r="T11" s="183">
        <f>IFERROR(P11/P11,"-")</f>
        <v>1</v>
      </c>
      <c r="U11" s="183">
        <f>SUM(U6:U9)</f>
        <v>1794000</v>
      </c>
      <c r="V11" s="45">
        <f>IFERROR(R11/D11,"-")</f>
        <v>1.7280844155844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3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1.4342948717949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624000</v>
      </c>
      <c r="K6" s="79">
        <v>28</v>
      </c>
      <c r="L6" s="79">
        <v>0</v>
      </c>
      <c r="M6" s="79">
        <v>128</v>
      </c>
      <c r="N6" s="89">
        <v>12</v>
      </c>
      <c r="O6" s="90">
        <v>0</v>
      </c>
      <c r="P6" s="91">
        <f>N6+O6</f>
        <v>12</v>
      </c>
      <c r="Q6" s="80">
        <f>IFERROR(P6/M6,"-")</f>
        <v>0.09375</v>
      </c>
      <c r="R6" s="79">
        <v>2</v>
      </c>
      <c r="S6" s="79">
        <v>6</v>
      </c>
      <c r="T6" s="80">
        <f>IFERROR(R6/(P6),"-")</f>
        <v>0.16666666666667</v>
      </c>
      <c r="U6" s="186">
        <f>IFERROR(J6/SUM(N6:O10),"-")</f>
        <v>15219.512195122</v>
      </c>
      <c r="V6" s="82">
        <v>2</v>
      </c>
      <c r="W6" s="80">
        <f>IF(P6=0,"-",V6/P6)</f>
        <v>0.16666666666667</v>
      </c>
      <c r="X6" s="185">
        <v>71000</v>
      </c>
      <c r="Y6" s="186">
        <f>IFERROR(X6/P6,"-")</f>
        <v>5916.6666666667</v>
      </c>
      <c r="Z6" s="186">
        <f>IFERROR(X6/V6,"-")</f>
        <v>35500</v>
      </c>
      <c r="AA6" s="180">
        <f>SUM(X6:X10)-SUM(J6:J10)</f>
        <v>271000</v>
      </c>
      <c r="AB6" s="83">
        <f>SUM(X6:X10)/SUM(J6:J10)</f>
        <v>1.4342948717949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0.16666666666667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0.41666666666667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4</v>
      </c>
      <c r="BX6" s="125">
        <f>IF(P6=0,"",IF(BW6=0,"",(BW6/P6)))</f>
        <v>0.33333333333333</v>
      </c>
      <c r="BY6" s="126">
        <v>2</v>
      </c>
      <c r="BZ6" s="127">
        <f>IFERROR(BY6/BW6,"-")</f>
        <v>0.5</v>
      </c>
      <c r="CA6" s="128">
        <v>71000</v>
      </c>
      <c r="CB6" s="129">
        <f>IFERROR(CA6/BW6,"-")</f>
        <v>17750</v>
      </c>
      <c r="CC6" s="130">
        <v>1</v>
      </c>
      <c r="CD6" s="130"/>
      <c r="CE6" s="130">
        <v>1</v>
      </c>
      <c r="CF6" s="131">
        <v>1</v>
      </c>
      <c r="CG6" s="132">
        <f>IF(P6=0,"",IF(CF6=0,"",(CF6/P6)))</f>
        <v>0.083333333333333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71000</v>
      </c>
      <c r="CQ6" s="139">
        <v>68000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70</v>
      </c>
      <c r="E7" s="189" t="s">
        <v>71</v>
      </c>
      <c r="F7" s="189" t="s">
        <v>65</v>
      </c>
      <c r="G7" s="88" t="s">
        <v>66</v>
      </c>
      <c r="H7" s="88" t="s">
        <v>67</v>
      </c>
      <c r="I7" s="191" t="s">
        <v>72</v>
      </c>
      <c r="J7" s="180"/>
      <c r="K7" s="79">
        <v>21</v>
      </c>
      <c r="L7" s="79">
        <v>0</v>
      </c>
      <c r="M7" s="79">
        <v>71</v>
      </c>
      <c r="N7" s="89">
        <v>3</v>
      </c>
      <c r="O7" s="90">
        <v>0</v>
      </c>
      <c r="P7" s="91">
        <f>N7+O7</f>
        <v>3</v>
      </c>
      <c r="Q7" s="80">
        <f>IFERROR(P7/M7,"-")</f>
        <v>0.042253521126761</v>
      </c>
      <c r="R7" s="79">
        <v>1</v>
      </c>
      <c r="S7" s="79">
        <v>0</v>
      </c>
      <c r="T7" s="80">
        <f>IFERROR(R7/(P7),"-")</f>
        <v>0.33333333333333</v>
      </c>
      <c r="U7" s="186"/>
      <c r="V7" s="82">
        <v>1</v>
      </c>
      <c r="W7" s="80">
        <f>IF(P7=0,"-",V7/P7)</f>
        <v>0.33333333333333</v>
      </c>
      <c r="X7" s="185">
        <v>101000</v>
      </c>
      <c r="Y7" s="186">
        <f>IFERROR(X7/P7,"-")</f>
        <v>33666.666666667</v>
      </c>
      <c r="Z7" s="186">
        <f>IFERROR(X7/V7,"-")</f>
        <v>101000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1</v>
      </c>
      <c r="BP7" s="119">
        <v>1</v>
      </c>
      <c r="BQ7" s="120">
        <f>IFERROR(BP7/BN7,"-")</f>
        <v>0.33333333333333</v>
      </c>
      <c r="BR7" s="121">
        <v>101000</v>
      </c>
      <c r="BS7" s="122">
        <f>IFERROR(BR7/BN7,"-")</f>
        <v>33666.666666667</v>
      </c>
      <c r="BT7" s="123"/>
      <c r="BU7" s="123"/>
      <c r="BV7" s="123">
        <v>1</v>
      </c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101000</v>
      </c>
      <c r="CQ7" s="139">
        <v>101000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73</v>
      </c>
      <c r="C8" s="189"/>
      <c r="D8" s="189" t="s">
        <v>74</v>
      </c>
      <c r="E8" s="189" t="s">
        <v>75</v>
      </c>
      <c r="F8" s="189" t="s">
        <v>65</v>
      </c>
      <c r="G8" s="88" t="s">
        <v>66</v>
      </c>
      <c r="H8" s="88" t="s">
        <v>67</v>
      </c>
      <c r="I8" s="191" t="s">
        <v>76</v>
      </c>
      <c r="J8" s="180"/>
      <c r="K8" s="79">
        <v>5</v>
      </c>
      <c r="L8" s="79">
        <v>0</v>
      </c>
      <c r="M8" s="79">
        <v>33</v>
      </c>
      <c r="N8" s="89">
        <v>2</v>
      </c>
      <c r="O8" s="90">
        <v>0</v>
      </c>
      <c r="P8" s="91">
        <f>N8+O8</f>
        <v>2</v>
      </c>
      <c r="Q8" s="80">
        <f>IFERROR(P8/M8,"-")</f>
        <v>0.060606060606061</v>
      </c>
      <c r="R8" s="79">
        <v>2</v>
      </c>
      <c r="S8" s="79">
        <v>0</v>
      </c>
      <c r="T8" s="80">
        <f>IFERROR(R8/(P8),"-")</f>
        <v>1</v>
      </c>
      <c r="U8" s="186"/>
      <c r="V8" s="82">
        <v>1</v>
      </c>
      <c r="W8" s="80">
        <f>IF(P8=0,"-",V8/P8)</f>
        <v>0.5</v>
      </c>
      <c r="X8" s="185">
        <v>5000</v>
      </c>
      <c r="Y8" s="186">
        <f>IFERROR(X8/P8,"-")</f>
        <v>2500</v>
      </c>
      <c r="Z8" s="186">
        <f>IFERROR(X8/V8,"-")</f>
        <v>5000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>
        <v>1</v>
      </c>
      <c r="CI8" s="134">
        <f>IFERROR(CH8/CF8,"-")</f>
        <v>1</v>
      </c>
      <c r="CJ8" s="135">
        <v>5000</v>
      </c>
      <c r="CK8" s="136">
        <f>IFERROR(CJ8/CF8,"-")</f>
        <v>5000</v>
      </c>
      <c r="CL8" s="137">
        <v>1</v>
      </c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77</v>
      </c>
      <c r="C9" s="189"/>
      <c r="D9" s="189" t="s">
        <v>78</v>
      </c>
      <c r="E9" s="189" t="s">
        <v>79</v>
      </c>
      <c r="F9" s="189" t="s">
        <v>65</v>
      </c>
      <c r="G9" s="88" t="s">
        <v>66</v>
      </c>
      <c r="H9" s="88" t="s">
        <v>67</v>
      </c>
      <c r="I9" s="88" t="s">
        <v>80</v>
      </c>
      <c r="J9" s="180"/>
      <c r="K9" s="79">
        <v>6</v>
      </c>
      <c r="L9" s="79">
        <v>0</v>
      </c>
      <c r="M9" s="79">
        <v>42</v>
      </c>
      <c r="N9" s="89">
        <v>1</v>
      </c>
      <c r="O9" s="90">
        <v>0</v>
      </c>
      <c r="P9" s="91">
        <f>N9+O9</f>
        <v>1</v>
      </c>
      <c r="Q9" s="80">
        <f>IFERROR(P9/M9,"-")</f>
        <v>0.023809523809524</v>
      </c>
      <c r="R9" s="79">
        <v>1</v>
      </c>
      <c r="S9" s="79">
        <v>0</v>
      </c>
      <c r="T9" s="80">
        <f>IFERROR(R9/(P9),"-")</f>
        <v>1</v>
      </c>
      <c r="U9" s="186"/>
      <c r="V9" s="82">
        <v>1</v>
      </c>
      <c r="W9" s="80">
        <f>IF(P9=0,"-",V9/P9)</f>
        <v>1</v>
      </c>
      <c r="X9" s="185">
        <v>30000</v>
      </c>
      <c r="Y9" s="186">
        <f>IFERROR(X9/P9,"-")</f>
        <v>30000</v>
      </c>
      <c r="Z9" s="186">
        <f>IFERROR(X9/V9,"-")</f>
        <v>30000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1</v>
      </c>
      <c r="BY9" s="126">
        <v>1</v>
      </c>
      <c r="BZ9" s="127">
        <f>IFERROR(BY9/BW9,"-")</f>
        <v>1</v>
      </c>
      <c r="CA9" s="128">
        <v>30000</v>
      </c>
      <c r="CB9" s="129">
        <f>IFERROR(CA9/BW9,"-")</f>
        <v>30000</v>
      </c>
      <c r="CC9" s="130"/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1</v>
      </c>
      <c r="CP9" s="139">
        <v>30000</v>
      </c>
      <c r="CQ9" s="139">
        <v>30000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81</v>
      </c>
      <c r="C10" s="189"/>
      <c r="D10" s="189" t="s">
        <v>82</v>
      </c>
      <c r="E10" s="189" t="s">
        <v>82</v>
      </c>
      <c r="F10" s="189" t="s">
        <v>83</v>
      </c>
      <c r="G10" s="88" t="s">
        <v>84</v>
      </c>
      <c r="H10" s="88"/>
      <c r="I10" s="88"/>
      <c r="J10" s="180"/>
      <c r="K10" s="79">
        <v>301</v>
      </c>
      <c r="L10" s="79">
        <v>93</v>
      </c>
      <c r="M10" s="79">
        <v>96</v>
      </c>
      <c r="N10" s="89">
        <v>23</v>
      </c>
      <c r="O10" s="90">
        <v>0</v>
      </c>
      <c r="P10" s="91">
        <f>N10+O10</f>
        <v>23</v>
      </c>
      <c r="Q10" s="80">
        <f>IFERROR(P10/M10,"-")</f>
        <v>0.23958333333333</v>
      </c>
      <c r="R10" s="79">
        <v>10</v>
      </c>
      <c r="S10" s="79">
        <v>1</v>
      </c>
      <c r="T10" s="80">
        <f>IFERROR(R10/(P10),"-")</f>
        <v>0.43478260869565</v>
      </c>
      <c r="U10" s="186"/>
      <c r="V10" s="82">
        <v>9</v>
      </c>
      <c r="W10" s="80">
        <f>IF(P10=0,"-",V10/P10)</f>
        <v>0.39130434782609</v>
      </c>
      <c r="X10" s="185">
        <v>688000</v>
      </c>
      <c r="Y10" s="186">
        <f>IFERROR(X10/P10,"-")</f>
        <v>29913.043478261</v>
      </c>
      <c r="Z10" s="186">
        <f>IFERROR(X10/V10,"-")</f>
        <v>76444.444444444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0.043478260869565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7</v>
      </c>
      <c r="BO10" s="118">
        <f>IF(P10=0,"",IF(BN10=0,"",(BN10/P10)))</f>
        <v>0.30434782608696</v>
      </c>
      <c r="BP10" s="119">
        <v>2</v>
      </c>
      <c r="BQ10" s="120">
        <f>IFERROR(BP10/BN10,"-")</f>
        <v>0.28571428571429</v>
      </c>
      <c r="BR10" s="121">
        <v>60000</v>
      </c>
      <c r="BS10" s="122">
        <f>IFERROR(BR10/BN10,"-")</f>
        <v>8571.4285714286</v>
      </c>
      <c r="BT10" s="123"/>
      <c r="BU10" s="123"/>
      <c r="BV10" s="123">
        <v>2</v>
      </c>
      <c r="BW10" s="124">
        <v>11</v>
      </c>
      <c r="BX10" s="125">
        <f>IF(P10=0,"",IF(BW10=0,"",(BW10/P10)))</f>
        <v>0.47826086956522</v>
      </c>
      <c r="BY10" s="126">
        <v>5</v>
      </c>
      <c r="BZ10" s="127">
        <f>IFERROR(BY10/BW10,"-")</f>
        <v>0.45454545454545</v>
      </c>
      <c r="CA10" s="128">
        <v>471000</v>
      </c>
      <c r="CB10" s="129">
        <f>IFERROR(CA10/BW10,"-")</f>
        <v>42818.181818182</v>
      </c>
      <c r="CC10" s="130">
        <v>1</v>
      </c>
      <c r="CD10" s="130"/>
      <c r="CE10" s="130">
        <v>4</v>
      </c>
      <c r="CF10" s="131">
        <v>4</v>
      </c>
      <c r="CG10" s="132">
        <f>IF(P10=0,"",IF(CF10=0,"",(CF10/P10)))</f>
        <v>0.17391304347826</v>
      </c>
      <c r="CH10" s="133">
        <v>2</v>
      </c>
      <c r="CI10" s="134">
        <f>IFERROR(CH10/CF10,"-")</f>
        <v>0.5</v>
      </c>
      <c r="CJ10" s="135">
        <v>157000</v>
      </c>
      <c r="CK10" s="136">
        <f>IFERROR(CJ10/CF10,"-")</f>
        <v>39250</v>
      </c>
      <c r="CL10" s="137"/>
      <c r="CM10" s="137"/>
      <c r="CN10" s="137">
        <v>2</v>
      </c>
      <c r="CO10" s="138">
        <v>9</v>
      </c>
      <c r="CP10" s="139">
        <v>688000</v>
      </c>
      <c r="CQ10" s="139">
        <v>278000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2.274358974359</v>
      </c>
      <c r="B11" s="189" t="s">
        <v>85</v>
      </c>
      <c r="C11" s="189"/>
      <c r="D11" s="189" t="s">
        <v>86</v>
      </c>
      <c r="E11" s="189" t="s">
        <v>87</v>
      </c>
      <c r="F11" s="189" t="s">
        <v>65</v>
      </c>
      <c r="G11" s="88" t="s">
        <v>66</v>
      </c>
      <c r="H11" s="88" t="s">
        <v>88</v>
      </c>
      <c r="I11" s="88" t="s">
        <v>89</v>
      </c>
      <c r="J11" s="180">
        <v>390000</v>
      </c>
      <c r="K11" s="79">
        <v>33</v>
      </c>
      <c r="L11" s="79">
        <v>0</v>
      </c>
      <c r="M11" s="79">
        <v>102</v>
      </c>
      <c r="N11" s="89">
        <v>6</v>
      </c>
      <c r="O11" s="90">
        <v>2</v>
      </c>
      <c r="P11" s="91">
        <f>N11+O11</f>
        <v>8</v>
      </c>
      <c r="Q11" s="80">
        <f>IFERROR(P11/M11,"-")</f>
        <v>0.07843137254902</v>
      </c>
      <c r="R11" s="79">
        <v>2</v>
      </c>
      <c r="S11" s="79">
        <v>3</v>
      </c>
      <c r="T11" s="80">
        <f>IFERROR(R11/(P11),"-")</f>
        <v>0.25</v>
      </c>
      <c r="U11" s="186">
        <f>IFERROR(J11/SUM(N11:O14),"-")</f>
        <v>10540.540540541</v>
      </c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>
        <f>SUM(X11:X14)-SUM(J11:J14)</f>
        <v>497000</v>
      </c>
      <c r="AB11" s="83">
        <f>SUM(X11:X14)/SUM(J11:J14)</f>
        <v>2.274358974359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0.125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0.625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2</v>
      </c>
      <c r="BX11" s="125">
        <f>IF(P11=0,"",IF(BW11=0,"",(BW11/P11)))</f>
        <v>0.25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90</v>
      </c>
      <c r="C12" s="189"/>
      <c r="D12" s="189" t="s">
        <v>91</v>
      </c>
      <c r="E12" s="189" t="s">
        <v>92</v>
      </c>
      <c r="F12" s="189" t="s">
        <v>65</v>
      </c>
      <c r="G12" s="88" t="s">
        <v>66</v>
      </c>
      <c r="H12" s="88" t="s">
        <v>93</v>
      </c>
      <c r="I12" s="88"/>
      <c r="J12" s="180"/>
      <c r="K12" s="79">
        <v>6</v>
      </c>
      <c r="L12" s="79">
        <v>0</v>
      </c>
      <c r="M12" s="79">
        <v>42</v>
      </c>
      <c r="N12" s="89">
        <v>2</v>
      </c>
      <c r="O12" s="90">
        <v>0</v>
      </c>
      <c r="P12" s="91">
        <f>N12+O12</f>
        <v>2</v>
      </c>
      <c r="Q12" s="80">
        <f>IFERROR(P12/M12,"-")</f>
        <v>0.047619047619048</v>
      </c>
      <c r="R12" s="79">
        <v>0</v>
      </c>
      <c r="S12" s="79">
        <v>1</v>
      </c>
      <c r="T12" s="80">
        <f>IFERROR(R12/(P12),"-")</f>
        <v>0</v>
      </c>
      <c r="U12" s="186"/>
      <c r="V12" s="82">
        <v>0</v>
      </c>
      <c r="W12" s="80">
        <f>IF(P12=0,"-",V12/P12)</f>
        <v>0</v>
      </c>
      <c r="X12" s="185">
        <v>0</v>
      </c>
      <c r="Y12" s="186">
        <f>IFERROR(X12/P12,"-")</f>
        <v>0</v>
      </c>
      <c r="Z12" s="186" t="str">
        <f>IFERROR(X12/V12,"-")</f>
        <v>-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1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94</v>
      </c>
      <c r="C13" s="189"/>
      <c r="D13" s="189" t="s">
        <v>95</v>
      </c>
      <c r="E13" s="189" t="s">
        <v>96</v>
      </c>
      <c r="F13" s="189" t="s">
        <v>65</v>
      </c>
      <c r="G13" s="88" t="s">
        <v>66</v>
      </c>
      <c r="H13" s="88" t="s">
        <v>97</v>
      </c>
      <c r="I13" s="88"/>
      <c r="J13" s="180"/>
      <c r="K13" s="79">
        <v>21</v>
      </c>
      <c r="L13" s="79">
        <v>0</v>
      </c>
      <c r="M13" s="79">
        <v>122</v>
      </c>
      <c r="N13" s="89">
        <v>3</v>
      </c>
      <c r="O13" s="90">
        <v>0</v>
      </c>
      <c r="P13" s="91">
        <f>N13+O13</f>
        <v>3</v>
      </c>
      <c r="Q13" s="80">
        <f>IFERROR(P13/M13,"-")</f>
        <v>0.024590163934426</v>
      </c>
      <c r="R13" s="79">
        <v>2</v>
      </c>
      <c r="S13" s="79">
        <v>1</v>
      </c>
      <c r="T13" s="80">
        <f>IFERROR(R13/(P13),"-")</f>
        <v>0.66666666666667</v>
      </c>
      <c r="U13" s="186"/>
      <c r="V13" s="82">
        <v>1</v>
      </c>
      <c r="W13" s="80">
        <f>IF(P13=0,"-",V13/P13)</f>
        <v>0.33333333333333</v>
      </c>
      <c r="X13" s="185">
        <v>18000</v>
      </c>
      <c r="Y13" s="186">
        <f>IFERROR(X13/P13,"-")</f>
        <v>6000</v>
      </c>
      <c r="Z13" s="186">
        <f>IFERROR(X13/V13,"-")</f>
        <v>18000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0.33333333333333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2</v>
      </c>
      <c r="BX13" s="125">
        <f>IF(P13=0,"",IF(BW13=0,"",(BW13/P13)))</f>
        <v>0.66666666666667</v>
      </c>
      <c r="BY13" s="126">
        <v>1</v>
      </c>
      <c r="BZ13" s="127">
        <f>IFERROR(BY13/BW13,"-")</f>
        <v>0.5</v>
      </c>
      <c r="CA13" s="128">
        <v>18000</v>
      </c>
      <c r="CB13" s="129">
        <f>IFERROR(CA13/BW13,"-")</f>
        <v>9000</v>
      </c>
      <c r="CC13" s="130"/>
      <c r="CD13" s="130"/>
      <c r="CE13" s="130">
        <v>1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18000</v>
      </c>
      <c r="CQ13" s="139">
        <v>18000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98</v>
      </c>
      <c r="C14" s="189"/>
      <c r="D14" s="189" t="s">
        <v>82</v>
      </c>
      <c r="E14" s="189" t="s">
        <v>82</v>
      </c>
      <c r="F14" s="189" t="s">
        <v>83</v>
      </c>
      <c r="G14" s="88"/>
      <c r="H14" s="88"/>
      <c r="I14" s="88"/>
      <c r="J14" s="180"/>
      <c r="K14" s="79">
        <v>166</v>
      </c>
      <c r="L14" s="79">
        <v>76</v>
      </c>
      <c r="M14" s="79">
        <v>84</v>
      </c>
      <c r="N14" s="89">
        <v>24</v>
      </c>
      <c r="O14" s="90">
        <v>0</v>
      </c>
      <c r="P14" s="91">
        <f>N14+O14</f>
        <v>24</v>
      </c>
      <c r="Q14" s="80">
        <f>IFERROR(P14/M14,"-")</f>
        <v>0.28571428571429</v>
      </c>
      <c r="R14" s="79">
        <v>15</v>
      </c>
      <c r="S14" s="79">
        <v>2</v>
      </c>
      <c r="T14" s="80">
        <f>IFERROR(R14/(P14),"-")</f>
        <v>0.625</v>
      </c>
      <c r="U14" s="186"/>
      <c r="V14" s="82">
        <v>13</v>
      </c>
      <c r="W14" s="80">
        <f>IF(P14=0,"-",V14/P14)</f>
        <v>0.54166666666667</v>
      </c>
      <c r="X14" s="185">
        <v>869000</v>
      </c>
      <c r="Y14" s="186">
        <f>IFERROR(X14/P14,"-")</f>
        <v>36208.333333333</v>
      </c>
      <c r="Z14" s="186">
        <f>IFERROR(X14/V14,"-")</f>
        <v>66846.153846154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2</v>
      </c>
      <c r="BF14" s="111">
        <f>IF(P14=0,"",IF(BE14=0,"",(BE14/P14)))</f>
        <v>0.083333333333333</v>
      </c>
      <c r="BG14" s="110">
        <v>1</v>
      </c>
      <c r="BH14" s="112">
        <f>IFERROR(BG14/BE14,"-")</f>
        <v>0.5</v>
      </c>
      <c r="BI14" s="113">
        <v>264000</v>
      </c>
      <c r="BJ14" s="114">
        <f>IFERROR(BI14/BE14,"-")</f>
        <v>132000</v>
      </c>
      <c r="BK14" s="115"/>
      <c r="BL14" s="115"/>
      <c r="BM14" s="115">
        <v>1</v>
      </c>
      <c r="BN14" s="117">
        <v>5</v>
      </c>
      <c r="BO14" s="118">
        <f>IF(P14=0,"",IF(BN14=0,"",(BN14/P14)))</f>
        <v>0.20833333333333</v>
      </c>
      <c r="BP14" s="119">
        <v>2</v>
      </c>
      <c r="BQ14" s="120">
        <f>IFERROR(BP14/BN14,"-")</f>
        <v>0.4</v>
      </c>
      <c r="BR14" s="121">
        <v>48000</v>
      </c>
      <c r="BS14" s="122">
        <f>IFERROR(BR14/BN14,"-")</f>
        <v>9600</v>
      </c>
      <c r="BT14" s="123"/>
      <c r="BU14" s="123"/>
      <c r="BV14" s="123">
        <v>2</v>
      </c>
      <c r="BW14" s="124">
        <v>11</v>
      </c>
      <c r="BX14" s="125">
        <f>IF(P14=0,"",IF(BW14=0,"",(BW14/P14)))</f>
        <v>0.45833333333333</v>
      </c>
      <c r="BY14" s="126">
        <v>7</v>
      </c>
      <c r="BZ14" s="127">
        <f>IFERROR(BY14/BW14,"-")</f>
        <v>0.63636363636364</v>
      </c>
      <c r="CA14" s="128">
        <v>262000</v>
      </c>
      <c r="CB14" s="129">
        <f>IFERROR(CA14/BW14,"-")</f>
        <v>23818.181818182</v>
      </c>
      <c r="CC14" s="130">
        <v>3</v>
      </c>
      <c r="CD14" s="130"/>
      <c r="CE14" s="130">
        <v>4</v>
      </c>
      <c r="CF14" s="131">
        <v>6</v>
      </c>
      <c r="CG14" s="132">
        <f>IF(P14=0,"",IF(CF14=0,"",(CF14/P14)))</f>
        <v>0.25</v>
      </c>
      <c r="CH14" s="133">
        <v>3</v>
      </c>
      <c r="CI14" s="134">
        <f>IFERROR(CH14/CF14,"-")</f>
        <v>0.5</v>
      </c>
      <c r="CJ14" s="135">
        <v>295000</v>
      </c>
      <c r="CK14" s="136">
        <f>IFERROR(CJ14/CF14,"-")</f>
        <v>49166.666666667</v>
      </c>
      <c r="CL14" s="137">
        <v>1</v>
      </c>
      <c r="CM14" s="137"/>
      <c r="CN14" s="137">
        <v>2</v>
      </c>
      <c r="CO14" s="138">
        <v>13</v>
      </c>
      <c r="CP14" s="139">
        <v>869000</v>
      </c>
      <c r="CQ14" s="139">
        <v>264000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>
        <f>AB15</f>
        <v>13.041666666667</v>
      </c>
      <c r="B15" s="189" t="s">
        <v>99</v>
      </c>
      <c r="C15" s="189"/>
      <c r="D15" s="189" t="s">
        <v>100</v>
      </c>
      <c r="E15" s="189" t="s">
        <v>101</v>
      </c>
      <c r="F15" s="189" t="s">
        <v>65</v>
      </c>
      <c r="G15" s="88" t="s">
        <v>102</v>
      </c>
      <c r="H15" s="88" t="s">
        <v>103</v>
      </c>
      <c r="I15" s="88" t="s">
        <v>104</v>
      </c>
      <c r="J15" s="180">
        <v>144000</v>
      </c>
      <c r="K15" s="79">
        <v>13</v>
      </c>
      <c r="L15" s="79">
        <v>0</v>
      </c>
      <c r="M15" s="79">
        <v>50</v>
      </c>
      <c r="N15" s="89">
        <v>5</v>
      </c>
      <c r="O15" s="90">
        <v>0</v>
      </c>
      <c r="P15" s="91">
        <f>N15+O15</f>
        <v>5</v>
      </c>
      <c r="Q15" s="80">
        <f>IFERROR(P15/M15,"-")</f>
        <v>0.1</v>
      </c>
      <c r="R15" s="79">
        <v>2</v>
      </c>
      <c r="S15" s="79">
        <v>2</v>
      </c>
      <c r="T15" s="80">
        <f>IFERROR(R15/(P15),"-")</f>
        <v>0.4</v>
      </c>
      <c r="U15" s="186">
        <f>IFERROR(J15/SUM(N15:O16),"-")</f>
        <v>10285.714285714</v>
      </c>
      <c r="V15" s="82">
        <v>2</v>
      </c>
      <c r="W15" s="80">
        <f>IF(P15=0,"-",V15/P15)</f>
        <v>0.4</v>
      </c>
      <c r="X15" s="185">
        <v>233000</v>
      </c>
      <c r="Y15" s="186">
        <f>IFERROR(X15/P15,"-")</f>
        <v>46600</v>
      </c>
      <c r="Z15" s="186">
        <f>IFERROR(X15/V15,"-")</f>
        <v>116500</v>
      </c>
      <c r="AA15" s="180">
        <f>SUM(X15:X16)-SUM(J15:J16)</f>
        <v>1734000</v>
      </c>
      <c r="AB15" s="83">
        <f>SUM(X15:X16)/SUM(J15:J16)</f>
        <v>13.041666666667</v>
      </c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>
        <v>1</v>
      </c>
      <c r="AN15" s="99">
        <f>IF(P15=0,"",IF(AM15=0,"",(AM15/P15)))</f>
        <v>0.2</v>
      </c>
      <c r="AO15" s="98"/>
      <c r="AP15" s="100">
        <f>IFERROR(AO15/AM15,"-")</f>
        <v>0</v>
      </c>
      <c r="AQ15" s="101"/>
      <c r="AR15" s="102">
        <f>IFERROR(AQ15/AM15,"-")</f>
        <v>0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3</v>
      </c>
      <c r="BX15" s="125">
        <f>IF(P15=0,"",IF(BW15=0,"",(BW15/P15)))</f>
        <v>0.6</v>
      </c>
      <c r="BY15" s="126">
        <v>2</v>
      </c>
      <c r="BZ15" s="127">
        <f>IFERROR(BY15/BW15,"-")</f>
        <v>0.66666666666667</v>
      </c>
      <c r="CA15" s="128">
        <v>233000</v>
      </c>
      <c r="CB15" s="129">
        <f>IFERROR(CA15/BW15,"-")</f>
        <v>77666.666666667</v>
      </c>
      <c r="CC15" s="130">
        <v>1</v>
      </c>
      <c r="CD15" s="130"/>
      <c r="CE15" s="130">
        <v>1</v>
      </c>
      <c r="CF15" s="131">
        <v>1</v>
      </c>
      <c r="CG15" s="132">
        <f>IF(P15=0,"",IF(CF15=0,"",(CF15/P15)))</f>
        <v>0.2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2</v>
      </c>
      <c r="CP15" s="139">
        <v>233000</v>
      </c>
      <c r="CQ15" s="139">
        <v>230000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189" t="s">
        <v>105</v>
      </c>
      <c r="C16" s="189"/>
      <c r="D16" s="189" t="s">
        <v>100</v>
      </c>
      <c r="E16" s="189" t="s">
        <v>101</v>
      </c>
      <c r="F16" s="189" t="s">
        <v>83</v>
      </c>
      <c r="G16" s="88"/>
      <c r="H16" s="88"/>
      <c r="I16" s="88"/>
      <c r="J16" s="180"/>
      <c r="K16" s="79">
        <v>41</v>
      </c>
      <c r="L16" s="79">
        <v>25</v>
      </c>
      <c r="M16" s="79">
        <v>48</v>
      </c>
      <c r="N16" s="89">
        <v>9</v>
      </c>
      <c r="O16" s="90">
        <v>0</v>
      </c>
      <c r="P16" s="91">
        <f>N16+O16</f>
        <v>9</v>
      </c>
      <c r="Q16" s="80">
        <f>IFERROR(P16/M16,"-")</f>
        <v>0.1875</v>
      </c>
      <c r="R16" s="79">
        <v>7</v>
      </c>
      <c r="S16" s="79">
        <v>1</v>
      </c>
      <c r="T16" s="80">
        <f>IFERROR(R16/(P16),"-")</f>
        <v>0.77777777777778</v>
      </c>
      <c r="U16" s="186"/>
      <c r="V16" s="82">
        <v>6</v>
      </c>
      <c r="W16" s="80">
        <f>IF(P16=0,"-",V16/P16)</f>
        <v>0.66666666666667</v>
      </c>
      <c r="X16" s="185">
        <v>1645000</v>
      </c>
      <c r="Y16" s="186">
        <f>IFERROR(X16/P16,"-")</f>
        <v>182777.77777778</v>
      </c>
      <c r="Z16" s="186">
        <f>IFERROR(X16/V16,"-")</f>
        <v>274166.66666667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0.11111111111111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2</v>
      </c>
      <c r="BO16" s="118">
        <f>IF(P16=0,"",IF(BN16=0,"",(BN16/P16)))</f>
        <v>0.22222222222222</v>
      </c>
      <c r="BP16" s="119">
        <v>2</v>
      </c>
      <c r="BQ16" s="120">
        <f>IFERROR(BP16/BN16,"-")</f>
        <v>1</v>
      </c>
      <c r="BR16" s="121">
        <v>983000</v>
      </c>
      <c r="BS16" s="122">
        <f>IFERROR(BR16/BN16,"-")</f>
        <v>491500</v>
      </c>
      <c r="BT16" s="123">
        <v>1</v>
      </c>
      <c r="BU16" s="123"/>
      <c r="BV16" s="123">
        <v>1</v>
      </c>
      <c r="BW16" s="124">
        <v>3</v>
      </c>
      <c r="BX16" s="125">
        <f>IF(P16=0,"",IF(BW16=0,"",(BW16/P16)))</f>
        <v>0.33333333333333</v>
      </c>
      <c r="BY16" s="126">
        <v>3</v>
      </c>
      <c r="BZ16" s="127">
        <f>IFERROR(BY16/BW16,"-")</f>
        <v>1</v>
      </c>
      <c r="CA16" s="128">
        <v>347000</v>
      </c>
      <c r="CB16" s="129">
        <f>IFERROR(CA16/BW16,"-")</f>
        <v>115666.66666667</v>
      </c>
      <c r="CC16" s="130">
        <v>2</v>
      </c>
      <c r="CD16" s="130"/>
      <c r="CE16" s="130">
        <v>1</v>
      </c>
      <c r="CF16" s="131">
        <v>3</v>
      </c>
      <c r="CG16" s="132">
        <f>IF(P16=0,"",IF(CF16=0,"",(CF16/P16)))</f>
        <v>0.33333333333333</v>
      </c>
      <c r="CH16" s="133">
        <v>1</v>
      </c>
      <c r="CI16" s="134">
        <f>IFERROR(CH16/CF16,"-")</f>
        <v>0.33333333333333</v>
      </c>
      <c r="CJ16" s="135">
        <v>320000</v>
      </c>
      <c r="CK16" s="136">
        <f>IFERROR(CJ16/CF16,"-")</f>
        <v>106666.66666667</v>
      </c>
      <c r="CL16" s="137"/>
      <c r="CM16" s="137"/>
      <c r="CN16" s="137">
        <v>1</v>
      </c>
      <c r="CO16" s="138">
        <v>6</v>
      </c>
      <c r="CP16" s="139">
        <v>1645000</v>
      </c>
      <c r="CQ16" s="139">
        <v>980000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0.041666666666667</v>
      </c>
      <c r="B17" s="189" t="s">
        <v>106</v>
      </c>
      <c r="C17" s="189"/>
      <c r="D17" s="189" t="s">
        <v>107</v>
      </c>
      <c r="E17" s="189" t="s">
        <v>64</v>
      </c>
      <c r="F17" s="189" t="s">
        <v>65</v>
      </c>
      <c r="G17" s="88" t="s">
        <v>102</v>
      </c>
      <c r="H17" s="88" t="s">
        <v>103</v>
      </c>
      <c r="I17" s="88" t="s">
        <v>108</v>
      </c>
      <c r="J17" s="180">
        <v>144000</v>
      </c>
      <c r="K17" s="79">
        <v>23</v>
      </c>
      <c r="L17" s="79">
        <v>0</v>
      </c>
      <c r="M17" s="79">
        <v>103</v>
      </c>
      <c r="N17" s="89">
        <v>4</v>
      </c>
      <c r="O17" s="90">
        <v>0</v>
      </c>
      <c r="P17" s="91">
        <f>N17+O17</f>
        <v>4</v>
      </c>
      <c r="Q17" s="80">
        <f>IFERROR(P17/M17,"-")</f>
        <v>0.038834951456311</v>
      </c>
      <c r="R17" s="79">
        <v>2</v>
      </c>
      <c r="S17" s="79">
        <v>1</v>
      </c>
      <c r="T17" s="80">
        <f>IFERROR(R17/(P17),"-")</f>
        <v>0.5</v>
      </c>
      <c r="U17" s="186">
        <f>IFERROR(J17/SUM(N17:O18),"-")</f>
        <v>13090.909090909</v>
      </c>
      <c r="V17" s="82">
        <v>1</v>
      </c>
      <c r="W17" s="80">
        <f>IF(P17=0,"-",V17/P17)</f>
        <v>0.25</v>
      </c>
      <c r="X17" s="185">
        <v>3000</v>
      </c>
      <c r="Y17" s="186">
        <f>IFERROR(X17/P17,"-")</f>
        <v>750</v>
      </c>
      <c r="Z17" s="186">
        <f>IFERROR(X17/V17,"-")</f>
        <v>3000</v>
      </c>
      <c r="AA17" s="180">
        <f>SUM(X17:X18)-SUM(J17:J18)</f>
        <v>-138000</v>
      </c>
      <c r="AB17" s="83">
        <f>SUM(X17:X18)/SUM(J17:J18)</f>
        <v>0.041666666666667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3</v>
      </c>
      <c r="BO17" s="118">
        <f>IF(P17=0,"",IF(BN17=0,"",(BN17/P17)))</f>
        <v>0.75</v>
      </c>
      <c r="BP17" s="119">
        <v>1</v>
      </c>
      <c r="BQ17" s="120">
        <f>IFERROR(BP17/BN17,"-")</f>
        <v>0.33333333333333</v>
      </c>
      <c r="BR17" s="121">
        <v>3000</v>
      </c>
      <c r="BS17" s="122">
        <f>IFERROR(BR17/BN17,"-")</f>
        <v>1000</v>
      </c>
      <c r="BT17" s="123">
        <v>1</v>
      </c>
      <c r="BU17" s="123"/>
      <c r="BV17" s="123"/>
      <c r="BW17" s="124">
        <v>1</v>
      </c>
      <c r="BX17" s="125">
        <f>IF(P17=0,"",IF(BW17=0,"",(BW17/P17)))</f>
        <v>0.25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3000</v>
      </c>
      <c r="CQ17" s="139">
        <v>3000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109</v>
      </c>
      <c r="C18" s="189"/>
      <c r="D18" s="189" t="s">
        <v>107</v>
      </c>
      <c r="E18" s="189" t="s">
        <v>64</v>
      </c>
      <c r="F18" s="189" t="s">
        <v>83</v>
      </c>
      <c r="G18" s="88"/>
      <c r="H18" s="88"/>
      <c r="I18" s="88"/>
      <c r="J18" s="180"/>
      <c r="K18" s="79">
        <v>19</v>
      </c>
      <c r="L18" s="79">
        <v>17</v>
      </c>
      <c r="M18" s="79">
        <v>19</v>
      </c>
      <c r="N18" s="89">
        <v>7</v>
      </c>
      <c r="O18" s="90">
        <v>0</v>
      </c>
      <c r="P18" s="91">
        <f>N18+O18</f>
        <v>7</v>
      </c>
      <c r="Q18" s="80">
        <f>IFERROR(P18/M18,"-")</f>
        <v>0.36842105263158</v>
      </c>
      <c r="R18" s="79">
        <v>1</v>
      </c>
      <c r="S18" s="79">
        <v>3</v>
      </c>
      <c r="T18" s="80">
        <f>IFERROR(R18/(P18),"-")</f>
        <v>0.14285714285714</v>
      </c>
      <c r="U18" s="186"/>
      <c r="V18" s="82">
        <v>1</v>
      </c>
      <c r="W18" s="80">
        <f>IF(P18=0,"-",V18/P18)</f>
        <v>0.14285714285714</v>
      </c>
      <c r="X18" s="185">
        <v>3000</v>
      </c>
      <c r="Y18" s="186">
        <f>IFERROR(X18/P18,"-")</f>
        <v>428.57142857143</v>
      </c>
      <c r="Z18" s="186">
        <f>IFERROR(X18/V18,"-")</f>
        <v>3000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0.14285714285714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0.28571428571429</v>
      </c>
      <c r="BP18" s="119">
        <v>1</v>
      </c>
      <c r="BQ18" s="120">
        <f>IFERROR(BP18/BN18,"-")</f>
        <v>0.5</v>
      </c>
      <c r="BR18" s="121">
        <v>3000</v>
      </c>
      <c r="BS18" s="122">
        <f>IFERROR(BR18/BN18,"-")</f>
        <v>1500</v>
      </c>
      <c r="BT18" s="123">
        <v>1</v>
      </c>
      <c r="BU18" s="123"/>
      <c r="BV18" s="123"/>
      <c r="BW18" s="124">
        <v>2</v>
      </c>
      <c r="BX18" s="125">
        <f>IF(P18=0,"",IF(BW18=0,"",(BW18/P18)))</f>
        <v>0.28571428571429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2</v>
      </c>
      <c r="CG18" s="132">
        <f>IF(P18=0,"",IF(CF18=0,"",(CF18/P18)))</f>
        <v>0.28571428571429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3000</v>
      </c>
      <c r="CQ18" s="139">
        <v>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0.19444444444444</v>
      </c>
      <c r="B19" s="189" t="s">
        <v>110</v>
      </c>
      <c r="C19" s="189"/>
      <c r="D19" s="189" t="s">
        <v>78</v>
      </c>
      <c r="E19" s="189" t="s">
        <v>79</v>
      </c>
      <c r="F19" s="189" t="s">
        <v>65</v>
      </c>
      <c r="G19" s="88" t="s">
        <v>111</v>
      </c>
      <c r="H19" s="88" t="s">
        <v>112</v>
      </c>
      <c r="I19" s="190" t="s">
        <v>113</v>
      </c>
      <c r="J19" s="180">
        <v>144000</v>
      </c>
      <c r="K19" s="79">
        <v>17</v>
      </c>
      <c r="L19" s="79">
        <v>0</v>
      </c>
      <c r="M19" s="79">
        <v>73</v>
      </c>
      <c r="N19" s="89">
        <v>3</v>
      </c>
      <c r="O19" s="90">
        <v>0</v>
      </c>
      <c r="P19" s="91">
        <f>N19+O19</f>
        <v>3</v>
      </c>
      <c r="Q19" s="80">
        <f>IFERROR(P19/M19,"-")</f>
        <v>0.041095890410959</v>
      </c>
      <c r="R19" s="79">
        <v>2</v>
      </c>
      <c r="S19" s="79">
        <v>1</v>
      </c>
      <c r="T19" s="80">
        <f>IFERROR(R19/(P19),"-")</f>
        <v>0.66666666666667</v>
      </c>
      <c r="U19" s="186">
        <f>IFERROR(J19/SUM(N19:O20),"-")</f>
        <v>20571.428571429</v>
      </c>
      <c r="V19" s="82">
        <v>1</v>
      </c>
      <c r="W19" s="80">
        <f>IF(P19=0,"-",V19/P19)</f>
        <v>0.33333333333333</v>
      </c>
      <c r="X19" s="185">
        <v>28000</v>
      </c>
      <c r="Y19" s="186">
        <f>IFERROR(X19/P19,"-")</f>
        <v>9333.3333333333</v>
      </c>
      <c r="Z19" s="186">
        <f>IFERROR(X19/V19,"-")</f>
        <v>28000</v>
      </c>
      <c r="AA19" s="180">
        <f>SUM(X19:X20)-SUM(J19:J20)</f>
        <v>-116000</v>
      </c>
      <c r="AB19" s="83">
        <f>SUM(X19:X20)/SUM(J19:J20)</f>
        <v>0.19444444444444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0.33333333333333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>
        <v>2</v>
      </c>
      <c r="BO19" s="118">
        <f>IF(P19=0,"",IF(BN19=0,"",(BN19/P19)))</f>
        <v>0.66666666666667</v>
      </c>
      <c r="BP19" s="119">
        <v>1</v>
      </c>
      <c r="BQ19" s="120">
        <f>IFERROR(BP19/BN19,"-")</f>
        <v>0.5</v>
      </c>
      <c r="BR19" s="121">
        <v>28000</v>
      </c>
      <c r="BS19" s="122">
        <f>IFERROR(BR19/BN19,"-")</f>
        <v>14000</v>
      </c>
      <c r="BT19" s="123"/>
      <c r="BU19" s="123"/>
      <c r="BV19" s="123">
        <v>1</v>
      </c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28000</v>
      </c>
      <c r="CQ19" s="139">
        <v>28000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114</v>
      </c>
      <c r="C20" s="189"/>
      <c r="D20" s="189" t="s">
        <v>78</v>
      </c>
      <c r="E20" s="189" t="s">
        <v>79</v>
      </c>
      <c r="F20" s="189" t="s">
        <v>83</v>
      </c>
      <c r="G20" s="88"/>
      <c r="H20" s="88"/>
      <c r="I20" s="88"/>
      <c r="J20" s="180"/>
      <c r="K20" s="79">
        <v>33</v>
      </c>
      <c r="L20" s="79">
        <v>25</v>
      </c>
      <c r="M20" s="79">
        <v>11</v>
      </c>
      <c r="N20" s="89">
        <v>4</v>
      </c>
      <c r="O20" s="90">
        <v>0</v>
      </c>
      <c r="P20" s="91">
        <f>N20+O20</f>
        <v>4</v>
      </c>
      <c r="Q20" s="80">
        <f>IFERROR(P20/M20,"-")</f>
        <v>0.36363636363636</v>
      </c>
      <c r="R20" s="79">
        <v>1</v>
      </c>
      <c r="S20" s="79">
        <v>0</v>
      </c>
      <c r="T20" s="80">
        <f>IFERROR(R20/(P20),"-")</f>
        <v>0.25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4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30"/>
      <c r="B21" s="85"/>
      <c r="C21" s="86"/>
      <c r="D21" s="86"/>
      <c r="E21" s="86"/>
      <c r="F21" s="87"/>
      <c r="G21" s="88"/>
      <c r="H21" s="88"/>
      <c r="I21" s="88"/>
      <c r="J21" s="181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187"/>
      <c r="V21" s="25"/>
      <c r="W21" s="25"/>
      <c r="X21" s="187"/>
      <c r="Y21" s="187"/>
      <c r="Z21" s="187"/>
      <c r="AA21" s="187"/>
      <c r="AB21" s="33"/>
      <c r="AC21" s="57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30"/>
      <c r="B22" s="37"/>
      <c r="C22" s="21"/>
      <c r="D22" s="21"/>
      <c r="E22" s="21"/>
      <c r="F22" s="22"/>
      <c r="G22" s="36"/>
      <c r="H22" s="36"/>
      <c r="I22" s="73"/>
      <c r="J22" s="182"/>
      <c r="K22" s="34"/>
      <c r="L22" s="34"/>
      <c r="M22" s="31"/>
      <c r="N22" s="23"/>
      <c r="O22" s="23"/>
      <c r="P22" s="23"/>
      <c r="Q22" s="32"/>
      <c r="R22" s="32"/>
      <c r="S22" s="23"/>
      <c r="T22" s="32"/>
      <c r="U22" s="187"/>
      <c r="V22" s="25"/>
      <c r="W22" s="25"/>
      <c r="X22" s="187"/>
      <c r="Y22" s="187"/>
      <c r="Z22" s="187"/>
      <c r="AA22" s="187"/>
      <c r="AB22" s="33"/>
      <c r="AC22" s="59"/>
      <c r="AD22" s="61"/>
      <c r="AE22" s="62"/>
      <c r="AF22" s="61"/>
      <c r="AG22" s="65"/>
      <c r="AH22" s="66"/>
      <c r="AI22" s="67"/>
      <c r="AJ22" s="68"/>
      <c r="AK22" s="68"/>
      <c r="AL22" s="68"/>
      <c r="AM22" s="61"/>
      <c r="AN22" s="62"/>
      <c r="AO22" s="61"/>
      <c r="AP22" s="65"/>
      <c r="AQ22" s="66"/>
      <c r="AR22" s="67"/>
      <c r="AS22" s="68"/>
      <c r="AT22" s="68"/>
      <c r="AU22" s="68"/>
      <c r="AV22" s="61"/>
      <c r="AW22" s="62"/>
      <c r="AX22" s="61"/>
      <c r="AY22" s="65"/>
      <c r="AZ22" s="66"/>
      <c r="BA22" s="67"/>
      <c r="BB22" s="68"/>
      <c r="BC22" s="68"/>
      <c r="BD22" s="68"/>
      <c r="BE22" s="61"/>
      <c r="BF22" s="62"/>
      <c r="BG22" s="61"/>
      <c r="BH22" s="65"/>
      <c r="BI22" s="66"/>
      <c r="BJ22" s="67"/>
      <c r="BK22" s="68"/>
      <c r="BL22" s="68"/>
      <c r="BM22" s="68"/>
      <c r="BN22" s="63"/>
      <c r="BO22" s="64"/>
      <c r="BP22" s="61"/>
      <c r="BQ22" s="65"/>
      <c r="BR22" s="66"/>
      <c r="BS22" s="67"/>
      <c r="BT22" s="68"/>
      <c r="BU22" s="68"/>
      <c r="BV22" s="68"/>
      <c r="BW22" s="63"/>
      <c r="BX22" s="64"/>
      <c r="BY22" s="61"/>
      <c r="BZ22" s="65"/>
      <c r="CA22" s="66"/>
      <c r="CB22" s="67"/>
      <c r="CC22" s="68"/>
      <c r="CD22" s="68"/>
      <c r="CE22" s="68"/>
      <c r="CF22" s="63"/>
      <c r="CG22" s="64"/>
      <c r="CH22" s="61"/>
      <c r="CI22" s="65"/>
      <c r="CJ22" s="66"/>
      <c r="CK22" s="67"/>
      <c r="CL22" s="68"/>
      <c r="CM22" s="68"/>
      <c r="CN22" s="68"/>
      <c r="CO22" s="69"/>
      <c r="CP22" s="66"/>
      <c r="CQ22" s="66"/>
      <c r="CR22" s="66"/>
      <c r="CS22" s="70"/>
    </row>
    <row r="23" spans="1:98">
      <c r="A23" s="19">
        <f>AB23</f>
        <v>2.5546334716459</v>
      </c>
      <c r="B23" s="39"/>
      <c r="C23" s="39"/>
      <c r="D23" s="39"/>
      <c r="E23" s="39"/>
      <c r="F23" s="39"/>
      <c r="G23" s="40" t="s">
        <v>115</v>
      </c>
      <c r="H23" s="40"/>
      <c r="I23" s="40"/>
      <c r="J23" s="183">
        <f>SUM(J6:J22)</f>
        <v>1446000</v>
      </c>
      <c r="K23" s="41">
        <f>SUM(K6:K22)</f>
        <v>733</v>
      </c>
      <c r="L23" s="41">
        <f>SUM(L6:L22)</f>
        <v>236</v>
      </c>
      <c r="M23" s="41">
        <f>SUM(M6:M22)</f>
        <v>1024</v>
      </c>
      <c r="N23" s="41">
        <f>SUM(N6:N22)</f>
        <v>108</v>
      </c>
      <c r="O23" s="41">
        <f>SUM(O6:O22)</f>
        <v>2</v>
      </c>
      <c r="P23" s="41">
        <f>SUM(P6:P22)</f>
        <v>110</v>
      </c>
      <c r="Q23" s="42">
        <f>IFERROR(P23/M23,"-")</f>
        <v>0.107421875</v>
      </c>
      <c r="R23" s="76">
        <f>SUM(R6:R22)</f>
        <v>50</v>
      </c>
      <c r="S23" s="76">
        <f>SUM(S6:S22)</f>
        <v>22</v>
      </c>
      <c r="T23" s="42">
        <f>IFERROR(R23/P23,"-")</f>
        <v>0.45454545454545</v>
      </c>
      <c r="U23" s="188">
        <f>IFERROR(J23/P23,"-")</f>
        <v>13145.454545455</v>
      </c>
      <c r="V23" s="44">
        <f>SUM(V6:V22)</f>
        <v>39</v>
      </c>
      <c r="W23" s="42">
        <f>IFERROR(V23/P23,"-")</f>
        <v>0.35454545454545</v>
      </c>
      <c r="X23" s="183">
        <f>SUM(X6:X22)</f>
        <v>3694000</v>
      </c>
      <c r="Y23" s="183">
        <f>IFERROR(X23/P23,"-")</f>
        <v>33581.818181818</v>
      </c>
      <c r="Z23" s="183">
        <f>IFERROR(X23/V23,"-")</f>
        <v>94717.948717949</v>
      </c>
      <c r="AA23" s="183">
        <f>X23-J23</f>
        <v>2248000</v>
      </c>
      <c r="AB23" s="45">
        <f>X23/J23</f>
        <v>2.5546334716459</v>
      </c>
      <c r="AC23" s="58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4"/>
    <mergeCell ref="J11:J14"/>
    <mergeCell ref="U11:U14"/>
    <mergeCell ref="AA11:AA14"/>
    <mergeCell ref="AB11:AB14"/>
    <mergeCell ref="A15:A16"/>
    <mergeCell ref="J15:J16"/>
    <mergeCell ref="U15:U16"/>
    <mergeCell ref="AA15:AA16"/>
    <mergeCell ref="AB15:AB16"/>
    <mergeCell ref="A17:A18"/>
    <mergeCell ref="J17:J18"/>
    <mergeCell ref="U17:U18"/>
    <mergeCell ref="AA17:AA18"/>
    <mergeCell ref="AB17:AB18"/>
    <mergeCell ref="A19:A20"/>
    <mergeCell ref="J19:J20"/>
    <mergeCell ref="U19:U20"/>
    <mergeCell ref="AA19:AA20"/>
    <mergeCell ref="AB19:AB20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116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0.066666666666667</v>
      </c>
      <c r="B6" s="189" t="s">
        <v>117</v>
      </c>
      <c r="C6" s="189" t="s">
        <v>118</v>
      </c>
      <c r="D6" s="189" t="s">
        <v>119</v>
      </c>
      <c r="E6" s="189" t="s">
        <v>120</v>
      </c>
      <c r="F6" s="189" t="s">
        <v>65</v>
      </c>
      <c r="G6" s="88" t="s">
        <v>121</v>
      </c>
      <c r="H6" s="88" t="s">
        <v>122</v>
      </c>
      <c r="I6" s="88" t="s">
        <v>123</v>
      </c>
      <c r="J6" s="180">
        <v>120000</v>
      </c>
      <c r="K6" s="79">
        <v>20</v>
      </c>
      <c r="L6" s="79">
        <v>0</v>
      </c>
      <c r="M6" s="79">
        <v>53</v>
      </c>
      <c r="N6" s="89">
        <v>12</v>
      </c>
      <c r="O6" s="90">
        <v>0</v>
      </c>
      <c r="P6" s="91">
        <f>N6+O6</f>
        <v>12</v>
      </c>
      <c r="Q6" s="80">
        <f>IFERROR(P6/M6,"-")</f>
        <v>0.22641509433962</v>
      </c>
      <c r="R6" s="79">
        <v>1</v>
      </c>
      <c r="S6" s="79">
        <v>2</v>
      </c>
      <c r="T6" s="80">
        <f>IFERROR(R6/(P6),"-")</f>
        <v>0.083333333333333</v>
      </c>
      <c r="U6" s="186">
        <f>IFERROR(J6/SUM(N6:O7),"-")</f>
        <v>6666.6666666667</v>
      </c>
      <c r="V6" s="82">
        <v>2</v>
      </c>
      <c r="W6" s="80">
        <f>IF(P6=0,"-",V6/P6)</f>
        <v>0.16666666666667</v>
      </c>
      <c r="X6" s="185">
        <v>8000</v>
      </c>
      <c r="Y6" s="186">
        <f>IFERROR(X6/P6,"-")</f>
        <v>666.66666666667</v>
      </c>
      <c r="Z6" s="186">
        <f>IFERROR(X6/V6,"-")</f>
        <v>4000</v>
      </c>
      <c r="AA6" s="180">
        <f>SUM(X6:X7)-SUM(J6:J7)</f>
        <v>-112000</v>
      </c>
      <c r="AB6" s="83">
        <f>SUM(X6:X7)/SUM(J6:J7)</f>
        <v>0.066666666666667</v>
      </c>
      <c r="AC6" s="77"/>
      <c r="AD6" s="92">
        <v>2</v>
      </c>
      <c r="AE6" s="93">
        <f>IF(P6=0,"",IF(AD6=0,"",(AD6/P6)))</f>
        <v>0.16666666666667</v>
      </c>
      <c r="AF6" s="92">
        <v>1</v>
      </c>
      <c r="AG6" s="94">
        <f>IFERROR(AF6/AD6,"-")</f>
        <v>0.5</v>
      </c>
      <c r="AH6" s="95">
        <v>3000</v>
      </c>
      <c r="AI6" s="96">
        <f>IFERROR(AH6/AD6,"-")</f>
        <v>1500</v>
      </c>
      <c r="AJ6" s="97">
        <v>1</v>
      </c>
      <c r="AK6" s="97"/>
      <c r="AL6" s="97"/>
      <c r="AM6" s="98">
        <v>4</v>
      </c>
      <c r="AN6" s="99">
        <f>IF(P6=0,"",IF(AM6=0,"",(AM6/P6)))</f>
        <v>0.33333333333333</v>
      </c>
      <c r="AO6" s="98">
        <v>1</v>
      </c>
      <c r="AP6" s="100">
        <f>IFERROR(AO6/AM6,"-")</f>
        <v>0.25</v>
      </c>
      <c r="AQ6" s="101">
        <v>5000</v>
      </c>
      <c r="AR6" s="102">
        <f>IFERROR(AQ6/AM6,"-")</f>
        <v>1250</v>
      </c>
      <c r="AS6" s="103">
        <v>1</v>
      </c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0.33333333333333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2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</v>
      </c>
      <c r="CQ6" s="139">
        <v>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124</v>
      </c>
      <c r="C7" s="189"/>
      <c r="D7" s="189"/>
      <c r="E7" s="189"/>
      <c r="F7" s="189" t="s">
        <v>83</v>
      </c>
      <c r="G7" s="88"/>
      <c r="H7" s="88"/>
      <c r="I7" s="88"/>
      <c r="J7" s="180"/>
      <c r="K7" s="79">
        <v>40</v>
      </c>
      <c r="L7" s="79">
        <v>23</v>
      </c>
      <c r="M7" s="79">
        <v>19</v>
      </c>
      <c r="N7" s="89">
        <v>6</v>
      </c>
      <c r="O7" s="90">
        <v>0</v>
      </c>
      <c r="P7" s="91">
        <f>N7+O7</f>
        <v>6</v>
      </c>
      <c r="Q7" s="80">
        <f>IFERROR(P7/M7,"-")</f>
        <v>0.31578947368421</v>
      </c>
      <c r="R7" s="79">
        <v>1</v>
      </c>
      <c r="S7" s="79">
        <v>2</v>
      </c>
      <c r="T7" s="80">
        <f>IFERROR(R7/(P7),"-")</f>
        <v>0.16666666666667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2</v>
      </c>
      <c r="AN7" s="99">
        <f>IF(P7=0,"",IF(AM7=0,"",(AM7/P7)))</f>
        <v>0.33333333333333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125</v>
      </c>
      <c r="C8" s="189" t="s">
        <v>126</v>
      </c>
      <c r="D8" s="189" t="s">
        <v>127</v>
      </c>
      <c r="E8" s="189"/>
      <c r="F8" s="189" t="s">
        <v>65</v>
      </c>
      <c r="G8" s="88" t="s">
        <v>128</v>
      </c>
      <c r="H8" s="88" t="s">
        <v>129</v>
      </c>
      <c r="I8" s="88" t="s">
        <v>130</v>
      </c>
      <c r="J8" s="180">
        <v>48000</v>
      </c>
      <c r="K8" s="79">
        <v>1</v>
      </c>
      <c r="L8" s="79">
        <v>0</v>
      </c>
      <c r="M8" s="79">
        <v>7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16000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-48000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131</v>
      </c>
      <c r="C9" s="189"/>
      <c r="D9" s="189"/>
      <c r="E9" s="189"/>
      <c r="F9" s="189" t="s">
        <v>83</v>
      </c>
      <c r="G9" s="88"/>
      <c r="H9" s="88"/>
      <c r="I9" s="88"/>
      <c r="J9" s="180"/>
      <c r="K9" s="79">
        <v>6</v>
      </c>
      <c r="L9" s="79">
        <v>5</v>
      </c>
      <c r="M9" s="79">
        <v>6</v>
      </c>
      <c r="N9" s="89">
        <v>3</v>
      </c>
      <c r="O9" s="90">
        <v>0</v>
      </c>
      <c r="P9" s="91">
        <f>N9+O9</f>
        <v>3</v>
      </c>
      <c r="Q9" s="80">
        <f>IFERROR(P9/M9,"-")</f>
        <v>0.5</v>
      </c>
      <c r="R9" s="79">
        <v>2</v>
      </c>
      <c r="S9" s="79">
        <v>0</v>
      </c>
      <c r="T9" s="80">
        <f>IFERROR(R9/(P9),"-")</f>
        <v>0.66666666666667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0.66666666666667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1</v>
      </c>
      <c r="BX9" s="125">
        <f>IF(P9=0,"",IF(BW9=0,"",(BW9/P9)))</f>
        <v>0.33333333333333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0.75285714285714</v>
      </c>
      <c r="B10" s="189" t="s">
        <v>132</v>
      </c>
      <c r="C10" s="189"/>
      <c r="D10" s="189"/>
      <c r="E10" s="189"/>
      <c r="F10" s="189" t="s">
        <v>65</v>
      </c>
      <c r="G10" s="88" t="s">
        <v>133</v>
      </c>
      <c r="H10" s="88"/>
      <c r="I10" s="88" t="s">
        <v>123</v>
      </c>
      <c r="J10" s="180">
        <v>700000</v>
      </c>
      <c r="K10" s="79">
        <v>103</v>
      </c>
      <c r="L10" s="79">
        <v>0</v>
      </c>
      <c r="M10" s="79">
        <v>396</v>
      </c>
      <c r="N10" s="89">
        <v>37</v>
      </c>
      <c r="O10" s="90">
        <v>0</v>
      </c>
      <c r="P10" s="91">
        <f>N10+O10</f>
        <v>37</v>
      </c>
      <c r="Q10" s="80">
        <f>IFERROR(P10/M10,"-")</f>
        <v>0.093434343434343</v>
      </c>
      <c r="R10" s="79">
        <v>10</v>
      </c>
      <c r="S10" s="79">
        <v>6</v>
      </c>
      <c r="T10" s="80">
        <f>IFERROR(R10/(P10),"-")</f>
        <v>0.27027027027027</v>
      </c>
      <c r="U10" s="186">
        <f>IFERROR(J10/SUM(N10:O15),"-")</f>
        <v>7608.6956521739</v>
      </c>
      <c r="V10" s="82">
        <v>7</v>
      </c>
      <c r="W10" s="80">
        <f>IF(P10=0,"-",V10/P10)</f>
        <v>0.18918918918919</v>
      </c>
      <c r="X10" s="185">
        <v>57000</v>
      </c>
      <c r="Y10" s="186">
        <f>IFERROR(X10/P10,"-")</f>
        <v>1540.5405405405</v>
      </c>
      <c r="Z10" s="186">
        <f>IFERROR(X10/V10,"-")</f>
        <v>8142.8571428571</v>
      </c>
      <c r="AA10" s="180">
        <f>SUM(X10:X15)-SUM(J10:J15)</f>
        <v>-173000</v>
      </c>
      <c r="AB10" s="83">
        <f>SUM(X10:X15)/SUM(J10:J15)</f>
        <v>0.75285714285714</v>
      </c>
      <c r="AC10" s="77"/>
      <c r="AD10" s="92">
        <v>4</v>
      </c>
      <c r="AE10" s="93">
        <f>IF(P10=0,"",IF(AD10=0,"",(AD10/P10)))</f>
        <v>0.10810810810811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>
        <v>8</v>
      </c>
      <c r="AN10" s="99">
        <f>IF(P10=0,"",IF(AM10=0,"",(AM10/P10)))</f>
        <v>0.21621621621622</v>
      </c>
      <c r="AO10" s="98">
        <v>1</v>
      </c>
      <c r="AP10" s="100">
        <f>IFERROR(AO10/AM10,"-")</f>
        <v>0.125</v>
      </c>
      <c r="AQ10" s="101">
        <v>3000</v>
      </c>
      <c r="AR10" s="102">
        <f>IFERROR(AQ10/AM10,"-")</f>
        <v>375</v>
      </c>
      <c r="AS10" s="103">
        <v>1</v>
      </c>
      <c r="AT10" s="103"/>
      <c r="AU10" s="103"/>
      <c r="AV10" s="104">
        <v>2</v>
      </c>
      <c r="AW10" s="105">
        <f>IF(P10=0,"",IF(AV10=0,"",(AV10/P10)))</f>
        <v>0.054054054054054</v>
      </c>
      <c r="AX10" s="104">
        <v>1</v>
      </c>
      <c r="AY10" s="106">
        <f>IFERROR(AX10/AV10,"-")</f>
        <v>0.5</v>
      </c>
      <c r="AZ10" s="107">
        <v>3000</v>
      </c>
      <c r="BA10" s="108">
        <f>IFERROR(AZ10/AV10,"-")</f>
        <v>1500</v>
      </c>
      <c r="BB10" s="109">
        <v>1</v>
      </c>
      <c r="BC10" s="109"/>
      <c r="BD10" s="109"/>
      <c r="BE10" s="110">
        <v>10</v>
      </c>
      <c r="BF10" s="111">
        <f>IF(P10=0,"",IF(BE10=0,"",(BE10/P10)))</f>
        <v>0.27027027027027</v>
      </c>
      <c r="BG10" s="110">
        <v>2</v>
      </c>
      <c r="BH10" s="112">
        <f>IFERROR(BG10/BE10,"-")</f>
        <v>0.2</v>
      </c>
      <c r="BI10" s="113">
        <v>23000</v>
      </c>
      <c r="BJ10" s="114">
        <f>IFERROR(BI10/BE10,"-")</f>
        <v>2300</v>
      </c>
      <c r="BK10" s="115"/>
      <c r="BL10" s="115">
        <v>1</v>
      </c>
      <c r="BM10" s="115">
        <v>1</v>
      </c>
      <c r="BN10" s="117">
        <v>10</v>
      </c>
      <c r="BO10" s="118">
        <f>IF(P10=0,"",IF(BN10=0,"",(BN10/P10)))</f>
        <v>0.27027027027027</v>
      </c>
      <c r="BP10" s="119">
        <v>3</v>
      </c>
      <c r="BQ10" s="120">
        <f>IFERROR(BP10/BN10,"-")</f>
        <v>0.3</v>
      </c>
      <c r="BR10" s="121">
        <v>28000</v>
      </c>
      <c r="BS10" s="122">
        <f>IFERROR(BR10/BN10,"-")</f>
        <v>2800</v>
      </c>
      <c r="BT10" s="123">
        <v>1</v>
      </c>
      <c r="BU10" s="123">
        <v>2</v>
      </c>
      <c r="BV10" s="123"/>
      <c r="BW10" s="124">
        <v>2</v>
      </c>
      <c r="BX10" s="125">
        <f>IF(P10=0,"",IF(BW10=0,"",(BW10/P10)))</f>
        <v>0.054054054054054</v>
      </c>
      <c r="BY10" s="126">
        <v>1</v>
      </c>
      <c r="BZ10" s="127">
        <f>IFERROR(BY10/BW10,"-")</f>
        <v>0.5</v>
      </c>
      <c r="CA10" s="128">
        <v>3000</v>
      </c>
      <c r="CB10" s="129">
        <f>IFERROR(CA10/BW10,"-")</f>
        <v>1500</v>
      </c>
      <c r="CC10" s="130">
        <v>1</v>
      </c>
      <c r="CD10" s="130"/>
      <c r="CE10" s="130"/>
      <c r="CF10" s="131">
        <v>1</v>
      </c>
      <c r="CG10" s="132">
        <f>IF(P10=0,"",IF(CF10=0,"",(CF10/P10)))</f>
        <v>0.027027027027027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7</v>
      </c>
      <c r="CP10" s="139">
        <v>57000</v>
      </c>
      <c r="CQ10" s="139">
        <v>15000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134</v>
      </c>
      <c r="C11" s="189"/>
      <c r="D11" s="189"/>
      <c r="E11" s="189"/>
      <c r="F11" s="189" t="s">
        <v>65</v>
      </c>
      <c r="G11" s="88"/>
      <c r="H11" s="88"/>
      <c r="I11" s="88"/>
      <c r="J11" s="180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186"/>
      <c r="V11" s="82">
        <v>0</v>
      </c>
      <c r="W11" s="80" t="str">
        <f>IF(P11=0,"-",V11/P11)</f>
        <v>-</v>
      </c>
      <c r="X11" s="185">
        <v>0</v>
      </c>
      <c r="Y11" s="186" t="str">
        <f>IFERROR(X11/P11,"-")</f>
        <v>-</v>
      </c>
      <c r="Z11" s="186" t="str">
        <f>IFERROR(X11/V11,"-")</f>
        <v>-</v>
      </c>
      <c r="AA11" s="18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135</v>
      </c>
      <c r="C12" s="189"/>
      <c r="D12" s="189"/>
      <c r="E12" s="189"/>
      <c r="F12" s="189" t="s">
        <v>65</v>
      </c>
      <c r="G12" s="88"/>
      <c r="H12" s="88"/>
      <c r="I12" s="88"/>
      <c r="J12" s="18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186"/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136</v>
      </c>
      <c r="C13" s="189"/>
      <c r="D13" s="189"/>
      <c r="E13" s="189"/>
      <c r="F13" s="189" t="s">
        <v>83</v>
      </c>
      <c r="G13" s="88"/>
      <c r="H13" s="88"/>
      <c r="I13" s="88"/>
      <c r="J13" s="180"/>
      <c r="K13" s="79">
        <v>738</v>
      </c>
      <c r="L13" s="79">
        <v>272</v>
      </c>
      <c r="M13" s="79">
        <v>208</v>
      </c>
      <c r="N13" s="89">
        <v>52</v>
      </c>
      <c r="O13" s="90">
        <v>0</v>
      </c>
      <c r="P13" s="91">
        <f>N13+O13</f>
        <v>52</v>
      </c>
      <c r="Q13" s="80">
        <f>IFERROR(P13/M13,"-")</f>
        <v>0.25</v>
      </c>
      <c r="R13" s="79">
        <v>17</v>
      </c>
      <c r="S13" s="79">
        <v>3</v>
      </c>
      <c r="T13" s="80">
        <f>IFERROR(R13/(P13),"-")</f>
        <v>0.32692307692308</v>
      </c>
      <c r="U13" s="186"/>
      <c r="V13" s="82">
        <v>11</v>
      </c>
      <c r="W13" s="80">
        <f>IF(P13=0,"-",V13/P13)</f>
        <v>0.21153846153846</v>
      </c>
      <c r="X13" s="185">
        <v>470000</v>
      </c>
      <c r="Y13" s="186">
        <f>IFERROR(X13/P13,"-")</f>
        <v>9038.4615384615</v>
      </c>
      <c r="Z13" s="186">
        <f>IFERROR(X13/V13,"-")</f>
        <v>42727.272727273</v>
      </c>
      <c r="AA13" s="180"/>
      <c r="AB13" s="83"/>
      <c r="AC13" s="77"/>
      <c r="AD13" s="92">
        <v>1</v>
      </c>
      <c r="AE13" s="93">
        <f>IF(P13=0,"",IF(AD13=0,"",(AD13/P13)))</f>
        <v>0.019230769230769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4</v>
      </c>
      <c r="AN13" s="99">
        <f>IF(P13=0,"",IF(AM13=0,"",(AM13/P13)))</f>
        <v>0.076923076923077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3</v>
      </c>
      <c r="AW13" s="105">
        <f>IF(P13=0,"",IF(AV13=0,"",(AV13/P13)))</f>
        <v>0.057692307692308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13</v>
      </c>
      <c r="BF13" s="111">
        <f>IF(P13=0,"",IF(BE13=0,"",(BE13/P13)))</f>
        <v>0.25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19</v>
      </c>
      <c r="BO13" s="118">
        <f>IF(P13=0,"",IF(BN13=0,"",(BN13/P13)))</f>
        <v>0.36538461538462</v>
      </c>
      <c r="BP13" s="119">
        <v>6</v>
      </c>
      <c r="BQ13" s="120">
        <f>IFERROR(BP13/BN13,"-")</f>
        <v>0.31578947368421</v>
      </c>
      <c r="BR13" s="121">
        <v>221000</v>
      </c>
      <c r="BS13" s="122">
        <f>IFERROR(BR13/BN13,"-")</f>
        <v>11631.578947368</v>
      </c>
      <c r="BT13" s="123">
        <v>1</v>
      </c>
      <c r="BU13" s="123">
        <v>1</v>
      </c>
      <c r="BV13" s="123">
        <v>4</v>
      </c>
      <c r="BW13" s="124">
        <v>12</v>
      </c>
      <c r="BX13" s="125">
        <f>IF(P13=0,"",IF(BW13=0,"",(BW13/P13)))</f>
        <v>0.23076923076923</v>
      </c>
      <c r="BY13" s="126">
        <v>5</v>
      </c>
      <c r="BZ13" s="127">
        <f>IFERROR(BY13/BW13,"-")</f>
        <v>0.41666666666667</v>
      </c>
      <c r="CA13" s="128">
        <v>249000</v>
      </c>
      <c r="CB13" s="129">
        <f>IFERROR(CA13/BW13,"-")</f>
        <v>20750</v>
      </c>
      <c r="CC13" s="130">
        <v>2</v>
      </c>
      <c r="CD13" s="130">
        <v>1</v>
      </c>
      <c r="CE13" s="130">
        <v>2</v>
      </c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11</v>
      </c>
      <c r="CP13" s="139">
        <v>470000</v>
      </c>
      <c r="CQ13" s="139">
        <v>185000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137</v>
      </c>
      <c r="C14" s="189"/>
      <c r="D14" s="189"/>
      <c r="E14" s="189"/>
      <c r="F14" s="189" t="s">
        <v>83</v>
      </c>
      <c r="G14" s="88"/>
      <c r="H14" s="88"/>
      <c r="I14" s="88"/>
      <c r="J14" s="180"/>
      <c r="K14" s="79">
        <v>42</v>
      </c>
      <c r="L14" s="79">
        <v>33</v>
      </c>
      <c r="M14" s="79">
        <v>25</v>
      </c>
      <c r="N14" s="89">
        <v>2</v>
      </c>
      <c r="O14" s="90">
        <v>0</v>
      </c>
      <c r="P14" s="91">
        <f>N14+O14</f>
        <v>2</v>
      </c>
      <c r="Q14" s="80">
        <f>IFERROR(P14/M14,"-")</f>
        <v>0.08</v>
      </c>
      <c r="R14" s="79">
        <v>1</v>
      </c>
      <c r="S14" s="79">
        <v>0</v>
      </c>
      <c r="T14" s="80">
        <f>IFERROR(R14/(P14),"-")</f>
        <v>0.5</v>
      </c>
      <c r="U14" s="186"/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2</v>
      </c>
      <c r="BO14" s="118">
        <f>IF(P14=0,"",IF(BN14=0,"",(BN14/P14)))</f>
        <v>1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138</v>
      </c>
      <c r="C15" s="189"/>
      <c r="D15" s="189"/>
      <c r="E15" s="189"/>
      <c r="F15" s="189" t="s">
        <v>83</v>
      </c>
      <c r="G15" s="88"/>
      <c r="H15" s="88"/>
      <c r="I15" s="88"/>
      <c r="J15" s="180"/>
      <c r="K15" s="79">
        <v>9</v>
      </c>
      <c r="L15" s="79">
        <v>5</v>
      </c>
      <c r="M15" s="79">
        <v>1</v>
      </c>
      <c r="N15" s="89">
        <v>1</v>
      </c>
      <c r="O15" s="90">
        <v>0</v>
      </c>
      <c r="P15" s="91">
        <f>N15+O15</f>
        <v>1</v>
      </c>
      <c r="Q15" s="80">
        <f>IFERROR(P15/M15,"-")</f>
        <v>1</v>
      </c>
      <c r="R15" s="79">
        <v>0</v>
      </c>
      <c r="S15" s="79">
        <v>0</v>
      </c>
      <c r="T15" s="80">
        <f>IFERROR(R15/(P15),"-")</f>
        <v>0</v>
      </c>
      <c r="U15" s="186"/>
      <c r="V15" s="82">
        <v>0</v>
      </c>
      <c r="W15" s="80">
        <f>IF(P15=0,"-",V15/P15)</f>
        <v>0</v>
      </c>
      <c r="X15" s="185">
        <v>0</v>
      </c>
      <c r="Y15" s="186">
        <f>IFERROR(X15/P15,"-")</f>
        <v>0</v>
      </c>
      <c r="Z15" s="186" t="str">
        <f>IFERROR(X15/V15,"-")</f>
        <v>-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1</v>
      </c>
      <c r="BO15" s="118">
        <f>IF(P15=0,"",IF(BN15=0,"",(BN15/P15)))</f>
        <v>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181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187"/>
      <c r="V16" s="25"/>
      <c r="W16" s="25"/>
      <c r="X16" s="187"/>
      <c r="Y16" s="187"/>
      <c r="Z16" s="187"/>
      <c r="AA16" s="187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182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187"/>
      <c r="V17" s="25"/>
      <c r="W17" s="25"/>
      <c r="X17" s="187"/>
      <c r="Y17" s="187"/>
      <c r="Z17" s="187"/>
      <c r="AA17" s="187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0.61635944700461</v>
      </c>
      <c r="B18" s="39"/>
      <c r="C18" s="39"/>
      <c r="D18" s="39"/>
      <c r="E18" s="39"/>
      <c r="F18" s="39"/>
      <c r="G18" s="40" t="s">
        <v>139</v>
      </c>
      <c r="H18" s="40"/>
      <c r="I18" s="40"/>
      <c r="J18" s="183">
        <f>SUM(J6:J17)</f>
        <v>868000</v>
      </c>
      <c r="K18" s="41">
        <f>SUM(K6:K17)</f>
        <v>959</v>
      </c>
      <c r="L18" s="41">
        <f>SUM(L6:L17)</f>
        <v>338</v>
      </c>
      <c r="M18" s="41">
        <f>SUM(M6:M17)</f>
        <v>715</v>
      </c>
      <c r="N18" s="41">
        <f>SUM(N6:N17)</f>
        <v>113</v>
      </c>
      <c r="O18" s="41">
        <f>SUM(O6:O17)</f>
        <v>0</v>
      </c>
      <c r="P18" s="41">
        <f>SUM(P6:P17)</f>
        <v>113</v>
      </c>
      <c r="Q18" s="42">
        <f>IFERROR(P18/M18,"-")</f>
        <v>0.15804195804196</v>
      </c>
      <c r="R18" s="76">
        <f>SUM(R6:R17)</f>
        <v>32</v>
      </c>
      <c r="S18" s="76">
        <f>SUM(S6:S17)</f>
        <v>13</v>
      </c>
      <c r="T18" s="42">
        <f>IFERROR(R18/P18,"-")</f>
        <v>0.28318584070796</v>
      </c>
      <c r="U18" s="188">
        <f>IFERROR(J18/P18,"-")</f>
        <v>7681.4159292035</v>
      </c>
      <c r="V18" s="44">
        <f>SUM(V6:V17)</f>
        <v>20</v>
      </c>
      <c r="W18" s="42">
        <f>IFERROR(V18/P18,"-")</f>
        <v>0.17699115044248</v>
      </c>
      <c r="X18" s="183">
        <f>SUM(X6:X17)</f>
        <v>535000</v>
      </c>
      <c r="Y18" s="183">
        <f>IFERROR(X18/P18,"-")</f>
        <v>4734.5132743363</v>
      </c>
      <c r="Z18" s="183">
        <f>IFERROR(X18/V18,"-")</f>
        <v>26750</v>
      </c>
      <c r="AA18" s="183">
        <f>X18-J18</f>
        <v>-333000</v>
      </c>
      <c r="AB18" s="45">
        <f>X18/J18</f>
        <v>0.61635944700461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140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0.19333333333333</v>
      </c>
      <c r="B6" s="189" t="s">
        <v>141</v>
      </c>
      <c r="C6" s="189" t="s">
        <v>142</v>
      </c>
      <c r="D6" s="189" t="s">
        <v>143</v>
      </c>
      <c r="E6" s="189" t="s">
        <v>144</v>
      </c>
      <c r="F6" s="189" t="s">
        <v>65</v>
      </c>
      <c r="G6" s="88" t="s">
        <v>145</v>
      </c>
      <c r="H6" s="88" t="s">
        <v>146</v>
      </c>
      <c r="I6" s="88" t="s">
        <v>147</v>
      </c>
      <c r="J6" s="180">
        <v>150000</v>
      </c>
      <c r="K6" s="79">
        <v>51</v>
      </c>
      <c r="L6" s="79">
        <v>0</v>
      </c>
      <c r="M6" s="79">
        <v>253</v>
      </c>
      <c r="N6" s="89">
        <v>25</v>
      </c>
      <c r="O6" s="90">
        <v>0</v>
      </c>
      <c r="P6" s="91">
        <f>N6+O6</f>
        <v>25</v>
      </c>
      <c r="Q6" s="80">
        <f>IFERROR(P6/M6,"-")</f>
        <v>0.098814229249012</v>
      </c>
      <c r="R6" s="79">
        <v>2</v>
      </c>
      <c r="S6" s="79">
        <v>8</v>
      </c>
      <c r="T6" s="80">
        <f>IFERROR(R6/(P6),"-")</f>
        <v>0.08</v>
      </c>
      <c r="U6" s="186">
        <f>IFERROR(J6/SUM(N6:O7),"-")</f>
        <v>1304.347826087</v>
      </c>
      <c r="V6" s="82">
        <v>2</v>
      </c>
      <c r="W6" s="80">
        <f>IF(P6=0,"-",V6/P6)</f>
        <v>0.08</v>
      </c>
      <c r="X6" s="185">
        <v>21000</v>
      </c>
      <c r="Y6" s="186">
        <f>IFERROR(X6/P6,"-")</f>
        <v>840</v>
      </c>
      <c r="Z6" s="186">
        <f>IFERROR(X6/V6,"-")</f>
        <v>10500</v>
      </c>
      <c r="AA6" s="180">
        <f>SUM(X6:X7)-SUM(J6:J7)</f>
        <v>-121000</v>
      </c>
      <c r="AB6" s="83">
        <f>SUM(X6:X7)/SUM(J6:J7)</f>
        <v>0.19333333333333</v>
      </c>
      <c r="AC6" s="77"/>
      <c r="AD6" s="92">
        <v>3</v>
      </c>
      <c r="AE6" s="93">
        <f>IF(P6=0,"",IF(AD6=0,"",(AD6/P6)))</f>
        <v>0.12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9</v>
      </c>
      <c r="AN6" s="99">
        <f>IF(P6=0,"",IF(AM6=0,"",(AM6/P6)))</f>
        <v>0.36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6</v>
      </c>
      <c r="AW6" s="105">
        <f>IF(P6=0,"",IF(AV6=0,"",(AV6/P6)))</f>
        <v>0.24</v>
      </c>
      <c r="AX6" s="104">
        <v>1</v>
      </c>
      <c r="AY6" s="106">
        <f>IFERROR(AX6/AV6,"-")</f>
        <v>0.16666666666667</v>
      </c>
      <c r="AZ6" s="107">
        <v>13000</v>
      </c>
      <c r="BA6" s="108">
        <f>IFERROR(AZ6/AV6,"-")</f>
        <v>2166.6666666667</v>
      </c>
      <c r="BB6" s="109"/>
      <c r="BC6" s="109"/>
      <c r="BD6" s="109">
        <v>1</v>
      </c>
      <c r="BE6" s="110">
        <v>6</v>
      </c>
      <c r="BF6" s="111">
        <f>IF(P6=0,"",IF(BE6=0,"",(BE6/P6)))</f>
        <v>0.24</v>
      </c>
      <c r="BG6" s="110">
        <v>1</v>
      </c>
      <c r="BH6" s="112">
        <f>IFERROR(BG6/BE6,"-")</f>
        <v>0.16666666666667</v>
      </c>
      <c r="BI6" s="113">
        <v>8000</v>
      </c>
      <c r="BJ6" s="114">
        <f>IFERROR(BI6/BE6,"-")</f>
        <v>1333.3333333333</v>
      </c>
      <c r="BK6" s="115"/>
      <c r="BL6" s="115">
        <v>1</v>
      </c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0.04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21000</v>
      </c>
      <c r="CQ6" s="139">
        <v>13000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148</v>
      </c>
      <c r="C7" s="189"/>
      <c r="D7" s="189"/>
      <c r="E7" s="189"/>
      <c r="F7" s="189" t="s">
        <v>83</v>
      </c>
      <c r="G7" s="88"/>
      <c r="H7" s="88"/>
      <c r="I7" s="88"/>
      <c r="J7" s="180"/>
      <c r="K7" s="79">
        <v>252</v>
      </c>
      <c r="L7" s="79">
        <v>188</v>
      </c>
      <c r="M7" s="79">
        <v>190</v>
      </c>
      <c r="N7" s="89">
        <v>90</v>
      </c>
      <c r="O7" s="90">
        <v>0</v>
      </c>
      <c r="P7" s="91">
        <f>N7+O7</f>
        <v>90</v>
      </c>
      <c r="Q7" s="80">
        <f>IFERROR(P7/M7,"-")</f>
        <v>0.47368421052632</v>
      </c>
      <c r="R7" s="79">
        <v>8</v>
      </c>
      <c r="S7" s="79">
        <v>17</v>
      </c>
      <c r="T7" s="80">
        <f>IFERROR(R7/(P7),"-")</f>
        <v>0.088888888888889</v>
      </c>
      <c r="U7" s="186"/>
      <c r="V7" s="82">
        <v>1</v>
      </c>
      <c r="W7" s="80">
        <f>IF(P7=0,"-",V7/P7)</f>
        <v>0.011111111111111</v>
      </c>
      <c r="X7" s="185">
        <v>8000</v>
      </c>
      <c r="Y7" s="186">
        <f>IFERROR(X7/P7,"-")</f>
        <v>88.888888888889</v>
      </c>
      <c r="Z7" s="186">
        <f>IFERROR(X7/V7,"-")</f>
        <v>8000</v>
      </c>
      <c r="AA7" s="180"/>
      <c r="AB7" s="83"/>
      <c r="AC7" s="77"/>
      <c r="AD7" s="92">
        <v>1</v>
      </c>
      <c r="AE7" s="93">
        <f>IF(P7=0,"",IF(AD7=0,"",(AD7/P7)))</f>
        <v>0.011111111111111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20</v>
      </c>
      <c r="AN7" s="99">
        <f>IF(P7=0,"",IF(AM7=0,"",(AM7/P7)))</f>
        <v>0.22222222222222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13</v>
      </c>
      <c r="AW7" s="105">
        <f>IF(P7=0,"",IF(AV7=0,"",(AV7/P7)))</f>
        <v>0.14444444444444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26</v>
      </c>
      <c r="BF7" s="111">
        <f>IF(P7=0,"",IF(BE7=0,"",(BE7/P7)))</f>
        <v>0.28888888888889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24</v>
      </c>
      <c r="BO7" s="118">
        <f>IF(P7=0,"",IF(BN7=0,"",(BN7/P7)))</f>
        <v>0.26666666666667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5</v>
      </c>
      <c r="BX7" s="125">
        <f>IF(P7=0,"",IF(BW7=0,"",(BW7/P7)))</f>
        <v>0.055555555555556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0.011111111111111</v>
      </c>
      <c r="CH7" s="133">
        <v>1</v>
      </c>
      <c r="CI7" s="134">
        <f>IFERROR(CH7/CF7,"-")</f>
        <v>1</v>
      </c>
      <c r="CJ7" s="135">
        <v>8000</v>
      </c>
      <c r="CK7" s="136">
        <f>IFERROR(CJ7/CF7,"-")</f>
        <v>8000</v>
      </c>
      <c r="CL7" s="137"/>
      <c r="CM7" s="137">
        <v>1</v>
      </c>
      <c r="CN7" s="137"/>
      <c r="CO7" s="138">
        <v>1</v>
      </c>
      <c r="CP7" s="139">
        <v>8000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181"/>
      <c r="K8" s="34"/>
      <c r="L8" s="34"/>
      <c r="M8" s="31"/>
      <c r="N8" s="23"/>
      <c r="O8" s="23"/>
      <c r="P8" s="23"/>
      <c r="Q8" s="32"/>
      <c r="R8" s="32"/>
      <c r="S8" s="23"/>
      <c r="T8" s="32"/>
      <c r="U8" s="187"/>
      <c r="V8" s="25"/>
      <c r="W8" s="25"/>
      <c r="X8" s="187"/>
      <c r="Y8" s="187"/>
      <c r="Z8" s="187"/>
      <c r="AA8" s="187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182"/>
      <c r="K9" s="34"/>
      <c r="L9" s="34"/>
      <c r="M9" s="31"/>
      <c r="N9" s="23"/>
      <c r="O9" s="23"/>
      <c r="P9" s="23"/>
      <c r="Q9" s="32"/>
      <c r="R9" s="32"/>
      <c r="S9" s="23"/>
      <c r="T9" s="32"/>
      <c r="U9" s="187"/>
      <c r="V9" s="25"/>
      <c r="W9" s="25"/>
      <c r="X9" s="187"/>
      <c r="Y9" s="187"/>
      <c r="Z9" s="187"/>
      <c r="AA9" s="187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0.19333333333333</v>
      </c>
      <c r="B10" s="39"/>
      <c r="C10" s="39"/>
      <c r="D10" s="39"/>
      <c r="E10" s="39"/>
      <c r="F10" s="39"/>
      <c r="G10" s="40" t="s">
        <v>149</v>
      </c>
      <c r="H10" s="40"/>
      <c r="I10" s="40"/>
      <c r="J10" s="183">
        <f>SUM(J6:J9)</f>
        <v>150000</v>
      </c>
      <c r="K10" s="41">
        <f>SUM(K6:K9)</f>
        <v>303</v>
      </c>
      <c r="L10" s="41">
        <f>SUM(L6:L9)</f>
        <v>188</v>
      </c>
      <c r="M10" s="41">
        <f>SUM(M6:M9)</f>
        <v>443</v>
      </c>
      <c r="N10" s="41">
        <f>SUM(N6:N9)</f>
        <v>115</v>
      </c>
      <c r="O10" s="41">
        <f>SUM(O6:O9)</f>
        <v>0</v>
      </c>
      <c r="P10" s="41">
        <f>SUM(P6:P9)</f>
        <v>115</v>
      </c>
      <c r="Q10" s="42">
        <f>IFERROR(P10/M10,"-")</f>
        <v>0.25959367945824</v>
      </c>
      <c r="R10" s="76">
        <f>SUM(R6:R9)</f>
        <v>10</v>
      </c>
      <c r="S10" s="76">
        <f>SUM(S6:S9)</f>
        <v>25</v>
      </c>
      <c r="T10" s="42">
        <f>IFERROR(R10/P10,"-")</f>
        <v>0.08695652173913</v>
      </c>
      <c r="U10" s="188">
        <f>IFERROR(J10/P10,"-")</f>
        <v>1304.347826087</v>
      </c>
      <c r="V10" s="44">
        <f>SUM(V6:V9)</f>
        <v>3</v>
      </c>
      <c r="W10" s="42">
        <f>IFERROR(V10/P10,"-")</f>
        <v>0.026086956521739</v>
      </c>
      <c r="X10" s="183">
        <f>SUM(X6:X9)</f>
        <v>29000</v>
      </c>
      <c r="Y10" s="183">
        <f>IFERROR(X10/P10,"-")</f>
        <v>252.17391304348</v>
      </c>
      <c r="Z10" s="183">
        <f>IFERROR(X10/V10,"-")</f>
        <v>9666.6666666667</v>
      </c>
      <c r="AA10" s="183">
        <f>X10-J10</f>
        <v>-121000</v>
      </c>
      <c r="AB10" s="45">
        <f>X10/J10</f>
        <v>0.19333333333333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