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<sst xmlns="http://schemas.openxmlformats.org/spreadsheetml/2006/main" uniqueCount="81">
  <si>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</si>
  <si>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</si>
  <si>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</si>
  <si>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</si>
  <si>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</si>
  <si>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</si>
  <si>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</si>
  <si>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</si>
  <si>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</si>
  <si>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</si>
  <si>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</si>
  <si>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</si>
  <si>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</si>
  <si>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</si>
  <si>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</si>
  <si>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</si>
  <si>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</si>
  <si>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</si>
  <si>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</si>
  <si>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</si>
  <si>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</si>
  <si>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</si>
  <si>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</si>
  <si>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</si>
  <si>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</si>
  <si>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03月</t>
  </si>
  <si>
    <t>どきどき</t>
  </si>
  <si>
    <t>最終更新日</t>
  </si>
  <si>
    <t>06月30日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</si>
  <si>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</si>
  <si>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</si>
  <si>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</si>
  <si>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</si>
  <si>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</si>
  <si>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</si>
  <si>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</si>
  <si>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</si>
  <si>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</si>
  <si>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</si>
  <si>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</si>
  <si>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</si>
  <si>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</si>
  <si>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</si>
  <si>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</si>
  <si>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</si>
  <si>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</si>
  <si>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</si>
  <si>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</si>
  <si>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</si>
  <si>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</si>
  <si>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</si>
  <si>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</si>
  <si>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</si>
  <si>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</si>
  <si>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</si>
  <si>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</si>
  <si>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</si>
  <si>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</si>
  <si>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</si>
  <si>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</si>
  <si>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</si>
  <si>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ak286</t>
  </si>
  <si>
    <t>大洋図書</t>
  </si>
  <si>
    <t>2Pスポーツ新聞_v01_どきどき(塩見彩さん)</t>
  </si>
  <si>
    <t>lp02</t>
  </si>
  <si>
    <t>実話ナックルズGOLD</t>
  </si>
  <si>
    <t>4C2P</t>
  </si>
  <si>
    <t>3月08日(月)</t>
  </si>
  <si>
    <t>ak287</t>
  </si>
  <si>
    <t>空電</t>
  </si>
  <si>
    <t>雑誌 TOTAL</t>
  </si>
  <si>
    <t>●DVD 広告</t>
  </si>
  <si>
    <t>pk247</t>
  </si>
  <si>
    <t>三和出版</t>
  </si>
  <si>
    <t>DVD漫画たかし</t>
  </si>
  <si>
    <t>A4、全国書店売、1480円、3万部</t>
  </si>
  <si>
    <t>衝撃的浮気映像</t>
  </si>
  <si>
    <t>DVD貼付面4C1/3P</t>
  </si>
  <si>
    <t>3月22日(月)</t>
  </si>
  <si>
    <t>pk248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</si>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</sst>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85000</v>
      </c>
      <c r="E6" s="81">
        <v>74</v>
      </c>
      <c r="F6" s="81">
        <v>45</v>
      </c>
      <c r="G6" s="81">
        <v>60</v>
      </c>
      <c r="H6" s="91">
        <v>14</v>
      </c>
      <c r="I6" s="92">
        <v>0</v>
      </c>
      <c r="J6" s="145">
        <f>H6+I6</f>
        <v>14</v>
      </c>
      <c r="K6" s="82">
        <f>IFERROR(J6/G6,"-")</f>
        <v>0.23333333333333</v>
      </c>
      <c r="L6" s="81">
        <v>3</v>
      </c>
      <c r="M6" s="81">
        <v>3</v>
      </c>
      <c r="N6" s="82">
        <f>IFERROR(L6/J6,"-")</f>
        <v>0.21428571428571</v>
      </c>
      <c r="O6" s="83">
        <f>IFERROR(D6/J6,"-")</f>
        <v>6071.4285714286</v>
      </c>
      <c r="P6" s="84">
        <v>1</v>
      </c>
      <c r="Q6" s="82">
        <f>IFERROR(P6/J6,"-")</f>
        <v>0.071428571428571</v>
      </c>
      <c r="R6" s="200">
        <v>5000</v>
      </c>
      <c r="S6" s="201">
        <f>IFERROR(R6/J6,"-")</f>
        <v>357.14285714286</v>
      </c>
      <c r="T6" s="201">
        <f>IFERROR(R6/P6,"-")</f>
        <v>5000</v>
      </c>
      <c r="U6" s="195">
        <f>IFERROR(R6-D6,"-")</f>
        <v>-80000</v>
      </c>
      <c r="V6" s="85">
        <f>R6/D6</f>
        <v>0.058823529411765</v>
      </c>
      <c r="W6" s="79"/>
      <c r="X6" s="144"/>
    </row>
    <row r="7" spans="1:24">
      <c r="A7" s="80"/>
      <c r="B7" s="86" t="s">
        <v>24</v>
      </c>
      <c r="C7" s="86">
        <v>2</v>
      </c>
      <c r="D7" s="195">
        <v>75000</v>
      </c>
      <c r="E7" s="81">
        <v>59</v>
      </c>
      <c r="F7" s="81">
        <v>41</v>
      </c>
      <c r="G7" s="81">
        <v>56</v>
      </c>
      <c r="H7" s="91">
        <v>12</v>
      </c>
      <c r="I7" s="92">
        <v>0</v>
      </c>
      <c r="J7" s="145">
        <f>H7+I7</f>
        <v>12</v>
      </c>
      <c r="K7" s="82">
        <f>IFERROR(J7/G7,"-")</f>
        <v>0.21428571428571</v>
      </c>
      <c r="L7" s="81">
        <v>3</v>
      </c>
      <c r="M7" s="81">
        <v>1</v>
      </c>
      <c r="N7" s="82">
        <f>IFERROR(L7/J7,"-")</f>
        <v>0.25</v>
      </c>
      <c r="O7" s="83">
        <f>IFERROR(D7/J7,"-")</f>
        <v>6250</v>
      </c>
      <c r="P7" s="84">
        <v>0</v>
      </c>
      <c r="Q7" s="82">
        <f>IFERROR(P7/J7,"-")</f>
        <v>0</v>
      </c>
      <c r="R7" s="200">
        <v>0</v>
      </c>
      <c r="S7" s="201">
        <f>IFERROR(R7/J7,"-")</f>
        <v>0</v>
      </c>
      <c r="T7" s="201" t="str">
        <f>IFERROR(R7/P7,"-")</f>
        <v>-</v>
      </c>
      <c r="U7" s="195">
        <f>IFERROR(R7-D7,"-")</f>
        <v>-75000</v>
      </c>
      <c r="V7" s="85">
        <f>R7/D7</f>
        <v>0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160000</v>
      </c>
      <c r="E10" s="41">
        <f>SUM(E6:E8)</f>
        <v>133</v>
      </c>
      <c r="F10" s="41">
        <f>SUM(F6:F8)</f>
        <v>86</v>
      </c>
      <c r="G10" s="41">
        <f>SUM(G6:G8)</f>
        <v>116</v>
      </c>
      <c r="H10" s="41">
        <f>SUM(H6:H8)</f>
        <v>26</v>
      </c>
      <c r="I10" s="41">
        <f>SUM(I6:I8)</f>
        <v>0</v>
      </c>
      <c r="J10" s="41">
        <f>SUM(J6:J8)</f>
        <v>26</v>
      </c>
      <c r="K10" s="42">
        <f>IFERROR(J10/G10,"-")</f>
        <v>0.22413793103448</v>
      </c>
      <c r="L10" s="78">
        <f>SUM(L6:L8)</f>
        <v>6</v>
      </c>
      <c r="M10" s="78">
        <f>SUM(M6:M8)</f>
        <v>4</v>
      </c>
      <c r="N10" s="42">
        <f>IFERROR(L10/J10,"-")</f>
        <v>0.23076923076923</v>
      </c>
      <c r="O10" s="43">
        <f>IFERROR(D10/J10,"-")</f>
        <v>6153.8461538462</v>
      </c>
      <c r="P10" s="44">
        <f>SUM(P6:P8)</f>
        <v>1</v>
      </c>
      <c r="Q10" s="42">
        <f>IFERROR(P10/J10,"-")</f>
        <v>0.038461538461538</v>
      </c>
      <c r="R10" s="45">
        <f>SUM(R6:R8)</f>
        <v>5000</v>
      </c>
      <c r="S10" s="45">
        <f>IFERROR(R10/J10,"-")</f>
        <v>192.30769230769</v>
      </c>
      <c r="T10" s="45">
        <f>IFERROR(R10/P10,"-")</f>
        <v>5000</v>
      </c>
      <c r="U10" s="46">
        <f>SUM(U6:U8)</f>
        <v>-155000</v>
      </c>
      <c r="V10" s="47">
        <f>IFERROR(R10/D10,"-")</f>
        <v>0.03125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0.058823529411765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85000</v>
      </c>
      <c r="K6" s="81">
        <v>9</v>
      </c>
      <c r="L6" s="81">
        <v>0</v>
      </c>
      <c r="M6" s="81">
        <v>34</v>
      </c>
      <c r="N6" s="91">
        <v>5</v>
      </c>
      <c r="O6" s="92">
        <v>0</v>
      </c>
      <c r="P6" s="93">
        <f>N6+O6</f>
        <v>5</v>
      </c>
      <c r="Q6" s="82">
        <f>IFERROR(P6/M6,"-")</f>
        <v>0.14705882352941</v>
      </c>
      <c r="R6" s="81">
        <v>0</v>
      </c>
      <c r="S6" s="81">
        <v>3</v>
      </c>
      <c r="T6" s="82">
        <f>IFERROR(S6/(O6+P6),"-")</f>
        <v>0.6</v>
      </c>
      <c r="U6" s="182">
        <f>IFERROR(J6/SUM(P6:P7),"-")</f>
        <v>6071.4285714286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-80000</v>
      </c>
      <c r="AB6" s="85">
        <f>SUM(X6:X7)/SUM(J6:J7)</f>
        <v>0.058823529411765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0.4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65</v>
      </c>
      <c r="L7" s="81">
        <v>45</v>
      </c>
      <c r="M7" s="81">
        <v>26</v>
      </c>
      <c r="N7" s="91">
        <v>9</v>
      </c>
      <c r="O7" s="92">
        <v>0</v>
      </c>
      <c r="P7" s="93">
        <f>N7+O7</f>
        <v>9</v>
      </c>
      <c r="Q7" s="82">
        <f>IFERROR(P7/M7,"-")</f>
        <v>0.34615384615385</v>
      </c>
      <c r="R7" s="81">
        <v>3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0.11111111111111</v>
      </c>
      <c r="X7" s="186">
        <v>5000</v>
      </c>
      <c r="Y7" s="187">
        <f>IFERROR(X7/P7,"-")</f>
        <v>555.55555555556</v>
      </c>
      <c r="Z7" s="187">
        <f>IFERROR(X7/V7,"-")</f>
        <v>5000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0.11111111111111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0.33333333333333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3</v>
      </c>
      <c r="BO7" s="120">
        <f>IF(P7=0,"",IF(BN7=0,"",(BN7/P7)))</f>
        <v>0.33333333333333</v>
      </c>
      <c r="BP7" s="121">
        <v>1</v>
      </c>
      <c r="BQ7" s="122">
        <f>IFERROR(BP7/BN7,"-")</f>
        <v>0.33333333333333</v>
      </c>
      <c r="BR7" s="123">
        <v>5000</v>
      </c>
      <c r="BS7" s="124">
        <f>IFERROR(BR7/BN7,"-")</f>
        <v>1666.6666666667</v>
      </c>
      <c r="BT7" s="125">
        <v>1</v>
      </c>
      <c r="BU7" s="125"/>
      <c r="BV7" s="125"/>
      <c r="BW7" s="126">
        <v>1</v>
      </c>
      <c r="BX7" s="127">
        <f>IF(P7=0,"",IF(BW7=0,"",(BW7/P7)))</f>
        <v>0.11111111111111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0.11111111111111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</v>
      </c>
      <c r="CP7" s="141">
        <v>5000</v>
      </c>
      <c r="CQ7" s="141">
        <v>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0.058823529411765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85000</v>
      </c>
      <c r="K10" s="41">
        <f>SUM(K6:K9)</f>
        <v>74</v>
      </c>
      <c r="L10" s="41">
        <f>SUM(L6:L9)</f>
        <v>45</v>
      </c>
      <c r="M10" s="41">
        <f>SUM(M6:M9)</f>
        <v>60</v>
      </c>
      <c r="N10" s="41">
        <f>SUM(N6:N9)</f>
        <v>14</v>
      </c>
      <c r="O10" s="41">
        <f>SUM(O6:O9)</f>
        <v>0</v>
      </c>
      <c r="P10" s="41">
        <f>SUM(P6:P9)</f>
        <v>14</v>
      </c>
      <c r="Q10" s="42">
        <f>IFERROR(P10/M10,"-")</f>
        <v>0.23333333333333</v>
      </c>
      <c r="R10" s="78">
        <f>SUM(R6:R9)</f>
        <v>3</v>
      </c>
      <c r="S10" s="78">
        <f>SUM(S6:S9)</f>
        <v>3</v>
      </c>
      <c r="T10" s="42">
        <f>IFERROR(R10/P10,"-")</f>
        <v>0.21428571428571</v>
      </c>
      <c r="U10" s="184">
        <f>IFERROR(J10/P10,"-")</f>
        <v>6071.4285714286</v>
      </c>
      <c r="V10" s="44">
        <f>SUM(V6:V9)</f>
        <v>1</v>
      </c>
      <c r="W10" s="42">
        <f>IFERROR(V10/P10,"-")</f>
        <v>0.071428571428571</v>
      </c>
      <c r="X10" s="190">
        <f>SUM(X6:X9)</f>
        <v>5000</v>
      </c>
      <c r="Y10" s="190">
        <f>IFERROR(X10/P10,"-")</f>
        <v>357.14285714286</v>
      </c>
      <c r="Z10" s="190">
        <f>IFERROR(X10/V10,"-")</f>
        <v>5000</v>
      </c>
      <c r="AA10" s="190">
        <f>X10-J10</f>
        <v>-80000</v>
      </c>
      <c r="AB10" s="47">
        <f>X10/J10</f>
        <v>0.058823529411765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72</v>
      </c>
      <c r="C6" s="203" t="s">
        <v>73</v>
      </c>
      <c r="D6" s="203" t="s">
        <v>74</v>
      </c>
      <c r="E6" s="203" t="s">
        <v>75</v>
      </c>
      <c r="F6" s="203" t="s">
        <v>64</v>
      </c>
      <c r="G6" s="203" t="s">
        <v>76</v>
      </c>
      <c r="H6" s="90" t="s">
        <v>77</v>
      </c>
      <c r="I6" s="90" t="s">
        <v>78</v>
      </c>
      <c r="J6" s="188">
        <v>75000</v>
      </c>
      <c r="K6" s="81">
        <v>1</v>
      </c>
      <c r="L6" s="81">
        <v>0</v>
      </c>
      <c r="M6" s="81">
        <v>9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>
        <f>IFERROR(J6/SUM(P6:P7),"-")</f>
        <v>6250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SUM(X6:X7)-SUM(J6:J7)</f>
        <v>-75000</v>
      </c>
      <c r="AB6" s="85">
        <f>SUM(X6:X7)/SUM(J6:J7)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79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58</v>
      </c>
      <c r="L7" s="81">
        <v>41</v>
      </c>
      <c r="M7" s="81">
        <v>47</v>
      </c>
      <c r="N7" s="91">
        <v>12</v>
      </c>
      <c r="O7" s="92">
        <v>0</v>
      </c>
      <c r="P7" s="93">
        <f>N7+O7</f>
        <v>12</v>
      </c>
      <c r="Q7" s="82">
        <f>IFERROR(P7/M7,"-")</f>
        <v>0.25531914893617</v>
      </c>
      <c r="R7" s="81">
        <v>3</v>
      </c>
      <c r="S7" s="81">
        <v>1</v>
      </c>
      <c r="T7" s="82">
        <f>IFERROR(S7/(O7+P7),"-")</f>
        <v>0.083333333333333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0.16666666666667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0.16666666666667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0.083333333333333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5</v>
      </c>
      <c r="BO7" s="120">
        <f>IF(P7=0,"",IF(BN7=0,"",(BN7/P7)))</f>
        <v>0.41666666666667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0.083333333333333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0.083333333333333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</v>
      </c>
      <c r="B10" s="39"/>
      <c r="C10" s="39"/>
      <c r="D10" s="39"/>
      <c r="E10" s="39"/>
      <c r="F10" s="39"/>
      <c r="G10" s="40" t="s">
        <v>80</v>
      </c>
      <c r="H10" s="40"/>
      <c r="I10" s="40"/>
      <c r="J10" s="190">
        <f>SUM(J6:J9)</f>
        <v>75000</v>
      </c>
      <c r="K10" s="41">
        <f>SUM(K6:K9)</f>
        <v>59</v>
      </c>
      <c r="L10" s="41">
        <f>SUM(L6:L9)</f>
        <v>41</v>
      </c>
      <c r="M10" s="41">
        <f>SUM(M6:M9)</f>
        <v>56</v>
      </c>
      <c r="N10" s="41">
        <f>SUM(N6:N9)</f>
        <v>12</v>
      </c>
      <c r="O10" s="41">
        <f>SUM(O6:O9)</f>
        <v>0</v>
      </c>
      <c r="P10" s="41">
        <f>SUM(P6:P9)</f>
        <v>12</v>
      </c>
      <c r="Q10" s="42">
        <f>IFERROR(P10/M10,"-")</f>
        <v>0.21428571428571</v>
      </c>
      <c r="R10" s="78">
        <f>SUM(R6:R9)</f>
        <v>3</v>
      </c>
      <c r="S10" s="78">
        <f>SUM(S6:S9)</f>
        <v>1</v>
      </c>
      <c r="T10" s="42">
        <f>IFERROR(R10/P10,"-")</f>
        <v>0.25</v>
      </c>
      <c r="U10" s="184">
        <f>IFERROR(J10/P10,"-")</f>
        <v>6250</v>
      </c>
      <c r="V10" s="44">
        <f>SUM(V6:V9)</f>
        <v>0</v>
      </c>
      <c r="W10" s="42">
        <f>IFERROR(V10/P10,"-")</f>
        <v>0</v>
      </c>
      <c r="X10" s="190">
        <f>SUM(X6:X9)</f>
        <v>0</v>
      </c>
      <c r="Y10" s="190">
        <f>IFERROR(X10/P10,"-")</f>
        <v>0</v>
      </c>
      <c r="Z10" s="190" t="str">
        <f>IFERROR(X10/V10,"-")</f>
        <v>-</v>
      </c>
      <c r="AA10" s="190">
        <f>X10-J10</f>
        <v>-75000</v>
      </c>
      <c r="AB10" s="47">
        <f>X10/J10</f>
        <v>0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