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<sst xmlns="http://schemas.openxmlformats.org/spreadsheetml/2006/main" uniqueCount="177">
  <si>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</si>
  <si>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</si>
  <si>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</si>
  <si>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</si>
  <si>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</si>
  <si>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</si>
  <si>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</si>
  <si>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</si>
  <si>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</si>
  <si>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</si>
  <si>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</si>
  <si>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</si>
  <si>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</si>
  <si>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</si>
  <si>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</si>
  <si>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</si>
  <si>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</si>
  <si>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</si>
  <si>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</si>
  <si>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</si>
  <si>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</si>
  <si>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</si>
  <si>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</si>
  <si>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</si>
  <si>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</si>
  <si>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</si>
  <si>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</si>
  <si>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</si>
  <si>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</si>
  <si>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</si>
  <si>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</si>
  <si>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</si>
  <si>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</si>
  <si>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</si>
  <si>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</si>
  <si>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</si>
  <si>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</si>
  <si>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</si>
  <si>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</si>
  <si>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</si>
  <si>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</si>
  <si>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</si>
  <si>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</si>
  <si>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</si>
  <si>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</si>
  <si>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</si>
  <si>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</si>
  <si>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</si>
  <si>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</si>
  <si>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</si>
  <si>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</si>
  <si>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</si>
  <si>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</si>
  <si>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</si>
  <si>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</si>
  <si>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</si>
  <si>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</si>
  <si>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sd1706</t>
  </si>
  <si>
    <t>インターカラー</t>
  </si>
  <si>
    <t>①大正（塩見彩）</t>
  </si>
  <si>
    <t>151「出会いの達人！次から次へとドドンと来い！」</t>
  </si>
  <si>
    <t>lp02</t>
  </si>
  <si>
    <t>スポニチ関西</t>
  </si>
  <si>
    <t>半2段つかみ20段保証</t>
  </si>
  <si>
    <t>20段保証</t>
  </si>
  <si>
    <t>sd1707</t>
  </si>
  <si>
    <t>②右女3（塩見彩）</t>
  </si>
  <si>
    <t>152「お願い！！一度だけ試して！ダメならすぐ退会していいから！」</t>
  </si>
  <si>
    <t>sd1708</t>
  </si>
  <si>
    <t>③旧デイリー風（塩見彩）</t>
  </si>
  <si>
    <t>153「若者ではなく【大人の男、限定】だからこそ楽しめるサービスがある」</t>
  </si>
  <si>
    <t>sd1709</t>
  </si>
  <si>
    <t>④求人風（塩見彩）</t>
  </si>
  <si>
    <t>154「ねぇ昨日、4人も会っちゃいましたよ！」</t>
  </si>
  <si>
    <t>sd1710</t>
  </si>
  <si>
    <t>(空電共通)</t>
  </si>
  <si>
    <t>空電</t>
  </si>
  <si>
    <t>sd1711</t>
  </si>
  <si>
    <t>ニッカン関西</t>
  </si>
  <si>
    <t>半2段つかみ10段保証</t>
  </si>
  <si>
    <t>1～10日</t>
  </si>
  <si>
    <t>sd1712</t>
  </si>
  <si>
    <t>11～20日</t>
  </si>
  <si>
    <t>sd1713</t>
  </si>
  <si>
    <t>21～31日</t>
  </si>
  <si>
    <t>sd1714</t>
  </si>
  <si>
    <t>sd1715</t>
  </si>
  <si>
    <t>デリヘル版（塩見彩）</t>
  </si>
  <si>
    <t>恥ずかしい訳ありサイト(サブ：男性が足りてないんです)</t>
  </si>
  <si>
    <t>ニッカン西部</t>
  </si>
  <si>
    <t>全5段つかみ5回</t>
  </si>
  <si>
    <t>1月06日(水)</t>
  </si>
  <si>
    <t>sd1716</t>
  </si>
  <si>
    <t>デリヘル版2（塩見彩）</t>
  </si>
  <si>
    <t>訳アリだから女性から誘われる</t>
  </si>
  <si>
    <t>1月11日(月)</t>
  </si>
  <si>
    <t>sd1717</t>
  </si>
  <si>
    <t>デリヘル版3（塩見彩）</t>
  </si>
  <si>
    <t>ドンドン出会える</t>
  </si>
  <si>
    <t>1月21日(木)</t>
  </si>
  <si>
    <t>sd1718</t>
  </si>
  <si>
    <t>大正版(改)（塩見彩）</t>
  </si>
  <si>
    <t>出会い求人</t>
  </si>
  <si>
    <t>1月24日(日)</t>
  </si>
  <si>
    <t>sd1719</t>
  </si>
  <si>
    <t>デリヘル版2（コンシェルジュパーツ）（塩見彩）</t>
  </si>
  <si>
    <t>学生いませんギャルもいません熟女熟女熟女熟女</t>
  </si>
  <si>
    <t>sd1720</t>
  </si>
  <si>
    <t>空電 (共通)</t>
  </si>
  <si>
    <t>sd1721</t>
  </si>
  <si>
    <t>sd1722</t>
  </si>
  <si>
    <t>sd1723</t>
  </si>
  <si>
    <t>sd1724</t>
  </si>
  <si>
    <t>sd1725</t>
  </si>
  <si>
    <t>①旧デイリー風（塩見彩）</t>
  </si>
  <si>
    <t>何回アプローチされた？多すぎて覚えてねーや</t>
  </si>
  <si>
    <t>ニッカン北海道</t>
  </si>
  <si>
    <t>半2段つかみ10回以上</t>
  </si>
  <si>
    <t>sd1726</t>
  </si>
  <si>
    <t>②求人風（塩見彩）</t>
  </si>
  <si>
    <t>奥手な方向けの訳ありサイト（サブ：男性が足りてないんです）</t>
  </si>
  <si>
    <t>sd1727</t>
  </si>
  <si>
    <t>③黒：右女３（塩見彩）</t>
  </si>
  <si>
    <t>求む！50歳以上の女性好き男性</t>
  </si>
  <si>
    <t>sd1728</t>
  </si>
  <si>
    <t>sd1729</t>
  </si>
  <si>
    <t>雑誌版（塩見彩）</t>
  </si>
  <si>
    <t>冬だね・・・しよ？</t>
  </si>
  <si>
    <t>東スポ</t>
  </si>
  <si>
    <t>全2段金土 8回セット</t>
  </si>
  <si>
    <t>10/1～</t>
  </si>
  <si>
    <t>sd1730</t>
  </si>
  <si>
    <t>大正版（塩見彩）</t>
  </si>
  <si>
    <t>70歳までの出会いリクルート</t>
  </si>
  <si>
    <t>sd1731</t>
  </si>
  <si>
    <t>sd1732</t>
  </si>
  <si>
    <t>新聞 TOTAL</t>
  </si>
  <si>
    <t>●雑誌 広告</t>
  </si>
  <si>
    <t>ak284</t>
  </si>
  <si>
    <t>アドライヴ</t>
  </si>
  <si>
    <t>日本文芸社</t>
  </si>
  <si>
    <t>2P_対談風_どきどき</t>
  </si>
  <si>
    <t>週刊漫画ゴラク.1W金</t>
  </si>
  <si>
    <t>1C2P</t>
  </si>
  <si>
    <t>1月08日(金)</t>
  </si>
  <si>
    <t>ak285</t>
  </si>
  <si>
    <t>ak282</t>
  </si>
  <si>
    <t>徳間書店</t>
  </si>
  <si>
    <t>DVD漫画たかし_セリフアレンジ</t>
  </si>
  <si>
    <t>アサヒ芸能.2W火</t>
  </si>
  <si>
    <t>DVD袋裏4C</t>
  </si>
  <si>
    <t>1月12日(火)</t>
  </si>
  <si>
    <t>ak283</t>
  </si>
  <si>
    <t>ak280</t>
  </si>
  <si>
    <t>日本ジャーナル出版</t>
  </si>
  <si>
    <t>5Pセフレ確保(赤瀬尚子さん）</t>
  </si>
  <si>
    <t>週刊実話増刊「実話ザ・タブー」</t>
  </si>
  <si>
    <t>1C5P</t>
  </si>
  <si>
    <t>1月27日(水)</t>
  </si>
  <si>
    <t>ak281</t>
  </si>
  <si>
    <t>ht181</t>
  </si>
  <si>
    <t>RNパック</t>
  </si>
  <si>
    <t>1月01日(金)</t>
  </si>
  <si>
    <t>ht182</t>
  </si>
  <si>
    <t>ht183</t>
  </si>
  <si>
    <t>ht184</t>
  </si>
  <si>
    <t>ht185</t>
  </si>
  <si>
    <t>ht186</t>
  </si>
  <si>
    <t>雑誌 TOTAL</t>
  </si>
  <si>
    <t>●DVD 広告</t>
  </si>
  <si>
    <t>pk245</t>
  </si>
  <si>
    <t>若生出版</t>
  </si>
  <si>
    <t>DVD漫画たかし</t>
  </si>
  <si>
    <t>絶対美人secret</t>
  </si>
  <si>
    <t>DVD袋表4C+DVDコンテンツ枠</t>
  </si>
  <si>
    <t>pk246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</si>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</sst>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2.985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400000</v>
      </c>
      <c r="L6" s="79">
        <v>14</v>
      </c>
      <c r="M6" s="79">
        <v>0</v>
      </c>
      <c r="N6" s="79">
        <v>101</v>
      </c>
      <c r="O6" s="88">
        <v>3</v>
      </c>
      <c r="P6" s="89">
        <v>0</v>
      </c>
      <c r="Q6" s="90">
        <f>O6+P6</f>
        <v>3</v>
      </c>
      <c r="R6" s="80">
        <f>IFERROR(Q6/N6,"-")</f>
        <v>0.02970297029703</v>
      </c>
      <c r="S6" s="79">
        <v>1</v>
      </c>
      <c r="T6" s="79">
        <v>1</v>
      </c>
      <c r="U6" s="80">
        <f>IFERROR(T6/(Q6),"-")</f>
        <v>0.33333333333333</v>
      </c>
      <c r="V6" s="81">
        <f>IFERROR(K6/SUM(Q6:Q10),"-")</f>
        <v>8888.8888888889</v>
      </c>
      <c r="W6" s="82">
        <v>1</v>
      </c>
      <c r="X6" s="80">
        <f>IF(Q6=0,"-",W6/Q6)</f>
        <v>0.33333333333333</v>
      </c>
      <c r="Y6" s="181">
        <v>18000</v>
      </c>
      <c r="Z6" s="182">
        <f>IFERROR(Y6/Q6,"-")</f>
        <v>6000</v>
      </c>
      <c r="AA6" s="182">
        <f>IFERROR(Y6/W6,"-")</f>
        <v>18000</v>
      </c>
      <c r="AB6" s="176">
        <f>SUM(Y6:Y10)-SUM(K6:K10)</f>
        <v>794000</v>
      </c>
      <c r="AC6" s="83">
        <f>SUM(Y6:Y10)/SUM(K6:K10)</f>
        <v>2.985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0.66666666666667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>
        <v>1</v>
      </c>
      <c r="BY6" s="124">
        <f>IF(Q6=0,"",IF(BX6=0,"",(BX6/Q6)))</f>
        <v>0.33333333333333</v>
      </c>
      <c r="BZ6" s="125">
        <v>1</v>
      </c>
      <c r="CA6" s="126">
        <f>IFERROR(BZ6/BX6,"-")</f>
        <v>1</v>
      </c>
      <c r="CB6" s="127">
        <v>18000</v>
      </c>
      <c r="CC6" s="128">
        <f>IFERROR(CB6/BX6,"-")</f>
        <v>18000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18000</v>
      </c>
      <c r="CR6" s="138">
        <v>18000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/>
      <c r="I7" s="87" t="s">
        <v>63</v>
      </c>
      <c r="J7" s="87"/>
      <c r="K7" s="176"/>
      <c r="L7" s="79">
        <v>25</v>
      </c>
      <c r="M7" s="79">
        <v>0</v>
      </c>
      <c r="N7" s="79">
        <v>125</v>
      </c>
      <c r="O7" s="88">
        <v>8</v>
      </c>
      <c r="P7" s="89">
        <v>0</v>
      </c>
      <c r="Q7" s="90">
        <f>O7+P7</f>
        <v>8</v>
      </c>
      <c r="R7" s="80">
        <f>IFERROR(Q7/N7,"-")</f>
        <v>0.064</v>
      </c>
      <c r="S7" s="79">
        <v>4</v>
      </c>
      <c r="T7" s="79">
        <v>2</v>
      </c>
      <c r="U7" s="80">
        <f>IFERROR(T7/(Q7),"-")</f>
        <v>0.25</v>
      </c>
      <c r="V7" s="81"/>
      <c r="W7" s="82">
        <v>4</v>
      </c>
      <c r="X7" s="80">
        <f>IF(Q7=0,"-",W7/Q7)</f>
        <v>0.5</v>
      </c>
      <c r="Y7" s="181">
        <v>172000</v>
      </c>
      <c r="Z7" s="182">
        <f>IFERROR(Y7/Q7,"-")</f>
        <v>21500</v>
      </c>
      <c r="AA7" s="182">
        <f>IFERROR(Y7/W7,"-")</f>
        <v>43000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0.125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4</v>
      </c>
      <c r="BP7" s="117">
        <f>IF(Q7=0,"",IF(BO7=0,"",(BO7/Q7)))</f>
        <v>0.5</v>
      </c>
      <c r="BQ7" s="118">
        <v>2</v>
      </c>
      <c r="BR7" s="119">
        <f>IFERROR(BQ7/BO7,"-")</f>
        <v>0.5</v>
      </c>
      <c r="BS7" s="120">
        <v>73000</v>
      </c>
      <c r="BT7" s="121">
        <f>IFERROR(BS7/BO7,"-")</f>
        <v>18250</v>
      </c>
      <c r="BU7" s="122"/>
      <c r="BV7" s="122">
        <v>1</v>
      </c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>
        <v>2</v>
      </c>
      <c r="CH7" s="131">
        <f>IF(Q7=0,"",IF(CG7=0,"",(CG7/Q7)))</f>
        <v>0.25</v>
      </c>
      <c r="CI7" s="132">
        <v>2</v>
      </c>
      <c r="CJ7" s="133">
        <f>IFERROR(CI7/CG7,"-")</f>
        <v>1</v>
      </c>
      <c r="CK7" s="134">
        <v>99000</v>
      </c>
      <c r="CL7" s="135">
        <f>IFERROR(CK7/CG7,"-")</f>
        <v>49500</v>
      </c>
      <c r="CM7" s="136"/>
      <c r="CN7" s="136">
        <v>1</v>
      </c>
      <c r="CO7" s="136">
        <v>1</v>
      </c>
      <c r="CP7" s="137">
        <v>4</v>
      </c>
      <c r="CQ7" s="138">
        <v>172000</v>
      </c>
      <c r="CR7" s="138">
        <v>91000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69</v>
      </c>
      <c r="F8" s="184" t="s">
        <v>70</v>
      </c>
      <c r="G8" s="184" t="s">
        <v>61</v>
      </c>
      <c r="H8" s="87"/>
      <c r="I8" s="87" t="s">
        <v>63</v>
      </c>
      <c r="J8" s="87"/>
      <c r="K8" s="176"/>
      <c r="L8" s="79">
        <v>22</v>
      </c>
      <c r="M8" s="79">
        <v>0</v>
      </c>
      <c r="N8" s="79">
        <v>101</v>
      </c>
      <c r="O8" s="88">
        <v>4</v>
      </c>
      <c r="P8" s="89">
        <v>0</v>
      </c>
      <c r="Q8" s="90">
        <f>O8+P8</f>
        <v>4</v>
      </c>
      <c r="R8" s="80">
        <f>IFERROR(Q8/N8,"-")</f>
        <v>0.03960396039604</v>
      </c>
      <c r="S8" s="79">
        <v>0</v>
      </c>
      <c r="T8" s="79">
        <v>0</v>
      </c>
      <c r="U8" s="80">
        <f>IFERROR(T8/(Q8),"-")</f>
        <v>0</v>
      </c>
      <c r="V8" s="81"/>
      <c r="W8" s="82">
        <v>2</v>
      </c>
      <c r="X8" s="80">
        <f>IF(Q8=0,"-",W8/Q8)</f>
        <v>0.5</v>
      </c>
      <c r="Y8" s="181">
        <v>11000</v>
      </c>
      <c r="Z8" s="182">
        <f>IFERROR(Y8/Q8,"-")</f>
        <v>2750</v>
      </c>
      <c r="AA8" s="182">
        <f>IFERROR(Y8/W8,"-")</f>
        <v>5500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4</v>
      </c>
      <c r="BP8" s="117">
        <f>IF(Q8=0,"",IF(BO8=0,"",(BO8/Q8)))</f>
        <v>1</v>
      </c>
      <c r="BQ8" s="118">
        <v>2</v>
      </c>
      <c r="BR8" s="119">
        <f>IFERROR(BQ8/BO8,"-")</f>
        <v>0.5</v>
      </c>
      <c r="BS8" s="120">
        <v>11000</v>
      </c>
      <c r="BT8" s="121">
        <f>IFERROR(BS8/BO8,"-")</f>
        <v>2750</v>
      </c>
      <c r="BU8" s="122">
        <v>1</v>
      </c>
      <c r="BV8" s="122">
        <v>1</v>
      </c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11000</v>
      </c>
      <c r="CR8" s="138">
        <v>8000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72</v>
      </c>
      <c r="F9" s="184" t="s">
        <v>73</v>
      </c>
      <c r="G9" s="184" t="s">
        <v>61</v>
      </c>
      <c r="H9" s="87"/>
      <c r="I9" s="87" t="s">
        <v>63</v>
      </c>
      <c r="J9" s="87"/>
      <c r="K9" s="176"/>
      <c r="L9" s="79">
        <v>29</v>
      </c>
      <c r="M9" s="79">
        <v>0</v>
      </c>
      <c r="N9" s="79">
        <v>104</v>
      </c>
      <c r="O9" s="88">
        <v>9</v>
      </c>
      <c r="P9" s="89">
        <v>0</v>
      </c>
      <c r="Q9" s="90">
        <f>O9+P9</f>
        <v>9</v>
      </c>
      <c r="R9" s="80">
        <f>IFERROR(Q9/N9,"-")</f>
        <v>0.086538461538462</v>
      </c>
      <c r="S9" s="79">
        <v>1</v>
      </c>
      <c r="T9" s="79">
        <v>5</v>
      </c>
      <c r="U9" s="80">
        <f>IFERROR(T9/(Q9),"-")</f>
        <v>0.55555555555556</v>
      </c>
      <c r="V9" s="81"/>
      <c r="W9" s="82">
        <v>4</v>
      </c>
      <c r="X9" s="80">
        <f>IF(Q9=0,"-",W9/Q9)</f>
        <v>0.44444444444444</v>
      </c>
      <c r="Y9" s="181">
        <v>294000</v>
      </c>
      <c r="Z9" s="182">
        <f>IFERROR(Y9/Q9,"-")</f>
        <v>32666.666666667</v>
      </c>
      <c r="AA9" s="182">
        <f>IFERROR(Y9/W9,"-")</f>
        <v>73500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4</v>
      </c>
      <c r="BG9" s="110">
        <f>IF(Q9=0,"",IF(BF9=0,"",(BF9/Q9)))</f>
        <v>0.44444444444444</v>
      </c>
      <c r="BH9" s="109">
        <v>1</v>
      </c>
      <c r="BI9" s="111">
        <f>IFERROR(BH9/BF9,"-")</f>
        <v>0.25</v>
      </c>
      <c r="BJ9" s="112">
        <v>3000</v>
      </c>
      <c r="BK9" s="113">
        <f>IFERROR(BJ9/BF9,"-")</f>
        <v>750</v>
      </c>
      <c r="BL9" s="114">
        <v>1</v>
      </c>
      <c r="BM9" s="114"/>
      <c r="BN9" s="114"/>
      <c r="BO9" s="116">
        <v>4</v>
      </c>
      <c r="BP9" s="117">
        <f>IF(Q9=0,"",IF(BO9=0,"",(BO9/Q9)))</f>
        <v>0.44444444444444</v>
      </c>
      <c r="BQ9" s="118">
        <v>2</v>
      </c>
      <c r="BR9" s="119">
        <f>IFERROR(BQ9/BO9,"-")</f>
        <v>0.5</v>
      </c>
      <c r="BS9" s="120">
        <v>11000</v>
      </c>
      <c r="BT9" s="121">
        <f>IFERROR(BS9/BO9,"-")</f>
        <v>2750</v>
      </c>
      <c r="BU9" s="122">
        <v>1</v>
      </c>
      <c r="BV9" s="122">
        <v>1</v>
      </c>
      <c r="BW9" s="122"/>
      <c r="BX9" s="123">
        <v>1</v>
      </c>
      <c r="BY9" s="124">
        <f>IF(Q9=0,"",IF(BX9=0,"",(BX9/Q9)))</f>
        <v>0.11111111111111</v>
      </c>
      <c r="BZ9" s="125">
        <v>1</v>
      </c>
      <c r="CA9" s="126">
        <f>IFERROR(BZ9/BX9,"-")</f>
        <v>1</v>
      </c>
      <c r="CB9" s="127">
        <v>280000</v>
      </c>
      <c r="CC9" s="128">
        <f>IFERROR(CB9/BX9,"-")</f>
        <v>280000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4</v>
      </c>
      <c r="CQ9" s="138">
        <v>294000</v>
      </c>
      <c r="CR9" s="138">
        <v>280000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/>
      <c r="B10" s="184" t="s">
        <v>74</v>
      </c>
      <c r="C10" s="184" t="s">
        <v>58</v>
      </c>
      <c r="D10" s="184"/>
      <c r="E10" s="184" t="s">
        <v>75</v>
      </c>
      <c r="F10" s="184" t="s">
        <v>75</v>
      </c>
      <c r="G10" s="184" t="s">
        <v>76</v>
      </c>
      <c r="H10" s="87"/>
      <c r="I10" s="87"/>
      <c r="J10" s="87"/>
      <c r="K10" s="176"/>
      <c r="L10" s="79">
        <v>235</v>
      </c>
      <c r="M10" s="79">
        <v>97</v>
      </c>
      <c r="N10" s="79">
        <v>49</v>
      </c>
      <c r="O10" s="88">
        <v>20</v>
      </c>
      <c r="P10" s="89">
        <v>1</v>
      </c>
      <c r="Q10" s="90">
        <f>O10+P10</f>
        <v>21</v>
      </c>
      <c r="R10" s="80">
        <f>IFERROR(Q10/N10,"-")</f>
        <v>0.42857142857143</v>
      </c>
      <c r="S10" s="79">
        <v>8</v>
      </c>
      <c r="T10" s="79">
        <v>3</v>
      </c>
      <c r="U10" s="80">
        <f>IFERROR(T10/(Q10),"-")</f>
        <v>0.14285714285714</v>
      </c>
      <c r="V10" s="81"/>
      <c r="W10" s="82">
        <v>8</v>
      </c>
      <c r="X10" s="80">
        <f>IF(Q10=0,"-",W10/Q10)</f>
        <v>0.38095238095238</v>
      </c>
      <c r="Y10" s="181">
        <v>699000</v>
      </c>
      <c r="Z10" s="182">
        <f>IFERROR(Y10/Q10,"-")</f>
        <v>33285.714285714</v>
      </c>
      <c r="AA10" s="182">
        <f>IFERROR(Y10/W10,"-")</f>
        <v>87375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0.047619047619048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2</v>
      </c>
      <c r="BG10" s="110">
        <f>IF(Q10=0,"",IF(BF10=0,"",(BF10/Q10)))</f>
        <v>0.095238095238095</v>
      </c>
      <c r="BH10" s="109">
        <v>1</v>
      </c>
      <c r="BI10" s="111">
        <f>IFERROR(BH10/BF10,"-")</f>
        <v>0.5</v>
      </c>
      <c r="BJ10" s="112">
        <v>25000</v>
      </c>
      <c r="BK10" s="113">
        <f>IFERROR(BJ10/BF10,"-")</f>
        <v>12500</v>
      </c>
      <c r="BL10" s="114"/>
      <c r="BM10" s="114"/>
      <c r="BN10" s="114">
        <v>1</v>
      </c>
      <c r="BO10" s="116">
        <v>4</v>
      </c>
      <c r="BP10" s="117">
        <f>IF(Q10=0,"",IF(BO10=0,"",(BO10/Q10)))</f>
        <v>0.19047619047619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10</v>
      </c>
      <c r="BY10" s="124">
        <f>IF(Q10=0,"",IF(BX10=0,"",(BX10/Q10)))</f>
        <v>0.47619047619048</v>
      </c>
      <c r="BZ10" s="125">
        <v>4</v>
      </c>
      <c r="CA10" s="126">
        <f>IFERROR(BZ10/BX10,"-")</f>
        <v>0.4</v>
      </c>
      <c r="CB10" s="127">
        <v>273000</v>
      </c>
      <c r="CC10" s="128">
        <f>IFERROR(CB10/BX10,"-")</f>
        <v>27300</v>
      </c>
      <c r="CD10" s="129">
        <v>1</v>
      </c>
      <c r="CE10" s="129"/>
      <c r="CF10" s="129">
        <v>3</v>
      </c>
      <c r="CG10" s="130">
        <v>4</v>
      </c>
      <c r="CH10" s="131">
        <f>IF(Q10=0,"",IF(CG10=0,"",(CG10/Q10)))</f>
        <v>0.19047619047619</v>
      </c>
      <c r="CI10" s="132">
        <v>3</v>
      </c>
      <c r="CJ10" s="133">
        <f>IFERROR(CI10/CG10,"-")</f>
        <v>0.75</v>
      </c>
      <c r="CK10" s="134">
        <v>401000</v>
      </c>
      <c r="CL10" s="135">
        <f>IFERROR(CK10/CG10,"-")</f>
        <v>100250</v>
      </c>
      <c r="CM10" s="136"/>
      <c r="CN10" s="136"/>
      <c r="CO10" s="136">
        <v>3</v>
      </c>
      <c r="CP10" s="137">
        <v>8</v>
      </c>
      <c r="CQ10" s="138">
        <v>699000</v>
      </c>
      <c r="CR10" s="138">
        <v>318000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1.7115384615385</v>
      </c>
      <c r="B11" s="184" t="s">
        <v>77</v>
      </c>
      <c r="C11" s="184" t="s">
        <v>58</v>
      </c>
      <c r="D11" s="184"/>
      <c r="E11" s="184" t="s">
        <v>59</v>
      </c>
      <c r="F11" s="184" t="s">
        <v>60</v>
      </c>
      <c r="G11" s="184" t="s">
        <v>61</v>
      </c>
      <c r="H11" s="87" t="s">
        <v>78</v>
      </c>
      <c r="I11" s="87" t="s">
        <v>79</v>
      </c>
      <c r="J11" s="87" t="s">
        <v>80</v>
      </c>
      <c r="K11" s="176">
        <v>260000</v>
      </c>
      <c r="L11" s="79">
        <v>10</v>
      </c>
      <c r="M11" s="79">
        <v>0</v>
      </c>
      <c r="N11" s="79">
        <v>35</v>
      </c>
      <c r="O11" s="88">
        <v>1</v>
      </c>
      <c r="P11" s="89">
        <v>0</v>
      </c>
      <c r="Q11" s="90">
        <f>O11+P11</f>
        <v>1</v>
      </c>
      <c r="R11" s="80">
        <f>IFERROR(Q11/N11,"-")</f>
        <v>0.028571428571429</v>
      </c>
      <c r="S11" s="79">
        <v>0</v>
      </c>
      <c r="T11" s="79">
        <v>0</v>
      </c>
      <c r="U11" s="80">
        <f>IFERROR(T11/(Q11),"-")</f>
        <v>0</v>
      </c>
      <c r="V11" s="81">
        <f>IFERROR(K11/SUM(Q11:Q14),"-")</f>
        <v>26000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SUM(Y11:Y14)-SUM(K11:K14)</f>
        <v>185000</v>
      </c>
      <c r="AC11" s="83">
        <f>SUM(Y11:Y14)/SUM(K11:K14)</f>
        <v>1.7115384615385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1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 t="s">
        <v>66</v>
      </c>
      <c r="F12" s="184" t="s">
        <v>67</v>
      </c>
      <c r="G12" s="184" t="s">
        <v>61</v>
      </c>
      <c r="H12" s="87"/>
      <c r="I12" s="87" t="s">
        <v>79</v>
      </c>
      <c r="J12" s="87" t="s">
        <v>82</v>
      </c>
      <c r="K12" s="176"/>
      <c r="L12" s="79">
        <v>8</v>
      </c>
      <c r="M12" s="79">
        <v>0</v>
      </c>
      <c r="N12" s="79">
        <v>49</v>
      </c>
      <c r="O12" s="88">
        <v>1</v>
      </c>
      <c r="P12" s="89">
        <v>0</v>
      </c>
      <c r="Q12" s="90">
        <f>O12+P12</f>
        <v>1</v>
      </c>
      <c r="R12" s="80">
        <f>IFERROR(Q12/N12,"-")</f>
        <v>0.020408163265306</v>
      </c>
      <c r="S12" s="79">
        <v>0</v>
      </c>
      <c r="T12" s="79">
        <v>0</v>
      </c>
      <c r="U12" s="80">
        <f>IFERROR(T12/(Q12),"-")</f>
        <v>0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>
        <v>1</v>
      </c>
      <c r="CH12" s="131">
        <f>IF(Q12=0,"",IF(CG12=0,"",(CG12/Q12)))</f>
        <v>1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83</v>
      </c>
      <c r="C13" s="184" t="s">
        <v>58</v>
      </c>
      <c r="D13" s="184"/>
      <c r="E13" s="184" t="s">
        <v>69</v>
      </c>
      <c r="F13" s="184" t="s">
        <v>70</v>
      </c>
      <c r="G13" s="184" t="s">
        <v>61</v>
      </c>
      <c r="H13" s="87"/>
      <c r="I13" s="87" t="s">
        <v>79</v>
      </c>
      <c r="J13" s="87" t="s">
        <v>84</v>
      </c>
      <c r="K13" s="176"/>
      <c r="L13" s="79">
        <v>7</v>
      </c>
      <c r="M13" s="79">
        <v>0</v>
      </c>
      <c r="N13" s="79">
        <v>45</v>
      </c>
      <c r="O13" s="88">
        <v>1</v>
      </c>
      <c r="P13" s="89">
        <v>0</v>
      </c>
      <c r="Q13" s="90">
        <f>O13+P13</f>
        <v>1</v>
      </c>
      <c r="R13" s="80">
        <f>IFERROR(Q13/N13,"-")</f>
        <v>0.022222222222222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1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85</v>
      </c>
      <c r="C14" s="184" t="s">
        <v>58</v>
      </c>
      <c r="D14" s="184"/>
      <c r="E14" s="184" t="s">
        <v>75</v>
      </c>
      <c r="F14" s="184" t="s">
        <v>75</v>
      </c>
      <c r="G14" s="184" t="s">
        <v>76</v>
      </c>
      <c r="H14" s="87"/>
      <c r="I14" s="87"/>
      <c r="J14" s="87"/>
      <c r="K14" s="176"/>
      <c r="L14" s="79">
        <v>97</v>
      </c>
      <c r="M14" s="79">
        <v>38</v>
      </c>
      <c r="N14" s="79">
        <v>39</v>
      </c>
      <c r="O14" s="88">
        <v>7</v>
      </c>
      <c r="P14" s="89">
        <v>0</v>
      </c>
      <c r="Q14" s="90">
        <f>O14+P14</f>
        <v>7</v>
      </c>
      <c r="R14" s="80">
        <f>IFERROR(Q14/N14,"-")</f>
        <v>0.17948717948718</v>
      </c>
      <c r="S14" s="79">
        <v>4</v>
      </c>
      <c r="T14" s="79">
        <v>1</v>
      </c>
      <c r="U14" s="80">
        <f>IFERROR(T14/(Q14),"-")</f>
        <v>0.14285714285714</v>
      </c>
      <c r="V14" s="81"/>
      <c r="W14" s="82">
        <v>3</v>
      </c>
      <c r="X14" s="80">
        <f>IF(Q14=0,"-",W14/Q14)</f>
        <v>0.42857142857143</v>
      </c>
      <c r="Y14" s="181">
        <v>445000</v>
      </c>
      <c r="Z14" s="182">
        <f>IFERROR(Y14/Q14,"-")</f>
        <v>63571.428571429</v>
      </c>
      <c r="AA14" s="182">
        <f>IFERROR(Y14/W14,"-")</f>
        <v>148333.33333333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0.14285714285714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2</v>
      </c>
      <c r="BP14" s="117">
        <f>IF(Q14=0,"",IF(BO14=0,"",(BO14/Q14)))</f>
        <v>0.28571428571429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3</v>
      </c>
      <c r="BY14" s="124">
        <f>IF(Q14=0,"",IF(BX14=0,"",(BX14/Q14)))</f>
        <v>0.42857142857143</v>
      </c>
      <c r="BZ14" s="125">
        <v>2</v>
      </c>
      <c r="CA14" s="126">
        <f>IFERROR(BZ14/BX14,"-")</f>
        <v>0.66666666666667</v>
      </c>
      <c r="CB14" s="127">
        <v>13000</v>
      </c>
      <c r="CC14" s="128">
        <f>IFERROR(CB14/BX14,"-")</f>
        <v>4333.3333333333</v>
      </c>
      <c r="CD14" s="129">
        <v>1</v>
      </c>
      <c r="CE14" s="129">
        <v>1</v>
      </c>
      <c r="CF14" s="129"/>
      <c r="CG14" s="130">
        <v>1</v>
      </c>
      <c r="CH14" s="131">
        <f>IF(Q14=0,"",IF(CG14=0,"",(CG14/Q14)))</f>
        <v>0.14285714285714</v>
      </c>
      <c r="CI14" s="132">
        <v>1</v>
      </c>
      <c r="CJ14" s="133">
        <f>IFERROR(CI14/CG14,"-")</f>
        <v>1</v>
      </c>
      <c r="CK14" s="134">
        <v>432000</v>
      </c>
      <c r="CL14" s="135">
        <f>IFERROR(CK14/CG14,"-")</f>
        <v>432000</v>
      </c>
      <c r="CM14" s="136"/>
      <c r="CN14" s="136"/>
      <c r="CO14" s="136">
        <v>1</v>
      </c>
      <c r="CP14" s="137">
        <v>3</v>
      </c>
      <c r="CQ14" s="138">
        <v>445000</v>
      </c>
      <c r="CR14" s="138">
        <v>432000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>
        <f>AC15</f>
        <v>0.784</v>
      </c>
      <c r="B15" s="184" t="s">
        <v>86</v>
      </c>
      <c r="C15" s="184" t="s">
        <v>58</v>
      </c>
      <c r="D15" s="184"/>
      <c r="E15" s="184" t="s">
        <v>87</v>
      </c>
      <c r="F15" s="184" t="s">
        <v>88</v>
      </c>
      <c r="G15" s="184" t="s">
        <v>61</v>
      </c>
      <c r="H15" s="87" t="s">
        <v>89</v>
      </c>
      <c r="I15" s="87" t="s">
        <v>90</v>
      </c>
      <c r="J15" s="87" t="s">
        <v>91</v>
      </c>
      <c r="K15" s="176">
        <v>250000</v>
      </c>
      <c r="L15" s="79">
        <v>1</v>
      </c>
      <c r="M15" s="79">
        <v>0</v>
      </c>
      <c r="N15" s="79">
        <v>17</v>
      </c>
      <c r="O15" s="88">
        <v>1</v>
      </c>
      <c r="P15" s="89">
        <v>0</v>
      </c>
      <c r="Q15" s="90">
        <f>O15+P15</f>
        <v>1</v>
      </c>
      <c r="R15" s="80">
        <f>IFERROR(Q15/N15,"-")</f>
        <v>0.058823529411765</v>
      </c>
      <c r="S15" s="79">
        <v>0</v>
      </c>
      <c r="T15" s="79">
        <v>1</v>
      </c>
      <c r="U15" s="80">
        <f>IFERROR(T15/(Q15),"-")</f>
        <v>1</v>
      </c>
      <c r="V15" s="81">
        <f>IFERROR(K15/SUM(Q15:Q20),"-")</f>
        <v>15625</v>
      </c>
      <c r="W15" s="82">
        <v>1</v>
      </c>
      <c r="X15" s="80">
        <f>IF(Q15=0,"-",W15/Q15)</f>
        <v>1</v>
      </c>
      <c r="Y15" s="181">
        <v>8000</v>
      </c>
      <c r="Z15" s="182">
        <f>IFERROR(Y15/Q15,"-")</f>
        <v>8000</v>
      </c>
      <c r="AA15" s="182">
        <f>IFERROR(Y15/W15,"-")</f>
        <v>8000</v>
      </c>
      <c r="AB15" s="176">
        <f>SUM(Y15:Y20)-SUM(K15:K20)</f>
        <v>-54000</v>
      </c>
      <c r="AC15" s="83">
        <f>SUM(Y15:Y20)/SUM(K15:K20)</f>
        <v>0.784</v>
      </c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1</v>
      </c>
      <c r="BY15" s="124">
        <f>IF(Q15=0,"",IF(BX15=0,"",(BX15/Q15)))</f>
        <v>1</v>
      </c>
      <c r="BZ15" s="125">
        <v>1</v>
      </c>
      <c r="CA15" s="126">
        <f>IFERROR(BZ15/BX15,"-")</f>
        <v>1</v>
      </c>
      <c r="CB15" s="127">
        <v>8000</v>
      </c>
      <c r="CC15" s="128">
        <f>IFERROR(CB15/BX15,"-")</f>
        <v>8000</v>
      </c>
      <c r="CD15" s="129"/>
      <c r="CE15" s="129">
        <v>1</v>
      </c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8000</v>
      </c>
      <c r="CR15" s="138">
        <v>8000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92</v>
      </c>
      <c r="C16" s="184" t="s">
        <v>58</v>
      </c>
      <c r="D16" s="184"/>
      <c r="E16" s="184" t="s">
        <v>93</v>
      </c>
      <c r="F16" s="184" t="s">
        <v>94</v>
      </c>
      <c r="G16" s="184" t="s">
        <v>61</v>
      </c>
      <c r="H16" s="87" t="s">
        <v>89</v>
      </c>
      <c r="I16" s="87" t="s">
        <v>90</v>
      </c>
      <c r="J16" s="87" t="s">
        <v>95</v>
      </c>
      <c r="K16" s="176"/>
      <c r="L16" s="79">
        <v>7</v>
      </c>
      <c r="M16" s="79">
        <v>0</v>
      </c>
      <c r="N16" s="79">
        <v>20</v>
      </c>
      <c r="O16" s="88">
        <v>3</v>
      </c>
      <c r="P16" s="89">
        <v>0</v>
      </c>
      <c r="Q16" s="90">
        <f>O16+P16</f>
        <v>3</v>
      </c>
      <c r="R16" s="80">
        <f>IFERROR(Q16/N16,"-")</f>
        <v>0.15</v>
      </c>
      <c r="S16" s="79">
        <v>1</v>
      </c>
      <c r="T16" s="79">
        <v>0</v>
      </c>
      <c r="U16" s="80">
        <f>IFERROR(T16/(Q16),"-")</f>
        <v>0</v>
      </c>
      <c r="V16" s="81"/>
      <c r="W16" s="82">
        <v>2</v>
      </c>
      <c r="X16" s="80">
        <f>IF(Q16=0,"-",W16/Q16)</f>
        <v>0.66666666666667</v>
      </c>
      <c r="Y16" s="181">
        <v>65000</v>
      </c>
      <c r="Z16" s="182">
        <f>IFERROR(Y16/Q16,"-")</f>
        <v>21666.666666667</v>
      </c>
      <c r="AA16" s="182">
        <f>IFERROR(Y16/W16,"-")</f>
        <v>32500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2</v>
      </c>
      <c r="BP16" s="117">
        <f>IF(Q16=0,"",IF(BO16=0,"",(BO16/Q16)))</f>
        <v>0.66666666666667</v>
      </c>
      <c r="BQ16" s="118">
        <v>1</v>
      </c>
      <c r="BR16" s="119">
        <f>IFERROR(BQ16/BO16,"-")</f>
        <v>0.5</v>
      </c>
      <c r="BS16" s="120">
        <v>5000</v>
      </c>
      <c r="BT16" s="121">
        <f>IFERROR(BS16/BO16,"-")</f>
        <v>2500</v>
      </c>
      <c r="BU16" s="122">
        <v>1</v>
      </c>
      <c r="BV16" s="122"/>
      <c r="BW16" s="122"/>
      <c r="BX16" s="123">
        <v>1</v>
      </c>
      <c r="BY16" s="124">
        <f>IF(Q16=0,"",IF(BX16=0,"",(BX16/Q16)))</f>
        <v>0.33333333333333</v>
      </c>
      <c r="BZ16" s="125">
        <v>1</v>
      </c>
      <c r="CA16" s="126">
        <f>IFERROR(BZ16/BX16,"-")</f>
        <v>1</v>
      </c>
      <c r="CB16" s="127">
        <v>60000</v>
      </c>
      <c r="CC16" s="128">
        <f>IFERROR(CB16/BX16,"-")</f>
        <v>60000</v>
      </c>
      <c r="CD16" s="129"/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65000</v>
      </c>
      <c r="CR16" s="138">
        <v>60000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96</v>
      </c>
      <c r="C17" s="184" t="s">
        <v>58</v>
      </c>
      <c r="D17" s="184"/>
      <c r="E17" s="184" t="s">
        <v>97</v>
      </c>
      <c r="F17" s="184" t="s">
        <v>98</v>
      </c>
      <c r="G17" s="184" t="s">
        <v>61</v>
      </c>
      <c r="H17" s="87" t="s">
        <v>89</v>
      </c>
      <c r="I17" s="87" t="s">
        <v>90</v>
      </c>
      <c r="J17" s="87" t="s">
        <v>99</v>
      </c>
      <c r="K17" s="176"/>
      <c r="L17" s="79">
        <v>2</v>
      </c>
      <c r="M17" s="79">
        <v>0</v>
      </c>
      <c r="N17" s="79">
        <v>28</v>
      </c>
      <c r="O17" s="88">
        <v>2</v>
      </c>
      <c r="P17" s="89">
        <v>0</v>
      </c>
      <c r="Q17" s="90">
        <f>O17+P17</f>
        <v>2</v>
      </c>
      <c r="R17" s="80">
        <f>IFERROR(Q17/N17,"-")</f>
        <v>0.071428571428571</v>
      </c>
      <c r="S17" s="79">
        <v>1</v>
      </c>
      <c r="T17" s="79">
        <v>1</v>
      </c>
      <c r="U17" s="80">
        <f>IFERROR(T17/(Q17),"-")</f>
        <v>0.5</v>
      </c>
      <c r="V17" s="81"/>
      <c r="W17" s="82">
        <v>1</v>
      </c>
      <c r="X17" s="80">
        <f>IF(Q17=0,"-",W17/Q17)</f>
        <v>0.5</v>
      </c>
      <c r="Y17" s="181">
        <v>26000</v>
      </c>
      <c r="Z17" s="182">
        <f>IFERROR(Y17/Q17,"-")</f>
        <v>13000</v>
      </c>
      <c r="AA17" s="182">
        <f>IFERROR(Y17/W17,"-")</f>
        <v>26000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0.5</v>
      </c>
      <c r="BH17" s="109">
        <v>1</v>
      </c>
      <c r="BI17" s="111">
        <f>IFERROR(BH17/BF17,"-")</f>
        <v>1</v>
      </c>
      <c r="BJ17" s="112">
        <v>26000</v>
      </c>
      <c r="BK17" s="113">
        <f>IFERROR(BJ17/BF17,"-")</f>
        <v>26000</v>
      </c>
      <c r="BL17" s="114"/>
      <c r="BM17" s="114"/>
      <c r="BN17" s="114">
        <v>1</v>
      </c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>
        <v>1</v>
      </c>
      <c r="BY17" s="124">
        <f>IF(Q17=0,"",IF(BX17=0,"",(BX17/Q17)))</f>
        <v>0.5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26000</v>
      </c>
      <c r="CR17" s="138">
        <v>26000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100</v>
      </c>
      <c r="C18" s="184" t="s">
        <v>58</v>
      </c>
      <c r="D18" s="184"/>
      <c r="E18" s="184" t="s">
        <v>101</v>
      </c>
      <c r="F18" s="184" t="s">
        <v>102</v>
      </c>
      <c r="G18" s="184" t="s">
        <v>61</v>
      </c>
      <c r="H18" s="87" t="s">
        <v>89</v>
      </c>
      <c r="I18" s="87" t="s">
        <v>90</v>
      </c>
      <c r="J18" s="185" t="s">
        <v>103</v>
      </c>
      <c r="K18" s="176"/>
      <c r="L18" s="79">
        <v>2</v>
      </c>
      <c r="M18" s="79">
        <v>0</v>
      </c>
      <c r="N18" s="79">
        <v>12</v>
      </c>
      <c r="O18" s="88">
        <v>1</v>
      </c>
      <c r="P18" s="89">
        <v>0</v>
      </c>
      <c r="Q18" s="90">
        <f>O18+P18</f>
        <v>1</v>
      </c>
      <c r="R18" s="80">
        <f>IFERROR(Q18/N18,"-")</f>
        <v>0.083333333333333</v>
      </c>
      <c r="S18" s="79">
        <v>0</v>
      </c>
      <c r="T18" s="79">
        <v>0</v>
      </c>
      <c r="U18" s="80">
        <f>IFERROR(T18/(Q18),"-")</f>
        <v>0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1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104</v>
      </c>
      <c r="C19" s="184" t="s">
        <v>58</v>
      </c>
      <c r="D19" s="184"/>
      <c r="E19" s="184" t="s">
        <v>105</v>
      </c>
      <c r="F19" s="184" t="s">
        <v>106</v>
      </c>
      <c r="G19" s="184" t="s">
        <v>61</v>
      </c>
      <c r="H19" s="87" t="s">
        <v>89</v>
      </c>
      <c r="I19" s="87" t="s">
        <v>90</v>
      </c>
      <c r="J19" s="87"/>
      <c r="K19" s="176"/>
      <c r="L19" s="79">
        <v>1</v>
      </c>
      <c r="M19" s="79">
        <v>0</v>
      </c>
      <c r="N19" s="79">
        <v>7</v>
      </c>
      <c r="O19" s="88">
        <v>0</v>
      </c>
      <c r="P19" s="89">
        <v>0</v>
      </c>
      <c r="Q19" s="90">
        <f>O19+P19</f>
        <v>0</v>
      </c>
      <c r="R19" s="80">
        <f>IFERROR(Q19/N19,"-")</f>
        <v>0</v>
      </c>
      <c r="S19" s="79">
        <v>0</v>
      </c>
      <c r="T19" s="79">
        <v>0</v>
      </c>
      <c r="U19" s="80" t="str">
        <f>IFERROR(T19/(Q19),"-")</f>
        <v>-</v>
      </c>
      <c r="V19" s="81"/>
      <c r="W19" s="82">
        <v>0</v>
      </c>
      <c r="X19" s="80" t="str">
        <f>IF(Q19=0,"-",W19/Q19)</f>
        <v>-</v>
      </c>
      <c r="Y19" s="181">
        <v>0</v>
      </c>
      <c r="Z19" s="182" t="str">
        <f>IFERROR(Y19/Q19,"-")</f>
        <v>-</v>
      </c>
      <c r="AA19" s="182" t="str">
        <f>IFERROR(Y19/W19,"-")</f>
        <v>-</v>
      </c>
      <c r="AB19" s="176"/>
      <c r="AC19" s="83"/>
      <c r="AD19" s="77"/>
      <c r="AE19" s="91"/>
      <c r="AF19" s="92" t="str">
        <f>IF(Q19=0,"",IF(AE19=0,"",(AE19/Q19)))</f>
        <v/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 t="str">
        <f>IF(Q19=0,"",IF(AN19=0,"",(AN19/Q19)))</f>
        <v/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 t="str">
        <f>IF(Q19=0,"",IF(AW19=0,"",(AW19/Q19)))</f>
        <v/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 t="str">
        <f>IF(Q19=0,"",IF(BF19=0,"",(BF19/Q19)))</f>
        <v/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 t="str">
        <f>IF(Q19=0,"",IF(BO19=0,"",(BO19/Q19)))</f>
        <v/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 t="str">
        <f>IF(Q19=0,"",IF(BX19=0,"",(BX19/Q19)))</f>
        <v/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 t="str">
        <f>IF(Q19=0,"",IF(CG19=0,"",(CG19/Q19)))</f>
        <v/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107</v>
      </c>
      <c r="C20" s="184" t="s">
        <v>58</v>
      </c>
      <c r="D20" s="184"/>
      <c r="E20" s="184" t="s">
        <v>75</v>
      </c>
      <c r="F20" s="184" t="s">
        <v>75</v>
      </c>
      <c r="G20" s="184" t="s">
        <v>76</v>
      </c>
      <c r="H20" s="87" t="s">
        <v>108</v>
      </c>
      <c r="I20" s="87"/>
      <c r="J20" s="87"/>
      <c r="K20" s="176"/>
      <c r="L20" s="79">
        <v>70</v>
      </c>
      <c r="M20" s="79">
        <v>34</v>
      </c>
      <c r="N20" s="79">
        <v>35</v>
      </c>
      <c r="O20" s="88">
        <v>9</v>
      </c>
      <c r="P20" s="89">
        <v>0</v>
      </c>
      <c r="Q20" s="90">
        <f>O20+P20</f>
        <v>9</v>
      </c>
      <c r="R20" s="80">
        <f>IFERROR(Q20/N20,"-")</f>
        <v>0.25714285714286</v>
      </c>
      <c r="S20" s="79">
        <v>4</v>
      </c>
      <c r="T20" s="79">
        <v>2</v>
      </c>
      <c r="U20" s="80">
        <f>IFERROR(T20/(Q20),"-")</f>
        <v>0.22222222222222</v>
      </c>
      <c r="V20" s="81"/>
      <c r="W20" s="82">
        <v>4</v>
      </c>
      <c r="X20" s="80">
        <f>IF(Q20=0,"-",W20/Q20)</f>
        <v>0.44444444444444</v>
      </c>
      <c r="Y20" s="181">
        <v>97000</v>
      </c>
      <c r="Z20" s="182">
        <f>IFERROR(Y20/Q20,"-")</f>
        <v>10777.777777778</v>
      </c>
      <c r="AA20" s="182">
        <f>IFERROR(Y20/W20,"-")</f>
        <v>24250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0.11111111111111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5</v>
      </c>
      <c r="BY20" s="124">
        <f>IF(Q20=0,"",IF(BX20=0,"",(BX20/Q20)))</f>
        <v>0.55555555555556</v>
      </c>
      <c r="BZ20" s="125">
        <v>2</v>
      </c>
      <c r="CA20" s="126">
        <f>IFERROR(BZ20/BX20,"-")</f>
        <v>0.4</v>
      </c>
      <c r="CB20" s="127">
        <v>86000</v>
      </c>
      <c r="CC20" s="128">
        <f>IFERROR(CB20/BX20,"-")</f>
        <v>17200</v>
      </c>
      <c r="CD20" s="129"/>
      <c r="CE20" s="129"/>
      <c r="CF20" s="129">
        <v>2</v>
      </c>
      <c r="CG20" s="130">
        <v>3</v>
      </c>
      <c r="CH20" s="131">
        <f>IF(Q20=0,"",IF(CG20=0,"",(CG20/Q20)))</f>
        <v>0.33333333333333</v>
      </c>
      <c r="CI20" s="132">
        <v>2</v>
      </c>
      <c r="CJ20" s="133">
        <f>IFERROR(CI20/CG20,"-")</f>
        <v>0.66666666666667</v>
      </c>
      <c r="CK20" s="134">
        <v>11000</v>
      </c>
      <c r="CL20" s="135">
        <f>IFERROR(CK20/CG20,"-")</f>
        <v>3666.6666666667</v>
      </c>
      <c r="CM20" s="136">
        <v>1</v>
      </c>
      <c r="CN20" s="136">
        <v>1</v>
      </c>
      <c r="CO20" s="136"/>
      <c r="CP20" s="137">
        <v>4</v>
      </c>
      <c r="CQ20" s="138">
        <v>97000</v>
      </c>
      <c r="CR20" s="138">
        <v>65000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0.5</v>
      </c>
      <c r="B21" s="184" t="s">
        <v>109</v>
      </c>
      <c r="C21" s="184" t="s">
        <v>58</v>
      </c>
      <c r="D21" s="184"/>
      <c r="E21" s="184" t="s">
        <v>59</v>
      </c>
      <c r="F21" s="184" t="s">
        <v>60</v>
      </c>
      <c r="G21" s="184" t="s">
        <v>61</v>
      </c>
      <c r="H21" s="87" t="s">
        <v>89</v>
      </c>
      <c r="I21" s="87" t="s">
        <v>63</v>
      </c>
      <c r="J21" s="87" t="s">
        <v>80</v>
      </c>
      <c r="K21" s="176">
        <v>200000</v>
      </c>
      <c r="L21" s="79">
        <v>2</v>
      </c>
      <c r="M21" s="79">
        <v>0</v>
      </c>
      <c r="N21" s="79">
        <v>36</v>
      </c>
      <c r="O21" s="88">
        <v>0</v>
      </c>
      <c r="P21" s="89">
        <v>0</v>
      </c>
      <c r="Q21" s="90">
        <f>O21+P21</f>
        <v>0</v>
      </c>
      <c r="R21" s="80">
        <f>IFERROR(Q21/N21,"-")</f>
        <v>0</v>
      </c>
      <c r="S21" s="79">
        <v>0</v>
      </c>
      <c r="T21" s="79">
        <v>0</v>
      </c>
      <c r="U21" s="80" t="str">
        <f>IFERROR(T21/(Q21),"-")</f>
        <v>-</v>
      </c>
      <c r="V21" s="81">
        <f>IFERROR(K21/SUM(Q21:Q24),"-")</f>
        <v>33333.333333333</v>
      </c>
      <c r="W21" s="82">
        <v>0</v>
      </c>
      <c r="X21" s="80" t="str">
        <f>IF(Q21=0,"-",W21/Q21)</f>
        <v>-</v>
      </c>
      <c r="Y21" s="181">
        <v>0</v>
      </c>
      <c r="Z21" s="182" t="str">
        <f>IFERROR(Y21/Q21,"-")</f>
        <v>-</v>
      </c>
      <c r="AA21" s="182" t="str">
        <f>IFERROR(Y21/W21,"-")</f>
        <v>-</v>
      </c>
      <c r="AB21" s="176">
        <f>SUM(Y21:Y24)-SUM(K21:K24)</f>
        <v>-100000</v>
      </c>
      <c r="AC21" s="83">
        <f>SUM(Y21:Y24)/SUM(K21:K24)</f>
        <v>0.5</v>
      </c>
      <c r="AD21" s="77"/>
      <c r="AE21" s="91"/>
      <c r="AF21" s="92" t="str">
        <f>IF(Q21=0,"",IF(AE21=0,"",(AE21/Q21)))</f>
        <v/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 t="str">
        <f>IF(Q21=0,"",IF(AN21=0,"",(AN21/Q21)))</f>
        <v/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 t="str">
        <f>IF(Q21=0,"",IF(AW21=0,"",(AW21/Q21)))</f>
        <v/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 t="str">
        <f>IF(Q21=0,"",IF(BF21=0,"",(BF21/Q21)))</f>
        <v/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 t="str">
        <f>IF(Q21=0,"",IF(BO21=0,"",(BO21/Q21)))</f>
        <v/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 t="str">
        <f>IF(Q21=0,"",IF(BX21=0,"",(BX21/Q21)))</f>
        <v/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 t="str">
        <f>IF(Q21=0,"",IF(CG21=0,"",(CG21/Q21)))</f>
        <v/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110</v>
      </c>
      <c r="C22" s="184" t="s">
        <v>58</v>
      </c>
      <c r="D22" s="184"/>
      <c r="E22" s="184" t="s">
        <v>66</v>
      </c>
      <c r="F22" s="184" t="s">
        <v>67</v>
      </c>
      <c r="G22" s="184" t="s">
        <v>61</v>
      </c>
      <c r="H22" s="87"/>
      <c r="I22" s="87" t="s">
        <v>63</v>
      </c>
      <c r="J22" s="87" t="s">
        <v>82</v>
      </c>
      <c r="K22" s="176"/>
      <c r="L22" s="79">
        <v>3</v>
      </c>
      <c r="M22" s="79">
        <v>0</v>
      </c>
      <c r="N22" s="79">
        <v>13</v>
      </c>
      <c r="O22" s="88">
        <v>1</v>
      </c>
      <c r="P22" s="89">
        <v>0</v>
      </c>
      <c r="Q22" s="90">
        <f>O22+P22</f>
        <v>1</v>
      </c>
      <c r="R22" s="80">
        <f>IFERROR(Q22/N22,"-")</f>
        <v>0.076923076923077</v>
      </c>
      <c r="S22" s="79">
        <v>0</v>
      </c>
      <c r="T22" s="79">
        <v>1</v>
      </c>
      <c r="U22" s="80">
        <f>IFERROR(T22/(Q22),"-")</f>
        <v>1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1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111</v>
      </c>
      <c r="C23" s="184" t="s">
        <v>58</v>
      </c>
      <c r="D23" s="184"/>
      <c r="E23" s="184" t="s">
        <v>69</v>
      </c>
      <c r="F23" s="184" t="s">
        <v>70</v>
      </c>
      <c r="G23" s="184" t="s">
        <v>61</v>
      </c>
      <c r="H23" s="87"/>
      <c r="I23" s="87" t="s">
        <v>63</v>
      </c>
      <c r="J23" s="87" t="s">
        <v>84</v>
      </c>
      <c r="K23" s="176"/>
      <c r="L23" s="79">
        <v>1</v>
      </c>
      <c r="M23" s="79">
        <v>0</v>
      </c>
      <c r="N23" s="79">
        <v>28</v>
      </c>
      <c r="O23" s="88">
        <v>0</v>
      </c>
      <c r="P23" s="89">
        <v>0</v>
      </c>
      <c r="Q23" s="90">
        <f>O23+P23</f>
        <v>0</v>
      </c>
      <c r="R23" s="80">
        <f>IFERROR(Q23/N23,"-")</f>
        <v>0</v>
      </c>
      <c r="S23" s="79">
        <v>0</v>
      </c>
      <c r="T23" s="79">
        <v>0</v>
      </c>
      <c r="U23" s="80" t="str">
        <f>IFERROR(T23/(Q23),"-")</f>
        <v>-</v>
      </c>
      <c r="V23" s="81"/>
      <c r="W23" s="82">
        <v>0</v>
      </c>
      <c r="X23" s="80" t="str">
        <f>IF(Q23=0,"-",W23/Q23)</f>
        <v>-</v>
      </c>
      <c r="Y23" s="181">
        <v>0</v>
      </c>
      <c r="Z23" s="182" t="str">
        <f>IFERROR(Y23/Q23,"-")</f>
        <v>-</v>
      </c>
      <c r="AA23" s="182" t="str">
        <f>IFERROR(Y23/W23,"-")</f>
        <v>-</v>
      </c>
      <c r="AB23" s="176"/>
      <c r="AC23" s="83"/>
      <c r="AD23" s="77"/>
      <c r="AE23" s="91"/>
      <c r="AF23" s="92" t="str">
        <f>IF(Q23=0,"",IF(AE23=0,"",(AE23/Q23)))</f>
        <v/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 t="str">
        <f>IF(Q23=0,"",IF(AN23=0,"",(AN23/Q23)))</f>
        <v/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 t="str">
        <f>IF(Q23=0,"",IF(AW23=0,"",(AW23/Q23)))</f>
        <v/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 t="str">
        <f>IF(Q23=0,"",IF(BF23=0,"",(BF23/Q23)))</f>
        <v/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 t="str">
        <f>IF(Q23=0,"",IF(BO23=0,"",(BO23/Q23)))</f>
        <v/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 t="str">
        <f>IF(Q23=0,"",IF(BX23=0,"",(BX23/Q23)))</f>
        <v/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 t="str">
        <f>IF(Q23=0,"",IF(CG23=0,"",(CG23/Q23)))</f>
        <v/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112</v>
      </c>
      <c r="C24" s="184" t="s">
        <v>58</v>
      </c>
      <c r="D24" s="184"/>
      <c r="E24" s="184" t="s">
        <v>75</v>
      </c>
      <c r="F24" s="184" t="s">
        <v>75</v>
      </c>
      <c r="G24" s="184" t="s">
        <v>76</v>
      </c>
      <c r="H24" s="87"/>
      <c r="I24" s="87"/>
      <c r="J24" s="87"/>
      <c r="K24" s="176"/>
      <c r="L24" s="79">
        <v>43</v>
      </c>
      <c r="M24" s="79">
        <v>26</v>
      </c>
      <c r="N24" s="79">
        <v>38</v>
      </c>
      <c r="O24" s="88">
        <v>5</v>
      </c>
      <c r="P24" s="89">
        <v>0</v>
      </c>
      <c r="Q24" s="90">
        <f>O24+P24</f>
        <v>5</v>
      </c>
      <c r="R24" s="80">
        <f>IFERROR(Q24/N24,"-")</f>
        <v>0.13157894736842</v>
      </c>
      <c r="S24" s="79">
        <v>0</v>
      </c>
      <c r="T24" s="79">
        <v>0</v>
      </c>
      <c r="U24" s="80">
        <f>IFERROR(T24/(Q24),"-")</f>
        <v>0</v>
      </c>
      <c r="V24" s="81"/>
      <c r="W24" s="82">
        <v>2</v>
      </c>
      <c r="X24" s="80">
        <f>IF(Q24=0,"-",W24/Q24)</f>
        <v>0.4</v>
      </c>
      <c r="Y24" s="181">
        <v>100000</v>
      </c>
      <c r="Z24" s="182">
        <f>IFERROR(Y24/Q24,"-")</f>
        <v>20000</v>
      </c>
      <c r="AA24" s="182">
        <f>IFERROR(Y24/W24,"-")</f>
        <v>50000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1</v>
      </c>
      <c r="AX24" s="104">
        <f>IF(Q24=0,"",IF(AW24=0,"",(AW24/Q24)))</f>
        <v>0.2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1</v>
      </c>
      <c r="BG24" s="110">
        <f>IF(Q24=0,"",IF(BF24=0,"",(BF24/Q24)))</f>
        <v>0.2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>
        <v>3</v>
      </c>
      <c r="BY24" s="124">
        <f>IF(Q24=0,"",IF(BX24=0,"",(BX24/Q24)))</f>
        <v>0.6</v>
      </c>
      <c r="BZ24" s="125">
        <v>2</v>
      </c>
      <c r="CA24" s="126">
        <f>IFERROR(BZ24/BX24,"-")</f>
        <v>0.66666666666667</v>
      </c>
      <c r="CB24" s="127">
        <v>100000</v>
      </c>
      <c r="CC24" s="128">
        <f>IFERROR(CB24/BX24,"-")</f>
        <v>33333.333333333</v>
      </c>
      <c r="CD24" s="129"/>
      <c r="CE24" s="129"/>
      <c r="CF24" s="129">
        <v>2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2</v>
      </c>
      <c r="CQ24" s="138">
        <v>100000</v>
      </c>
      <c r="CR24" s="138">
        <v>65000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0.224</v>
      </c>
      <c r="B25" s="184" t="s">
        <v>113</v>
      </c>
      <c r="C25" s="184" t="s">
        <v>58</v>
      </c>
      <c r="D25" s="184"/>
      <c r="E25" s="184" t="s">
        <v>114</v>
      </c>
      <c r="F25" s="184" t="s">
        <v>115</v>
      </c>
      <c r="G25" s="184" t="s">
        <v>61</v>
      </c>
      <c r="H25" s="87" t="s">
        <v>116</v>
      </c>
      <c r="I25" s="87" t="s">
        <v>117</v>
      </c>
      <c r="J25" s="87" t="s">
        <v>80</v>
      </c>
      <c r="K25" s="176">
        <v>125000</v>
      </c>
      <c r="L25" s="79">
        <v>2</v>
      </c>
      <c r="M25" s="79">
        <v>0</v>
      </c>
      <c r="N25" s="79">
        <v>13</v>
      </c>
      <c r="O25" s="88">
        <v>0</v>
      </c>
      <c r="P25" s="89">
        <v>0</v>
      </c>
      <c r="Q25" s="90">
        <f>O25+P25</f>
        <v>0</v>
      </c>
      <c r="R25" s="80">
        <f>IFERROR(Q25/N25,"-")</f>
        <v>0</v>
      </c>
      <c r="S25" s="79">
        <v>0</v>
      </c>
      <c r="T25" s="79">
        <v>0</v>
      </c>
      <c r="U25" s="80" t="str">
        <f>IFERROR(T25/(Q25),"-")</f>
        <v>-</v>
      </c>
      <c r="V25" s="81">
        <f>IFERROR(K25/SUM(Q25:Q28),"-")</f>
        <v>11363.636363636</v>
      </c>
      <c r="W25" s="82">
        <v>0</v>
      </c>
      <c r="X25" s="80" t="str">
        <f>IF(Q25=0,"-",W25/Q25)</f>
        <v>-</v>
      </c>
      <c r="Y25" s="181">
        <v>0</v>
      </c>
      <c r="Z25" s="182" t="str">
        <f>IFERROR(Y25/Q25,"-")</f>
        <v>-</v>
      </c>
      <c r="AA25" s="182" t="str">
        <f>IFERROR(Y25/W25,"-")</f>
        <v>-</v>
      </c>
      <c r="AB25" s="176">
        <f>SUM(Y25:Y28)-SUM(K25:K28)</f>
        <v>-97000</v>
      </c>
      <c r="AC25" s="83">
        <f>SUM(Y25:Y28)/SUM(K25:K28)</f>
        <v>0.224</v>
      </c>
      <c r="AD25" s="77"/>
      <c r="AE25" s="91"/>
      <c r="AF25" s="92" t="str">
        <f>IF(Q25=0,"",IF(AE25=0,"",(AE25/Q25)))</f>
        <v/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 t="str">
        <f>IF(Q25=0,"",IF(AN25=0,"",(AN25/Q25)))</f>
        <v/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 t="str">
        <f>IF(Q25=0,"",IF(AW25=0,"",(AW25/Q25)))</f>
        <v/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 t="str">
        <f>IF(Q25=0,"",IF(BF25=0,"",(BF25/Q25)))</f>
        <v/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 t="str">
        <f>IF(Q25=0,"",IF(BO25=0,"",(BO25/Q25)))</f>
        <v/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 t="str">
        <f>IF(Q25=0,"",IF(BX25=0,"",(BX25/Q25)))</f>
        <v/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 t="str">
        <f>IF(Q25=0,"",IF(CG25=0,"",(CG25/Q25)))</f>
        <v/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118</v>
      </c>
      <c r="C26" s="184" t="s">
        <v>58</v>
      </c>
      <c r="D26" s="184"/>
      <c r="E26" s="184" t="s">
        <v>119</v>
      </c>
      <c r="F26" s="184" t="s">
        <v>120</v>
      </c>
      <c r="G26" s="184" t="s">
        <v>61</v>
      </c>
      <c r="H26" s="87"/>
      <c r="I26" s="87" t="s">
        <v>117</v>
      </c>
      <c r="J26" s="87" t="s">
        <v>82</v>
      </c>
      <c r="K26" s="176"/>
      <c r="L26" s="79">
        <v>4</v>
      </c>
      <c r="M26" s="79">
        <v>0</v>
      </c>
      <c r="N26" s="79">
        <v>17</v>
      </c>
      <c r="O26" s="88">
        <v>0</v>
      </c>
      <c r="P26" s="89">
        <v>0</v>
      </c>
      <c r="Q26" s="90">
        <f>O26+P26</f>
        <v>0</v>
      </c>
      <c r="R26" s="80">
        <f>IFERROR(Q26/N26,"-")</f>
        <v>0</v>
      </c>
      <c r="S26" s="79">
        <v>0</v>
      </c>
      <c r="T26" s="79">
        <v>0</v>
      </c>
      <c r="U26" s="80" t="str">
        <f>IFERROR(T26/(Q26),"-")</f>
        <v>-</v>
      </c>
      <c r="V26" s="81"/>
      <c r="W26" s="82">
        <v>0</v>
      </c>
      <c r="X26" s="80" t="str">
        <f>IF(Q26=0,"-",W26/Q26)</f>
        <v>-</v>
      </c>
      <c r="Y26" s="181">
        <v>0</v>
      </c>
      <c r="Z26" s="182" t="str">
        <f>IFERROR(Y26/Q26,"-")</f>
        <v>-</v>
      </c>
      <c r="AA26" s="182" t="str">
        <f>IFERROR(Y26/W26,"-")</f>
        <v>-</v>
      </c>
      <c r="AB26" s="176"/>
      <c r="AC26" s="83"/>
      <c r="AD26" s="77"/>
      <c r="AE26" s="91"/>
      <c r="AF26" s="92" t="str">
        <f>IF(Q26=0,"",IF(AE26=0,"",(AE26/Q26)))</f>
        <v/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 t="str">
        <f>IF(Q26=0,"",IF(AN26=0,"",(AN26/Q26)))</f>
        <v/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 t="str">
        <f>IF(Q26=0,"",IF(AW26=0,"",(AW26/Q26)))</f>
        <v/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 t="str">
        <f>IF(Q26=0,"",IF(BF26=0,"",(BF26/Q26)))</f>
        <v/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 t="str">
        <f>IF(Q26=0,"",IF(BO26=0,"",(BO26/Q26)))</f>
        <v/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 t="str">
        <f>IF(Q26=0,"",IF(BX26=0,"",(BX26/Q26)))</f>
        <v/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 t="str">
        <f>IF(Q26=0,"",IF(CG26=0,"",(CG26/Q26)))</f>
        <v/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121</v>
      </c>
      <c r="C27" s="184" t="s">
        <v>58</v>
      </c>
      <c r="D27" s="184"/>
      <c r="E27" s="184" t="s">
        <v>122</v>
      </c>
      <c r="F27" s="184" t="s">
        <v>123</v>
      </c>
      <c r="G27" s="184" t="s">
        <v>61</v>
      </c>
      <c r="H27" s="87"/>
      <c r="I27" s="87" t="s">
        <v>117</v>
      </c>
      <c r="J27" s="87" t="s">
        <v>84</v>
      </c>
      <c r="K27" s="176"/>
      <c r="L27" s="79">
        <v>10</v>
      </c>
      <c r="M27" s="79">
        <v>0</v>
      </c>
      <c r="N27" s="79">
        <v>35</v>
      </c>
      <c r="O27" s="88">
        <v>4</v>
      </c>
      <c r="P27" s="89">
        <v>0</v>
      </c>
      <c r="Q27" s="90">
        <f>O27+P27</f>
        <v>4</v>
      </c>
      <c r="R27" s="80">
        <f>IFERROR(Q27/N27,"-")</f>
        <v>0.11428571428571</v>
      </c>
      <c r="S27" s="79">
        <v>0</v>
      </c>
      <c r="T27" s="79">
        <v>2</v>
      </c>
      <c r="U27" s="80">
        <f>IFERROR(T27/(Q27),"-")</f>
        <v>0.5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0.25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2</v>
      </c>
      <c r="BP27" s="117">
        <f>IF(Q27=0,"",IF(BO27=0,"",(BO27/Q27)))</f>
        <v>0.5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0.25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124</v>
      </c>
      <c r="C28" s="184" t="s">
        <v>58</v>
      </c>
      <c r="D28" s="184"/>
      <c r="E28" s="184" t="s">
        <v>75</v>
      </c>
      <c r="F28" s="184" t="s">
        <v>75</v>
      </c>
      <c r="G28" s="184" t="s">
        <v>76</v>
      </c>
      <c r="H28" s="87"/>
      <c r="I28" s="87"/>
      <c r="J28" s="87"/>
      <c r="K28" s="176"/>
      <c r="L28" s="79">
        <v>28</v>
      </c>
      <c r="M28" s="79">
        <v>23</v>
      </c>
      <c r="N28" s="79">
        <v>38</v>
      </c>
      <c r="O28" s="88">
        <v>7</v>
      </c>
      <c r="P28" s="89">
        <v>0</v>
      </c>
      <c r="Q28" s="90">
        <f>O28+P28</f>
        <v>7</v>
      </c>
      <c r="R28" s="80">
        <f>IFERROR(Q28/N28,"-")</f>
        <v>0.18421052631579</v>
      </c>
      <c r="S28" s="79">
        <v>2</v>
      </c>
      <c r="T28" s="79">
        <v>2</v>
      </c>
      <c r="U28" s="80">
        <f>IFERROR(T28/(Q28),"-")</f>
        <v>0.28571428571429</v>
      </c>
      <c r="V28" s="81"/>
      <c r="W28" s="82">
        <v>3</v>
      </c>
      <c r="X28" s="80">
        <f>IF(Q28=0,"-",W28/Q28)</f>
        <v>0.42857142857143</v>
      </c>
      <c r="Y28" s="181">
        <v>28000</v>
      </c>
      <c r="Z28" s="182">
        <f>IFERROR(Y28/Q28,"-")</f>
        <v>4000</v>
      </c>
      <c r="AA28" s="182">
        <f>IFERROR(Y28/W28,"-")</f>
        <v>9333.3333333333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0.14285714285714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3</v>
      </c>
      <c r="BP28" s="117">
        <f>IF(Q28=0,"",IF(BO28=0,"",(BO28/Q28)))</f>
        <v>0.42857142857143</v>
      </c>
      <c r="BQ28" s="118">
        <v>2</v>
      </c>
      <c r="BR28" s="119">
        <f>IFERROR(BQ28/BO28,"-")</f>
        <v>0.66666666666667</v>
      </c>
      <c r="BS28" s="120">
        <v>13000</v>
      </c>
      <c r="BT28" s="121">
        <f>IFERROR(BS28/BO28,"-")</f>
        <v>4333.3333333333</v>
      </c>
      <c r="BU28" s="122">
        <v>1</v>
      </c>
      <c r="BV28" s="122">
        <v>1</v>
      </c>
      <c r="BW28" s="122"/>
      <c r="BX28" s="123">
        <v>2</v>
      </c>
      <c r="BY28" s="124">
        <f>IF(Q28=0,"",IF(BX28=0,"",(BX28/Q28)))</f>
        <v>0.28571428571429</v>
      </c>
      <c r="BZ28" s="125">
        <v>1</v>
      </c>
      <c r="CA28" s="126">
        <f>IFERROR(BZ28/BX28,"-")</f>
        <v>0.5</v>
      </c>
      <c r="CB28" s="127">
        <v>15000</v>
      </c>
      <c r="CC28" s="128">
        <f>IFERROR(CB28/BX28,"-")</f>
        <v>7500</v>
      </c>
      <c r="CD28" s="129"/>
      <c r="CE28" s="129"/>
      <c r="CF28" s="129">
        <v>1</v>
      </c>
      <c r="CG28" s="130">
        <v>1</v>
      </c>
      <c r="CH28" s="131">
        <f>IF(Q28=0,"",IF(CG28=0,"",(CG28/Q28)))</f>
        <v>0.14285714285714</v>
      </c>
      <c r="CI28" s="132"/>
      <c r="CJ28" s="133">
        <f>IFERROR(CI28/CG28,"-")</f>
        <v>0</v>
      </c>
      <c r="CK28" s="134"/>
      <c r="CL28" s="135">
        <f>IFERROR(CK28/CG28,"-")</f>
        <v>0</v>
      </c>
      <c r="CM28" s="136"/>
      <c r="CN28" s="136"/>
      <c r="CO28" s="136"/>
      <c r="CP28" s="137">
        <v>3</v>
      </c>
      <c r="CQ28" s="138">
        <v>28000</v>
      </c>
      <c r="CR28" s="138">
        <v>15000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1.94</v>
      </c>
      <c r="B29" s="184" t="s">
        <v>125</v>
      </c>
      <c r="C29" s="184" t="s">
        <v>58</v>
      </c>
      <c r="D29" s="184"/>
      <c r="E29" s="184" t="s">
        <v>126</v>
      </c>
      <c r="F29" s="184" t="s">
        <v>127</v>
      </c>
      <c r="G29" s="184" t="s">
        <v>61</v>
      </c>
      <c r="H29" s="87" t="s">
        <v>128</v>
      </c>
      <c r="I29" s="87" t="s">
        <v>129</v>
      </c>
      <c r="J29" s="87" t="s">
        <v>130</v>
      </c>
      <c r="K29" s="176">
        <v>500000</v>
      </c>
      <c r="L29" s="79">
        <v>16</v>
      </c>
      <c r="M29" s="79">
        <v>0</v>
      </c>
      <c r="N29" s="79">
        <v>67</v>
      </c>
      <c r="O29" s="88">
        <v>6</v>
      </c>
      <c r="P29" s="89">
        <v>0</v>
      </c>
      <c r="Q29" s="90">
        <f>O29+P29</f>
        <v>6</v>
      </c>
      <c r="R29" s="80">
        <f>IFERROR(Q29/N29,"-")</f>
        <v>0.08955223880597</v>
      </c>
      <c r="S29" s="79">
        <v>2</v>
      </c>
      <c r="T29" s="79">
        <v>2</v>
      </c>
      <c r="U29" s="80">
        <f>IFERROR(T29/(Q29),"-")</f>
        <v>0.33333333333333</v>
      </c>
      <c r="V29" s="81">
        <f>IFERROR(K29/SUM(Q29:Q32),"-")</f>
        <v>14285.714285714</v>
      </c>
      <c r="W29" s="82">
        <v>2</v>
      </c>
      <c r="X29" s="80">
        <f>IF(Q29=0,"-",W29/Q29)</f>
        <v>0.33333333333333</v>
      </c>
      <c r="Y29" s="181">
        <v>6000</v>
      </c>
      <c r="Z29" s="182">
        <f>IFERROR(Y29/Q29,"-")</f>
        <v>1000</v>
      </c>
      <c r="AA29" s="182">
        <f>IFERROR(Y29/W29,"-")</f>
        <v>3000</v>
      </c>
      <c r="AB29" s="176">
        <f>SUM(Y29:Y32)-SUM(K29:K32)</f>
        <v>470000</v>
      </c>
      <c r="AC29" s="83">
        <f>SUM(Y29:Y32)/SUM(K29:K32)</f>
        <v>1.94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2</v>
      </c>
      <c r="BG29" s="110">
        <f>IF(Q29=0,"",IF(BF29=0,"",(BF29/Q29)))</f>
        <v>0.33333333333333</v>
      </c>
      <c r="BH29" s="109">
        <v>1</v>
      </c>
      <c r="BI29" s="111">
        <f>IFERROR(BH29/BF29,"-")</f>
        <v>0.5</v>
      </c>
      <c r="BJ29" s="112">
        <v>3000</v>
      </c>
      <c r="BK29" s="113">
        <f>IFERROR(BJ29/BF29,"-")</f>
        <v>1500</v>
      </c>
      <c r="BL29" s="114">
        <v>1</v>
      </c>
      <c r="BM29" s="114"/>
      <c r="BN29" s="114"/>
      <c r="BO29" s="116">
        <v>2</v>
      </c>
      <c r="BP29" s="117">
        <f>IF(Q29=0,"",IF(BO29=0,"",(BO29/Q29)))</f>
        <v>0.33333333333333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2</v>
      </c>
      <c r="BY29" s="124">
        <f>IF(Q29=0,"",IF(BX29=0,"",(BX29/Q29)))</f>
        <v>0.33333333333333</v>
      </c>
      <c r="BZ29" s="125">
        <v>1</v>
      </c>
      <c r="CA29" s="126">
        <f>IFERROR(BZ29/BX29,"-")</f>
        <v>0.5</v>
      </c>
      <c r="CB29" s="127">
        <v>3000</v>
      </c>
      <c r="CC29" s="128">
        <f>IFERROR(CB29/BX29,"-")</f>
        <v>1500</v>
      </c>
      <c r="CD29" s="129">
        <v>1</v>
      </c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2</v>
      </c>
      <c r="CQ29" s="138">
        <v>6000</v>
      </c>
      <c r="CR29" s="138">
        <v>3000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131</v>
      </c>
      <c r="C30" s="184" t="s">
        <v>58</v>
      </c>
      <c r="D30" s="184"/>
      <c r="E30" s="184" t="s">
        <v>132</v>
      </c>
      <c r="F30" s="184" t="s">
        <v>133</v>
      </c>
      <c r="G30" s="184" t="s">
        <v>61</v>
      </c>
      <c r="H30" s="87"/>
      <c r="I30" s="87" t="s">
        <v>129</v>
      </c>
      <c r="J30" s="87"/>
      <c r="K30" s="176"/>
      <c r="L30" s="79">
        <v>17</v>
      </c>
      <c r="M30" s="79">
        <v>0</v>
      </c>
      <c r="N30" s="79">
        <v>52</v>
      </c>
      <c r="O30" s="88">
        <v>5</v>
      </c>
      <c r="P30" s="89">
        <v>0</v>
      </c>
      <c r="Q30" s="90">
        <f>O30+P30</f>
        <v>5</v>
      </c>
      <c r="R30" s="80">
        <f>IFERROR(Q30/N30,"-")</f>
        <v>0.096153846153846</v>
      </c>
      <c r="S30" s="79">
        <v>0</v>
      </c>
      <c r="T30" s="79">
        <v>1</v>
      </c>
      <c r="U30" s="80">
        <f>IFERROR(T30/(Q30),"-")</f>
        <v>0.2</v>
      </c>
      <c r="V30" s="81"/>
      <c r="W30" s="82">
        <v>2</v>
      </c>
      <c r="X30" s="80">
        <f>IF(Q30=0,"-",W30/Q30)</f>
        <v>0.4</v>
      </c>
      <c r="Y30" s="181">
        <v>8000</v>
      </c>
      <c r="Z30" s="182">
        <f>IFERROR(Y30/Q30,"-")</f>
        <v>1600</v>
      </c>
      <c r="AA30" s="182">
        <f>IFERROR(Y30/W30,"-")</f>
        <v>4000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0.2</v>
      </c>
      <c r="BH30" s="109">
        <v>1</v>
      </c>
      <c r="BI30" s="111">
        <f>IFERROR(BH30/BF30,"-")</f>
        <v>1</v>
      </c>
      <c r="BJ30" s="112">
        <v>5000</v>
      </c>
      <c r="BK30" s="113">
        <f>IFERROR(BJ30/BF30,"-")</f>
        <v>5000</v>
      </c>
      <c r="BL30" s="114">
        <v>1</v>
      </c>
      <c r="BM30" s="114"/>
      <c r="BN30" s="114"/>
      <c r="BO30" s="116">
        <v>2</v>
      </c>
      <c r="BP30" s="117">
        <f>IF(Q30=0,"",IF(BO30=0,"",(BO30/Q30)))</f>
        <v>0.4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1</v>
      </c>
      <c r="BY30" s="124">
        <f>IF(Q30=0,"",IF(BX30=0,"",(BX30/Q30)))</f>
        <v>0.2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>
        <v>1</v>
      </c>
      <c r="CH30" s="131">
        <f>IF(Q30=0,"",IF(CG30=0,"",(CG30/Q30)))</f>
        <v>0.2</v>
      </c>
      <c r="CI30" s="132">
        <v>1</v>
      </c>
      <c r="CJ30" s="133">
        <f>IFERROR(CI30/CG30,"-")</f>
        <v>1</v>
      </c>
      <c r="CK30" s="134">
        <v>3000</v>
      </c>
      <c r="CL30" s="135">
        <f>IFERROR(CK30/CG30,"-")</f>
        <v>3000</v>
      </c>
      <c r="CM30" s="136">
        <v>1</v>
      </c>
      <c r="CN30" s="136"/>
      <c r="CO30" s="136"/>
      <c r="CP30" s="137">
        <v>2</v>
      </c>
      <c r="CQ30" s="138">
        <v>8000</v>
      </c>
      <c r="CR30" s="138">
        <v>5000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134</v>
      </c>
      <c r="C31" s="184" t="s">
        <v>58</v>
      </c>
      <c r="D31" s="184"/>
      <c r="E31" s="184" t="s">
        <v>97</v>
      </c>
      <c r="F31" s="184" t="s">
        <v>102</v>
      </c>
      <c r="G31" s="184" t="s">
        <v>61</v>
      </c>
      <c r="H31" s="87"/>
      <c r="I31" s="87" t="s">
        <v>129</v>
      </c>
      <c r="J31" s="87"/>
      <c r="K31" s="176"/>
      <c r="L31" s="79">
        <v>30</v>
      </c>
      <c r="M31" s="79">
        <v>0</v>
      </c>
      <c r="N31" s="79">
        <v>95</v>
      </c>
      <c r="O31" s="88">
        <v>11</v>
      </c>
      <c r="P31" s="89">
        <v>0</v>
      </c>
      <c r="Q31" s="90">
        <f>O31+P31</f>
        <v>11</v>
      </c>
      <c r="R31" s="80">
        <f>IFERROR(Q31/N31,"-")</f>
        <v>0.11578947368421</v>
      </c>
      <c r="S31" s="79">
        <v>3</v>
      </c>
      <c r="T31" s="79">
        <v>4</v>
      </c>
      <c r="U31" s="80">
        <f>IFERROR(T31/(Q31),"-")</f>
        <v>0.36363636363636</v>
      </c>
      <c r="V31" s="81"/>
      <c r="W31" s="82">
        <v>4</v>
      </c>
      <c r="X31" s="80">
        <f>IF(Q31=0,"-",W31/Q31)</f>
        <v>0.36363636363636</v>
      </c>
      <c r="Y31" s="181">
        <v>244000</v>
      </c>
      <c r="Z31" s="182">
        <f>IFERROR(Y31/Q31,"-")</f>
        <v>22181.818181818</v>
      </c>
      <c r="AA31" s="182">
        <f>IFERROR(Y31/W31,"-")</f>
        <v>61000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2</v>
      </c>
      <c r="AO31" s="98">
        <f>IF(Q31=0,"",IF(AN31=0,"",(AN31/Q31)))</f>
        <v>0.18181818181818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>
        <v>1</v>
      </c>
      <c r="AX31" s="104">
        <f>IF(Q31=0,"",IF(AW31=0,"",(AW31/Q31)))</f>
        <v>0.090909090909091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>
        <v>2</v>
      </c>
      <c r="BG31" s="110">
        <f>IF(Q31=0,"",IF(BF31=0,"",(BF31/Q31)))</f>
        <v>0.18181818181818</v>
      </c>
      <c r="BH31" s="109">
        <v>1</v>
      </c>
      <c r="BI31" s="111">
        <f>IFERROR(BH31/BF31,"-")</f>
        <v>0.5</v>
      </c>
      <c r="BJ31" s="112">
        <v>10000</v>
      </c>
      <c r="BK31" s="113">
        <f>IFERROR(BJ31/BF31,"-")</f>
        <v>5000</v>
      </c>
      <c r="BL31" s="114"/>
      <c r="BM31" s="114">
        <v>1</v>
      </c>
      <c r="BN31" s="114"/>
      <c r="BO31" s="116">
        <v>4</v>
      </c>
      <c r="BP31" s="117">
        <f>IF(Q31=0,"",IF(BO31=0,"",(BO31/Q31)))</f>
        <v>0.36363636363636</v>
      </c>
      <c r="BQ31" s="118">
        <v>2</v>
      </c>
      <c r="BR31" s="119">
        <f>IFERROR(BQ31/BO31,"-")</f>
        <v>0.5</v>
      </c>
      <c r="BS31" s="120">
        <v>186000</v>
      </c>
      <c r="BT31" s="121">
        <f>IFERROR(BS31/BO31,"-")</f>
        <v>46500</v>
      </c>
      <c r="BU31" s="122">
        <v>1</v>
      </c>
      <c r="BV31" s="122"/>
      <c r="BW31" s="122">
        <v>1</v>
      </c>
      <c r="BX31" s="123">
        <v>2</v>
      </c>
      <c r="BY31" s="124">
        <f>IF(Q31=0,"",IF(BX31=0,"",(BX31/Q31)))</f>
        <v>0.18181818181818</v>
      </c>
      <c r="BZ31" s="125">
        <v>1</v>
      </c>
      <c r="CA31" s="126">
        <f>IFERROR(BZ31/BX31,"-")</f>
        <v>0.5</v>
      </c>
      <c r="CB31" s="127">
        <v>48000</v>
      </c>
      <c r="CC31" s="128">
        <f>IFERROR(CB31/BX31,"-")</f>
        <v>24000</v>
      </c>
      <c r="CD31" s="129"/>
      <c r="CE31" s="129"/>
      <c r="CF31" s="129">
        <v>1</v>
      </c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4</v>
      </c>
      <c r="CQ31" s="138">
        <v>244000</v>
      </c>
      <c r="CR31" s="138">
        <v>181000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/>
      <c r="B32" s="184" t="s">
        <v>135</v>
      </c>
      <c r="C32" s="184" t="s">
        <v>58</v>
      </c>
      <c r="D32" s="184"/>
      <c r="E32" s="184" t="s">
        <v>75</v>
      </c>
      <c r="F32" s="184" t="s">
        <v>75</v>
      </c>
      <c r="G32" s="184" t="s">
        <v>76</v>
      </c>
      <c r="H32" s="87"/>
      <c r="I32" s="87"/>
      <c r="J32" s="87"/>
      <c r="K32" s="176"/>
      <c r="L32" s="79">
        <v>138</v>
      </c>
      <c r="M32" s="79">
        <v>62</v>
      </c>
      <c r="N32" s="79">
        <v>45</v>
      </c>
      <c r="O32" s="88">
        <v>13</v>
      </c>
      <c r="P32" s="89">
        <v>0</v>
      </c>
      <c r="Q32" s="90">
        <f>O32+P32</f>
        <v>13</v>
      </c>
      <c r="R32" s="80">
        <f>IFERROR(Q32/N32,"-")</f>
        <v>0.28888888888889</v>
      </c>
      <c r="S32" s="79">
        <v>8</v>
      </c>
      <c r="T32" s="79">
        <v>3</v>
      </c>
      <c r="U32" s="80">
        <f>IFERROR(T32/(Q32),"-")</f>
        <v>0.23076923076923</v>
      </c>
      <c r="V32" s="81"/>
      <c r="W32" s="82">
        <v>9</v>
      </c>
      <c r="X32" s="80">
        <f>IF(Q32=0,"-",W32/Q32)</f>
        <v>0.69230769230769</v>
      </c>
      <c r="Y32" s="181">
        <v>712000</v>
      </c>
      <c r="Z32" s="182">
        <f>IFERROR(Y32/Q32,"-")</f>
        <v>54769.230769231</v>
      </c>
      <c r="AA32" s="182">
        <f>IFERROR(Y32/W32,"-")</f>
        <v>79111.111111111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0.076923076923077</v>
      </c>
      <c r="BH32" s="109">
        <v>1</v>
      </c>
      <c r="BI32" s="111">
        <f>IFERROR(BH32/BF32,"-")</f>
        <v>1</v>
      </c>
      <c r="BJ32" s="112">
        <v>3000</v>
      </c>
      <c r="BK32" s="113">
        <f>IFERROR(BJ32/BF32,"-")</f>
        <v>3000</v>
      </c>
      <c r="BL32" s="114">
        <v>1</v>
      </c>
      <c r="BM32" s="114"/>
      <c r="BN32" s="114"/>
      <c r="BO32" s="116">
        <v>5</v>
      </c>
      <c r="BP32" s="117">
        <f>IF(Q32=0,"",IF(BO32=0,"",(BO32/Q32)))</f>
        <v>0.38461538461538</v>
      </c>
      <c r="BQ32" s="118">
        <v>3</v>
      </c>
      <c r="BR32" s="119">
        <f>IFERROR(BQ32/BO32,"-")</f>
        <v>0.6</v>
      </c>
      <c r="BS32" s="120">
        <v>25000</v>
      </c>
      <c r="BT32" s="121">
        <f>IFERROR(BS32/BO32,"-")</f>
        <v>5000</v>
      </c>
      <c r="BU32" s="122">
        <v>1</v>
      </c>
      <c r="BV32" s="122">
        <v>2</v>
      </c>
      <c r="BW32" s="122"/>
      <c r="BX32" s="123">
        <v>6</v>
      </c>
      <c r="BY32" s="124">
        <f>IF(Q32=0,"",IF(BX32=0,"",(BX32/Q32)))</f>
        <v>0.46153846153846</v>
      </c>
      <c r="BZ32" s="125">
        <v>4</v>
      </c>
      <c r="CA32" s="126">
        <f>IFERROR(BZ32/BX32,"-")</f>
        <v>0.66666666666667</v>
      </c>
      <c r="CB32" s="127">
        <v>664000</v>
      </c>
      <c r="CC32" s="128">
        <f>IFERROR(CB32/BX32,"-")</f>
        <v>110666.66666667</v>
      </c>
      <c r="CD32" s="129">
        <v>1</v>
      </c>
      <c r="CE32" s="129">
        <v>1</v>
      </c>
      <c r="CF32" s="129">
        <v>2</v>
      </c>
      <c r="CG32" s="130">
        <v>1</v>
      </c>
      <c r="CH32" s="131">
        <f>IF(Q32=0,"",IF(CG32=0,"",(CG32/Q32)))</f>
        <v>0.076923076923077</v>
      </c>
      <c r="CI32" s="132">
        <v>1</v>
      </c>
      <c r="CJ32" s="133">
        <f>IFERROR(CI32/CG32,"-")</f>
        <v>1</v>
      </c>
      <c r="CK32" s="134">
        <v>20000</v>
      </c>
      <c r="CL32" s="135">
        <f>IFERROR(CK32/CG32,"-")</f>
        <v>20000</v>
      </c>
      <c r="CM32" s="136"/>
      <c r="CN32" s="136"/>
      <c r="CO32" s="136">
        <v>1</v>
      </c>
      <c r="CP32" s="137">
        <v>9</v>
      </c>
      <c r="CQ32" s="138">
        <v>712000</v>
      </c>
      <c r="CR32" s="138">
        <v>576000</v>
      </c>
      <c r="CS32" s="138"/>
      <c r="CT32" s="139" t="str">
        <f>IF(AND(CR32=0,CS32=0),"",IF(AND(CR32&lt;=100000,CS32&lt;=100000),"",IF(CR32/CQ32&gt;0.7,"男高",IF(CS32/CQ32&gt;0.7,"女高",""))))</f>
        <v>男高</v>
      </c>
    </row>
    <row r="33" spans="1:99">
      <c r="A33" s="30"/>
      <c r="B33" s="84"/>
      <c r="C33" s="84"/>
      <c r="D33" s="85"/>
      <c r="E33" s="85"/>
      <c r="F33" s="85"/>
      <c r="G33" s="86"/>
      <c r="H33" s="87"/>
      <c r="I33" s="87"/>
      <c r="J33" s="87"/>
      <c r="K33" s="177"/>
      <c r="L33" s="34"/>
      <c r="M33" s="34"/>
      <c r="N33" s="31"/>
      <c r="O33" s="23"/>
      <c r="P33" s="23"/>
      <c r="Q33" s="23"/>
      <c r="R33" s="32"/>
      <c r="S33" s="32"/>
      <c r="T33" s="23"/>
      <c r="U33" s="32"/>
      <c r="V33" s="25"/>
      <c r="W33" s="25"/>
      <c r="X33" s="25"/>
      <c r="Y33" s="183"/>
      <c r="Z33" s="183"/>
      <c r="AA33" s="183"/>
      <c r="AB33" s="183"/>
      <c r="AC33" s="33"/>
      <c r="AD33" s="57"/>
      <c r="AE33" s="61"/>
      <c r="AF33" s="62"/>
      <c r="AG33" s="61"/>
      <c r="AH33" s="65"/>
      <c r="AI33" s="66"/>
      <c r="AJ33" s="67"/>
      <c r="AK33" s="68"/>
      <c r="AL33" s="68"/>
      <c r="AM33" s="68"/>
      <c r="AN33" s="61"/>
      <c r="AO33" s="62"/>
      <c r="AP33" s="61"/>
      <c r="AQ33" s="65"/>
      <c r="AR33" s="66"/>
      <c r="AS33" s="67"/>
      <c r="AT33" s="68"/>
      <c r="AU33" s="68"/>
      <c r="AV33" s="68"/>
      <c r="AW33" s="61"/>
      <c r="AX33" s="62"/>
      <c r="AY33" s="61"/>
      <c r="AZ33" s="65"/>
      <c r="BA33" s="66"/>
      <c r="BB33" s="67"/>
      <c r="BC33" s="68"/>
      <c r="BD33" s="68"/>
      <c r="BE33" s="68"/>
      <c r="BF33" s="61"/>
      <c r="BG33" s="62"/>
      <c r="BH33" s="61"/>
      <c r="BI33" s="65"/>
      <c r="BJ33" s="66"/>
      <c r="BK33" s="67"/>
      <c r="BL33" s="68"/>
      <c r="BM33" s="68"/>
      <c r="BN33" s="68"/>
      <c r="BO33" s="63"/>
      <c r="BP33" s="64"/>
      <c r="BQ33" s="61"/>
      <c r="BR33" s="65"/>
      <c r="BS33" s="66"/>
      <c r="BT33" s="67"/>
      <c r="BU33" s="68"/>
      <c r="BV33" s="68"/>
      <c r="BW33" s="68"/>
      <c r="BX33" s="63"/>
      <c r="BY33" s="64"/>
      <c r="BZ33" s="61"/>
      <c r="CA33" s="65"/>
      <c r="CB33" s="66"/>
      <c r="CC33" s="67"/>
      <c r="CD33" s="68"/>
      <c r="CE33" s="68"/>
      <c r="CF33" s="68"/>
      <c r="CG33" s="63"/>
      <c r="CH33" s="64"/>
      <c r="CI33" s="61"/>
      <c r="CJ33" s="65"/>
      <c r="CK33" s="66"/>
      <c r="CL33" s="67"/>
      <c r="CM33" s="68"/>
      <c r="CN33" s="68"/>
      <c r="CO33" s="68"/>
      <c r="CP33" s="69"/>
      <c r="CQ33" s="66"/>
      <c r="CR33" s="66"/>
      <c r="CS33" s="66"/>
      <c r="CT33" s="70"/>
    </row>
    <row r="34" spans="1:99">
      <c r="A34" s="30"/>
      <c r="B34" s="37"/>
      <c r="C34" s="37"/>
      <c r="D34" s="21"/>
      <c r="E34" s="21"/>
      <c r="F34" s="21"/>
      <c r="G34" s="22"/>
      <c r="H34" s="36"/>
      <c r="I34" s="36"/>
      <c r="J34" s="73"/>
      <c r="K34" s="178"/>
      <c r="L34" s="34"/>
      <c r="M34" s="34"/>
      <c r="N34" s="31"/>
      <c r="O34" s="23"/>
      <c r="P34" s="23"/>
      <c r="Q34" s="23"/>
      <c r="R34" s="32"/>
      <c r="S34" s="32"/>
      <c r="T34" s="23"/>
      <c r="U34" s="32"/>
      <c r="V34" s="25"/>
      <c r="W34" s="25"/>
      <c r="X34" s="25"/>
      <c r="Y34" s="183"/>
      <c r="Z34" s="183"/>
      <c r="AA34" s="183"/>
      <c r="AB34" s="183"/>
      <c r="AC34" s="33"/>
      <c r="AD34" s="59"/>
      <c r="AE34" s="61"/>
      <c r="AF34" s="62"/>
      <c r="AG34" s="61"/>
      <c r="AH34" s="65"/>
      <c r="AI34" s="66"/>
      <c r="AJ34" s="67"/>
      <c r="AK34" s="68"/>
      <c r="AL34" s="68"/>
      <c r="AM34" s="68"/>
      <c r="AN34" s="61"/>
      <c r="AO34" s="62"/>
      <c r="AP34" s="61"/>
      <c r="AQ34" s="65"/>
      <c r="AR34" s="66"/>
      <c r="AS34" s="67"/>
      <c r="AT34" s="68"/>
      <c r="AU34" s="68"/>
      <c r="AV34" s="68"/>
      <c r="AW34" s="61"/>
      <c r="AX34" s="62"/>
      <c r="AY34" s="61"/>
      <c r="AZ34" s="65"/>
      <c r="BA34" s="66"/>
      <c r="BB34" s="67"/>
      <c r="BC34" s="68"/>
      <c r="BD34" s="68"/>
      <c r="BE34" s="68"/>
      <c r="BF34" s="61"/>
      <c r="BG34" s="62"/>
      <c r="BH34" s="61"/>
      <c r="BI34" s="65"/>
      <c r="BJ34" s="66"/>
      <c r="BK34" s="67"/>
      <c r="BL34" s="68"/>
      <c r="BM34" s="68"/>
      <c r="BN34" s="68"/>
      <c r="BO34" s="63"/>
      <c r="BP34" s="64"/>
      <c r="BQ34" s="61"/>
      <c r="BR34" s="65"/>
      <c r="BS34" s="66"/>
      <c r="BT34" s="67"/>
      <c r="BU34" s="68"/>
      <c r="BV34" s="68"/>
      <c r="BW34" s="68"/>
      <c r="BX34" s="63"/>
      <c r="BY34" s="64"/>
      <c r="BZ34" s="61"/>
      <c r="CA34" s="65"/>
      <c r="CB34" s="66"/>
      <c r="CC34" s="67"/>
      <c r="CD34" s="68"/>
      <c r="CE34" s="68"/>
      <c r="CF34" s="68"/>
      <c r="CG34" s="63"/>
      <c r="CH34" s="64"/>
      <c r="CI34" s="61"/>
      <c r="CJ34" s="65"/>
      <c r="CK34" s="66"/>
      <c r="CL34" s="67"/>
      <c r="CM34" s="68"/>
      <c r="CN34" s="68"/>
      <c r="CO34" s="68"/>
      <c r="CP34" s="69"/>
      <c r="CQ34" s="66"/>
      <c r="CR34" s="66"/>
      <c r="CS34" s="66"/>
      <c r="CT34" s="70"/>
    </row>
    <row r="35" spans="1:99">
      <c r="A35" s="19">
        <f>AC35</f>
        <v>1.6904899135447</v>
      </c>
      <c r="B35" s="39"/>
      <c r="C35" s="39"/>
      <c r="D35" s="39"/>
      <c r="E35" s="39"/>
      <c r="F35" s="39"/>
      <c r="G35" s="39"/>
      <c r="H35" s="40" t="s">
        <v>136</v>
      </c>
      <c r="I35" s="40"/>
      <c r="J35" s="40"/>
      <c r="K35" s="179">
        <f>SUM(K6:K34)</f>
        <v>1735000</v>
      </c>
      <c r="L35" s="41">
        <f>SUM(L6:L34)</f>
        <v>824</v>
      </c>
      <c r="M35" s="41">
        <f>SUM(M6:M34)</f>
        <v>280</v>
      </c>
      <c r="N35" s="41">
        <f>SUM(N6:N34)</f>
        <v>1244</v>
      </c>
      <c r="O35" s="41">
        <f>SUM(O6:O34)</f>
        <v>122</v>
      </c>
      <c r="P35" s="41">
        <f>SUM(P6:P34)</f>
        <v>1</v>
      </c>
      <c r="Q35" s="41">
        <f>SUM(Q6:Q34)</f>
        <v>123</v>
      </c>
      <c r="R35" s="42">
        <f>IFERROR(Q35/N35,"-")</f>
        <v>0.09887459807074</v>
      </c>
      <c r="S35" s="76">
        <f>SUM(S6:S34)</f>
        <v>39</v>
      </c>
      <c r="T35" s="76">
        <f>SUM(T6:T34)</f>
        <v>31</v>
      </c>
      <c r="U35" s="42">
        <f>IFERROR(S35/Q35,"-")</f>
        <v>0.31707317073171</v>
      </c>
      <c r="V35" s="43">
        <f>IFERROR(K35/Q35,"-")</f>
        <v>14105.691056911</v>
      </c>
      <c r="W35" s="44">
        <f>SUM(W6:W34)</f>
        <v>52</v>
      </c>
      <c r="X35" s="42">
        <f>IFERROR(W35/Q35,"-")</f>
        <v>0.42276422764228</v>
      </c>
      <c r="Y35" s="179">
        <f>SUM(Y6:Y34)</f>
        <v>2933000</v>
      </c>
      <c r="Z35" s="179">
        <f>IFERROR(Y35/Q35,"-")</f>
        <v>23845.528455285</v>
      </c>
      <c r="AA35" s="179">
        <f>IFERROR(Y35/W35,"-")</f>
        <v>56403.846153846</v>
      </c>
      <c r="AB35" s="179">
        <f>Y35-K35</f>
        <v>1198000</v>
      </c>
      <c r="AC35" s="45">
        <f>Y35/K35</f>
        <v>1.6904899135447</v>
      </c>
      <c r="AD35" s="58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4"/>
    <mergeCell ref="K11:K14"/>
    <mergeCell ref="V11:V14"/>
    <mergeCell ref="AB11:AB14"/>
    <mergeCell ref="AC11:AC14"/>
    <mergeCell ref="A15:A20"/>
    <mergeCell ref="K15:K20"/>
    <mergeCell ref="V15:V20"/>
    <mergeCell ref="AB15:AB20"/>
    <mergeCell ref="AC15:AC20"/>
    <mergeCell ref="A21:A24"/>
    <mergeCell ref="K21:K24"/>
    <mergeCell ref="V21:V24"/>
    <mergeCell ref="AB21:AB24"/>
    <mergeCell ref="AC21:AC24"/>
    <mergeCell ref="A25:A28"/>
    <mergeCell ref="K25:K28"/>
    <mergeCell ref="V25:V28"/>
    <mergeCell ref="AB25:AB28"/>
    <mergeCell ref="AC25:AC28"/>
    <mergeCell ref="A29:A32"/>
    <mergeCell ref="K29:K32"/>
    <mergeCell ref="V29:V32"/>
    <mergeCell ref="AB29:AB32"/>
    <mergeCell ref="AC29:AC3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137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1.256</v>
      </c>
      <c r="B6" s="184" t="s">
        <v>138</v>
      </c>
      <c r="C6" s="184" t="s">
        <v>139</v>
      </c>
      <c r="D6" s="184" t="s">
        <v>140</v>
      </c>
      <c r="E6" s="184" t="s">
        <v>141</v>
      </c>
      <c r="F6" s="184"/>
      <c r="G6" s="184" t="s">
        <v>61</v>
      </c>
      <c r="H6" s="87" t="s">
        <v>142</v>
      </c>
      <c r="I6" s="87" t="s">
        <v>143</v>
      </c>
      <c r="J6" s="87" t="s">
        <v>144</v>
      </c>
      <c r="K6" s="176">
        <v>125000</v>
      </c>
      <c r="L6" s="79">
        <v>9</v>
      </c>
      <c r="M6" s="79">
        <v>0</v>
      </c>
      <c r="N6" s="79">
        <v>29</v>
      </c>
      <c r="O6" s="88">
        <v>4</v>
      </c>
      <c r="P6" s="89">
        <v>0</v>
      </c>
      <c r="Q6" s="90">
        <f>O6+P6</f>
        <v>4</v>
      </c>
      <c r="R6" s="80">
        <f>IFERROR(Q6/N6,"-")</f>
        <v>0.13793103448276</v>
      </c>
      <c r="S6" s="79">
        <v>2</v>
      </c>
      <c r="T6" s="79">
        <v>1</v>
      </c>
      <c r="U6" s="80">
        <f>IFERROR(T6/(Q6),"-")</f>
        <v>0.25</v>
      </c>
      <c r="V6" s="81">
        <f>IFERROR(K6/SUM(Q6:Q7),"-")</f>
        <v>15625</v>
      </c>
      <c r="W6" s="82">
        <v>2</v>
      </c>
      <c r="X6" s="80">
        <f>IF(Q6=0,"-",W6/Q6)</f>
        <v>0.5</v>
      </c>
      <c r="Y6" s="181">
        <v>74000</v>
      </c>
      <c r="Z6" s="182">
        <f>IFERROR(Y6/Q6,"-")</f>
        <v>18500</v>
      </c>
      <c r="AA6" s="182">
        <f>IFERROR(Y6/W6,"-")</f>
        <v>37000</v>
      </c>
      <c r="AB6" s="176">
        <f>SUM(Y6:Y7)-SUM(K6:K7)</f>
        <v>32000</v>
      </c>
      <c r="AC6" s="83">
        <f>SUM(Y6:Y7)/SUM(K6:K7)</f>
        <v>1.256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0.5</v>
      </c>
      <c r="BH6" s="109">
        <v>1</v>
      </c>
      <c r="BI6" s="111">
        <f>IFERROR(BH6/BF6,"-")</f>
        <v>0.5</v>
      </c>
      <c r="BJ6" s="112">
        <v>71000</v>
      </c>
      <c r="BK6" s="113">
        <f>IFERROR(BJ6/BF6,"-")</f>
        <v>35500</v>
      </c>
      <c r="BL6" s="114"/>
      <c r="BM6" s="114"/>
      <c r="BN6" s="114">
        <v>1</v>
      </c>
      <c r="BO6" s="116">
        <v>2</v>
      </c>
      <c r="BP6" s="117">
        <f>IF(Q6=0,"",IF(BO6=0,"",(BO6/Q6)))</f>
        <v>0.5</v>
      </c>
      <c r="BQ6" s="118">
        <v>1</v>
      </c>
      <c r="BR6" s="119">
        <f>IFERROR(BQ6/BO6,"-")</f>
        <v>0.5</v>
      </c>
      <c r="BS6" s="120">
        <v>3000</v>
      </c>
      <c r="BT6" s="121">
        <f>IFERROR(BS6/BO6,"-")</f>
        <v>1500</v>
      </c>
      <c r="BU6" s="122">
        <v>1</v>
      </c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74000</v>
      </c>
      <c r="CR6" s="138">
        <v>71000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145</v>
      </c>
      <c r="C7" s="184" t="s">
        <v>139</v>
      </c>
      <c r="D7" s="184"/>
      <c r="E7" s="184"/>
      <c r="F7" s="184"/>
      <c r="G7" s="184" t="s">
        <v>76</v>
      </c>
      <c r="H7" s="87"/>
      <c r="I7" s="87"/>
      <c r="J7" s="87"/>
      <c r="K7" s="176"/>
      <c r="L7" s="79">
        <v>89</v>
      </c>
      <c r="M7" s="79">
        <v>14</v>
      </c>
      <c r="N7" s="79">
        <v>12</v>
      </c>
      <c r="O7" s="88">
        <v>4</v>
      </c>
      <c r="P7" s="89">
        <v>0</v>
      </c>
      <c r="Q7" s="90">
        <f>O7+P7</f>
        <v>4</v>
      </c>
      <c r="R7" s="80">
        <f>IFERROR(Q7/N7,"-")</f>
        <v>0.33333333333333</v>
      </c>
      <c r="S7" s="79">
        <v>3</v>
      </c>
      <c r="T7" s="79">
        <v>1</v>
      </c>
      <c r="U7" s="80">
        <f>IFERROR(T7/(Q7),"-")</f>
        <v>0.25</v>
      </c>
      <c r="V7" s="81"/>
      <c r="W7" s="82">
        <v>2</v>
      </c>
      <c r="X7" s="80">
        <f>IF(Q7=0,"-",W7/Q7)</f>
        <v>0.5</v>
      </c>
      <c r="Y7" s="181">
        <v>83000</v>
      </c>
      <c r="Z7" s="182">
        <f>IFERROR(Y7/Q7,"-")</f>
        <v>20750</v>
      </c>
      <c r="AA7" s="182">
        <f>IFERROR(Y7/W7,"-")</f>
        <v>41500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4</v>
      </c>
      <c r="BP7" s="117">
        <f>IF(Q7=0,"",IF(BO7=0,"",(BO7/Q7)))</f>
        <v>1</v>
      </c>
      <c r="BQ7" s="118">
        <v>2</v>
      </c>
      <c r="BR7" s="119">
        <f>IFERROR(BQ7/BO7,"-")</f>
        <v>0.5</v>
      </c>
      <c r="BS7" s="120">
        <v>83000</v>
      </c>
      <c r="BT7" s="121">
        <f>IFERROR(BS7/BO7,"-")</f>
        <v>20750</v>
      </c>
      <c r="BU7" s="122"/>
      <c r="BV7" s="122">
        <v>1</v>
      </c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83000</v>
      </c>
      <c r="CR7" s="138">
        <v>75000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2.24</v>
      </c>
      <c r="B8" s="184" t="s">
        <v>146</v>
      </c>
      <c r="C8" s="184" t="s">
        <v>139</v>
      </c>
      <c r="D8" s="184" t="s">
        <v>147</v>
      </c>
      <c r="E8" s="184" t="s">
        <v>148</v>
      </c>
      <c r="F8" s="184"/>
      <c r="G8" s="184" t="s">
        <v>61</v>
      </c>
      <c r="H8" s="87" t="s">
        <v>149</v>
      </c>
      <c r="I8" s="87" t="s">
        <v>150</v>
      </c>
      <c r="J8" s="87" t="s">
        <v>151</v>
      </c>
      <c r="K8" s="176">
        <v>75000</v>
      </c>
      <c r="L8" s="79">
        <v>25</v>
      </c>
      <c r="M8" s="79">
        <v>0</v>
      </c>
      <c r="N8" s="79">
        <v>92</v>
      </c>
      <c r="O8" s="88">
        <v>11</v>
      </c>
      <c r="P8" s="89">
        <v>0</v>
      </c>
      <c r="Q8" s="90">
        <f>O8+P8</f>
        <v>11</v>
      </c>
      <c r="R8" s="80">
        <f>IFERROR(Q8/N8,"-")</f>
        <v>0.1195652173913</v>
      </c>
      <c r="S8" s="79">
        <v>1</v>
      </c>
      <c r="T8" s="79">
        <v>5</v>
      </c>
      <c r="U8" s="80">
        <f>IFERROR(T8/(Q8),"-")</f>
        <v>0.45454545454545</v>
      </c>
      <c r="V8" s="81">
        <f>IFERROR(K8/SUM(Q8:Q9),"-")</f>
        <v>3125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93000</v>
      </c>
      <c r="AC8" s="83">
        <f>SUM(Y8:Y9)/SUM(K8:K9)</f>
        <v>2.24</v>
      </c>
      <c r="AD8" s="77"/>
      <c r="AE8" s="91">
        <v>2</v>
      </c>
      <c r="AF8" s="92">
        <f>IF(Q8=0,"",IF(AE8=0,"",(AE8/Q8)))</f>
        <v>0.18181818181818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6</v>
      </c>
      <c r="AO8" s="98">
        <f>IF(Q8=0,"",IF(AN8=0,"",(AN8/Q8)))</f>
        <v>0.54545454545455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2</v>
      </c>
      <c r="BP8" s="117">
        <f>IF(Q8=0,"",IF(BO8=0,"",(BO8/Q8)))</f>
        <v>0.18181818181818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0.090909090909091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152</v>
      </c>
      <c r="C9" s="184" t="s">
        <v>139</v>
      </c>
      <c r="D9" s="184"/>
      <c r="E9" s="184"/>
      <c r="F9" s="184"/>
      <c r="G9" s="184" t="s">
        <v>76</v>
      </c>
      <c r="H9" s="87"/>
      <c r="I9" s="87"/>
      <c r="J9" s="87"/>
      <c r="K9" s="176"/>
      <c r="L9" s="79">
        <v>81</v>
      </c>
      <c r="M9" s="79">
        <v>49</v>
      </c>
      <c r="N9" s="79">
        <v>65</v>
      </c>
      <c r="O9" s="88">
        <v>13</v>
      </c>
      <c r="P9" s="89">
        <v>0</v>
      </c>
      <c r="Q9" s="90">
        <f>O9+P9</f>
        <v>13</v>
      </c>
      <c r="R9" s="80">
        <f>IFERROR(Q9/N9,"-")</f>
        <v>0.2</v>
      </c>
      <c r="S9" s="79">
        <v>5</v>
      </c>
      <c r="T9" s="79">
        <v>0</v>
      </c>
      <c r="U9" s="80">
        <f>IFERROR(T9/(Q9),"-")</f>
        <v>0</v>
      </c>
      <c r="V9" s="81"/>
      <c r="W9" s="82">
        <v>3</v>
      </c>
      <c r="X9" s="80">
        <f>IF(Q9=0,"-",W9/Q9)</f>
        <v>0.23076923076923</v>
      </c>
      <c r="Y9" s="181">
        <v>168000</v>
      </c>
      <c r="Z9" s="182">
        <f>IFERROR(Y9/Q9,"-")</f>
        <v>12923.076923077</v>
      </c>
      <c r="AA9" s="182">
        <f>IFERROR(Y9/W9,"-")</f>
        <v>56000</v>
      </c>
      <c r="AB9" s="176"/>
      <c r="AC9" s="83"/>
      <c r="AD9" s="77"/>
      <c r="AE9" s="91">
        <v>1</v>
      </c>
      <c r="AF9" s="92">
        <f>IF(Q9=0,"",IF(AE9=0,"",(AE9/Q9)))</f>
        <v>0.076923076923077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2</v>
      </c>
      <c r="AO9" s="98">
        <f>IF(Q9=0,"",IF(AN9=0,"",(AN9/Q9)))</f>
        <v>0.15384615384615</v>
      </c>
      <c r="AP9" s="97">
        <v>1</v>
      </c>
      <c r="AQ9" s="99">
        <f>IFERROR(AP9/AN9,"-")</f>
        <v>0.5</v>
      </c>
      <c r="AR9" s="100">
        <v>10000</v>
      </c>
      <c r="AS9" s="101">
        <f>IFERROR(AR9/AN9,"-")</f>
        <v>5000</v>
      </c>
      <c r="AT9" s="102"/>
      <c r="AU9" s="102">
        <v>1</v>
      </c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3</v>
      </c>
      <c r="BP9" s="117">
        <f>IF(Q9=0,"",IF(BO9=0,"",(BO9/Q9)))</f>
        <v>0.23076923076923</v>
      </c>
      <c r="BQ9" s="118">
        <v>1</v>
      </c>
      <c r="BR9" s="119">
        <f>IFERROR(BQ9/BO9,"-")</f>
        <v>0.33333333333333</v>
      </c>
      <c r="BS9" s="120">
        <v>35000</v>
      </c>
      <c r="BT9" s="121">
        <f>IFERROR(BS9/BO9,"-")</f>
        <v>11666.666666667</v>
      </c>
      <c r="BU9" s="122"/>
      <c r="BV9" s="122"/>
      <c r="BW9" s="122">
        <v>1</v>
      </c>
      <c r="BX9" s="123">
        <v>4</v>
      </c>
      <c r="BY9" s="124">
        <f>IF(Q9=0,"",IF(BX9=0,"",(BX9/Q9)))</f>
        <v>0.30769230769231</v>
      </c>
      <c r="BZ9" s="125">
        <v>1</v>
      </c>
      <c r="CA9" s="126">
        <f>IFERROR(BZ9/BX9,"-")</f>
        <v>0.25</v>
      </c>
      <c r="CB9" s="127">
        <v>123000</v>
      </c>
      <c r="CC9" s="128">
        <f>IFERROR(CB9/BX9,"-")</f>
        <v>30750</v>
      </c>
      <c r="CD9" s="129"/>
      <c r="CE9" s="129"/>
      <c r="CF9" s="129">
        <v>1</v>
      </c>
      <c r="CG9" s="130">
        <v>3</v>
      </c>
      <c r="CH9" s="131">
        <f>IF(Q9=0,"",IF(CG9=0,"",(CG9/Q9)))</f>
        <v>0.23076923076923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3</v>
      </c>
      <c r="CQ9" s="138">
        <v>168000</v>
      </c>
      <c r="CR9" s="138">
        <v>123000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1.72</v>
      </c>
      <c r="B10" s="184" t="s">
        <v>153</v>
      </c>
      <c r="C10" s="184" t="s">
        <v>139</v>
      </c>
      <c r="D10" s="184" t="s">
        <v>154</v>
      </c>
      <c r="E10" s="184" t="s">
        <v>155</v>
      </c>
      <c r="F10" s="184"/>
      <c r="G10" s="184" t="s">
        <v>61</v>
      </c>
      <c r="H10" s="87" t="s">
        <v>156</v>
      </c>
      <c r="I10" s="87" t="s">
        <v>157</v>
      </c>
      <c r="J10" s="87" t="s">
        <v>158</v>
      </c>
      <c r="K10" s="176">
        <v>125000</v>
      </c>
      <c r="L10" s="79">
        <v>0</v>
      </c>
      <c r="M10" s="79">
        <v>0</v>
      </c>
      <c r="N10" s="79">
        <v>2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>
        <f>IFERROR(K10/SUM(Q10:Q11),"-")</f>
        <v>62500</v>
      </c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>
        <f>SUM(Y10:Y11)-SUM(K10:K11)</f>
        <v>90000</v>
      </c>
      <c r="AC10" s="83">
        <f>SUM(Y10:Y11)/SUM(K10:K11)</f>
        <v>1.72</v>
      </c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159</v>
      </c>
      <c r="C11" s="184" t="s">
        <v>139</v>
      </c>
      <c r="D11" s="184"/>
      <c r="E11" s="184"/>
      <c r="F11" s="184"/>
      <c r="G11" s="184" t="s">
        <v>76</v>
      </c>
      <c r="H11" s="87"/>
      <c r="I11" s="87"/>
      <c r="J11" s="87"/>
      <c r="K11" s="176"/>
      <c r="L11" s="79">
        <v>19</v>
      </c>
      <c r="M11" s="79">
        <v>8</v>
      </c>
      <c r="N11" s="79">
        <v>3</v>
      </c>
      <c r="O11" s="88">
        <v>2</v>
      </c>
      <c r="P11" s="89">
        <v>0</v>
      </c>
      <c r="Q11" s="90">
        <f>O11+P11</f>
        <v>2</v>
      </c>
      <c r="R11" s="80">
        <f>IFERROR(Q11/N11,"-")</f>
        <v>0.66666666666667</v>
      </c>
      <c r="S11" s="79">
        <v>2</v>
      </c>
      <c r="T11" s="79">
        <v>0</v>
      </c>
      <c r="U11" s="80">
        <f>IFERROR(T11/(Q11),"-")</f>
        <v>0</v>
      </c>
      <c r="V11" s="81"/>
      <c r="W11" s="82">
        <v>2</v>
      </c>
      <c r="X11" s="80">
        <f>IF(Q11=0,"-",W11/Q11)</f>
        <v>1</v>
      </c>
      <c r="Y11" s="181">
        <v>215000</v>
      </c>
      <c r="Z11" s="182">
        <f>IFERROR(Y11/Q11,"-")</f>
        <v>107500</v>
      </c>
      <c r="AA11" s="182">
        <f>IFERROR(Y11/W11,"-")</f>
        <v>107500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2</v>
      </c>
      <c r="BY11" s="124">
        <f>IF(Q11=0,"",IF(BX11=0,"",(BX11/Q11)))</f>
        <v>1</v>
      </c>
      <c r="BZ11" s="125">
        <v>2</v>
      </c>
      <c r="CA11" s="126">
        <f>IFERROR(BZ11/BX11,"-")</f>
        <v>1</v>
      </c>
      <c r="CB11" s="127">
        <v>215000</v>
      </c>
      <c r="CC11" s="128">
        <f>IFERROR(CB11/BX11,"-")</f>
        <v>107500</v>
      </c>
      <c r="CD11" s="129"/>
      <c r="CE11" s="129"/>
      <c r="CF11" s="129">
        <v>2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215000</v>
      </c>
      <c r="CR11" s="138">
        <v>175000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0.98555555555556</v>
      </c>
      <c r="B12" s="184" t="s">
        <v>160</v>
      </c>
      <c r="C12" s="184"/>
      <c r="D12" s="184"/>
      <c r="E12" s="184"/>
      <c r="F12" s="184"/>
      <c r="G12" s="184" t="s">
        <v>61</v>
      </c>
      <c r="H12" s="87" t="s">
        <v>161</v>
      </c>
      <c r="I12" s="87"/>
      <c r="J12" s="87" t="s">
        <v>162</v>
      </c>
      <c r="K12" s="176">
        <v>900000</v>
      </c>
      <c r="L12" s="79">
        <v>82</v>
      </c>
      <c r="M12" s="79">
        <v>0</v>
      </c>
      <c r="N12" s="79">
        <v>341</v>
      </c>
      <c r="O12" s="88">
        <v>24</v>
      </c>
      <c r="P12" s="89">
        <v>0</v>
      </c>
      <c r="Q12" s="90">
        <f>O12+P12</f>
        <v>24</v>
      </c>
      <c r="R12" s="80">
        <f>IFERROR(Q12/N12,"-")</f>
        <v>0.070381231671554</v>
      </c>
      <c r="S12" s="79">
        <v>6</v>
      </c>
      <c r="T12" s="79">
        <v>4</v>
      </c>
      <c r="U12" s="80">
        <f>IFERROR(T12/(Q12),"-")</f>
        <v>0.16666666666667</v>
      </c>
      <c r="V12" s="81">
        <f>IFERROR(K12/SUM(Q12:Q17),"-")</f>
        <v>10112.359550562</v>
      </c>
      <c r="W12" s="82">
        <v>8</v>
      </c>
      <c r="X12" s="80">
        <f>IF(Q12=0,"-",W12/Q12)</f>
        <v>0.33333333333333</v>
      </c>
      <c r="Y12" s="181">
        <v>335000</v>
      </c>
      <c r="Z12" s="182">
        <f>IFERROR(Y12/Q12,"-")</f>
        <v>13958.333333333</v>
      </c>
      <c r="AA12" s="182">
        <f>IFERROR(Y12/W12,"-")</f>
        <v>41875</v>
      </c>
      <c r="AB12" s="176">
        <f>SUM(Y12:Y17)-SUM(K12:K17)</f>
        <v>-13000</v>
      </c>
      <c r="AC12" s="83">
        <f>SUM(Y12:Y17)/SUM(K12:K17)</f>
        <v>0.98555555555556</v>
      </c>
      <c r="AD12" s="77"/>
      <c r="AE12" s="91">
        <v>2</v>
      </c>
      <c r="AF12" s="92">
        <f>IF(Q12=0,"",IF(AE12=0,"",(AE12/Q12)))</f>
        <v>0.083333333333333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>
        <v>4</v>
      </c>
      <c r="AO12" s="98">
        <f>IF(Q12=0,"",IF(AN12=0,"",(AN12/Q12)))</f>
        <v>0.16666666666667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5</v>
      </c>
      <c r="BG12" s="110">
        <f>IF(Q12=0,"",IF(BF12=0,"",(BF12/Q12)))</f>
        <v>0.20833333333333</v>
      </c>
      <c r="BH12" s="109">
        <v>2</v>
      </c>
      <c r="BI12" s="111">
        <f>IFERROR(BH12/BF12,"-")</f>
        <v>0.4</v>
      </c>
      <c r="BJ12" s="112">
        <v>13000</v>
      </c>
      <c r="BK12" s="113">
        <f>IFERROR(BJ12/BF12,"-")</f>
        <v>2600</v>
      </c>
      <c r="BL12" s="114">
        <v>1</v>
      </c>
      <c r="BM12" s="114">
        <v>1</v>
      </c>
      <c r="BN12" s="114"/>
      <c r="BO12" s="116">
        <v>10</v>
      </c>
      <c r="BP12" s="117">
        <f>IF(Q12=0,"",IF(BO12=0,"",(BO12/Q12)))</f>
        <v>0.41666666666667</v>
      </c>
      <c r="BQ12" s="118">
        <v>5</v>
      </c>
      <c r="BR12" s="119">
        <f>IFERROR(BQ12/BO12,"-")</f>
        <v>0.5</v>
      </c>
      <c r="BS12" s="120">
        <v>317000</v>
      </c>
      <c r="BT12" s="121">
        <f>IFERROR(BS12/BO12,"-")</f>
        <v>31700</v>
      </c>
      <c r="BU12" s="122">
        <v>3</v>
      </c>
      <c r="BV12" s="122"/>
      <c r="BW12" s="122">
        <v>2</v>
      </c>
      <c r="BX12" s="123">
        <v>3</v>
      </c>
      <c r="BY12" s="124">
        <f>IF(Q12=0,"",IF(BX12=0,"",(BX12/Q12)))</f>
        <v>0.125</v>
      </c>
      <c r="BZ12" s="125">
        <v>1</v>
      </c>
      <c r="CA12" s="126">
        <f>IFERROR(BZ12/BX12,"-")</f>
        <v>0.33333333333333</v>
      </c>
      <c r="CB12" s="127">
        <v>5000</v>
      </c>
      <c r="CC12" s="128">
        <f>IFERROR(CB12/BX12,"-")</f>
        <v>1666.6666666667</v>
      </c>
      <c r="CD12" s="129">
        <v>1</v>
      </c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8</v>
      </c>
      <c r="CQ12" s="138">
        <v>335000</v>
      </c>
      <c r="CR12" s="138">
        <v>245000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163</v>
      </c>
      <c r="C13" s="184"/>
      <c r="D13" s="184"/>
      <c r="E13" s="184"/>
      <c r="F13" s="184"/>
      <c r="G13" s="184" t="s">
        <v>61</v>
      </c>
      <c r="H13" s="87"/>
      <c r="I13" s="87"/>
      <c r="J13" s="87"/>
      <c r="K13" s="176"/>
      <c r="L13" s="79">
        <v>0</v>
      </c>
      <c r="M13" s="79">
        <v>0</v>
      </c>
      <c r="N13" s="79">
        <v>0</v>
      </c>
      <c r="O13" s="88">
        <v>0</v>
      </c>
      <c r="P13" s="89">
        <v>0</v>
      </c>
      <c r="Q13" s="90">
        <f>O13+P13</f>
        <v>0</v>
      </c>
      <c r="R13" s="80" t="str">
        <f>IFERROR(Q13/N13,"-")</f>
        <v>-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164</v>
      </c>
      <c r="C14" s="184"/>
      <c r="D14" s="184"/>
      <c r="E14" s="184"/>
      <c r="F14" s="184"/>
      <c r="G14" s="184" t="s">
        <v>61</v>
      </c>
      <c r="H14" s="87"/>
      <c r="I14" s="87"/>
      <c r="J14" s="87"/>
      <c r="K14" s="176"/>
      <c r="L14" s="79">
        <v>0</v>
      </c>
      <c r="M14" s="79">
        <v>0</v>
      </c>
      <c r="N14" s="79">
        <v>0</v>
      </c>
      <c r="O14" s="88">
        <v>0</v>
      </c>
      <c r="P14" s="89">
        <v>0</v>
      </c>
      <c r="Q14" s="90">
        <f>O14+P14</f>
        <v>0</v>
      </c>
      <c r="R14" s="80" t="str">
        <f>IFERROR(Q14/N14,"-")</f>
        <v>-</v>
      </c>
      <c r="S14" s="79">
        <v>0</v>
      </c>
      <c r="T14" s="79">
        <v>0</v>
      </c>
      <c r="U14" s="80" t="str">
        <f>IFERROR(T14/(Q14),"-")</f>
        <v>-</v>
      </c>
      <c r="V14" s="81"/>
      <c r="W14" s="82">
        <v>0</v>
      </c>
      <c r="X14" s="80" t="str">
        <f>IF(Q14=0,"-",W14/Q14)</f>
        <v>-</v>
      </c>
      <c r="Y14" s="181">
        <v>0</v>
      </c>
      <c r="Z14" s="182" t="str">
        <f>IFERROR(Y14/Q14,"-")</f>
        <v>-</v>
      </c>
      <c r="AA14" s="182" t="str">
        <f>IFERROR(Y14/W14,"-")</f>
        <v>-</v>
      </c>
      <c r="AB14" s="176"/>
      <c r="AC14" s="83"/>
      <c r="AD14" s="77"/>
      <c r="AE14" s="91"/>
      <c r="AF14" s="92" t="str">
        <f>IF(Q14=0,"",IF(AE14=0,"",(AE14/Q14)))</f>
        <v/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 t="str">
        <f>IF(Q14=0,"",IF(AN14=0,"",(AN14/Q14)))</f>
        <v/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 t="str">
        <f>IF(Q14=0,"",IF(AW14=0,"",(AW14/Q14)))</f>
        <v/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 t="str">
        <f>IF(Q14=0,"",IF(BF14=0,"",(BF14/Q14)))</f>
        <v/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 t="str">
        <f>IF(Q14=0,"",IF(BO14=0,"",(BO14/Q14)))</f>
        <v/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 t="str">
        <f>IF(Q14=0,"",IF(BX14=0,"",(BX14/Q14)))</f>
        <v/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 t="str">
        <f>IF(Q14=0,"",IF(CG14=0,"",(CG14/Q14)))</f>
        <v/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165</v>
      </c>
      <c r="C15" s="184"/>
      <c r="D15" s="184"/>
      <c r="E15" s="184"/>
      <c r="F15" s="184"/>
      <c r="G15" s="184" t="s">
        <v>76</v>
      </c>
      <c r="H15" s="87"/>
      <c r="I15" s="87"/>
      <c r="J15" s="87"/>
      <c r="K15" s="176"/>
      <c r="L15" s="79">
        <v>441</v>
      </c>
      <c r="M15" s="79">
        <v>284</v>
      </c>
      <c r="N15" s="79">
        <v>210</v>
      </c>
      <c r="O15" s="88">
        <v>62</v>
      </c>
      <c r="P15" s="89">
        <v>1</v>
      </c>
      <c r="Q15" s="90">
        <f>O15+P15</f>
        <v>63</v>
      </c>
      <c r="R15" s="80">
        <f>IFERROR(Q15/N15,"-")</f>
        <v>0.3</v>
      </c>
      <c r="S15" s="79">
        <v>17</v>
      </c>
      <c r="T15" s="79">
        <v>6</v>
      </c>
      <c r="U15" s="80">
        <f>IFERROR(T15/(Q15),"-")</f>
        <v>0.095238095238095</v>
      </c>
      <c r="V15" s="81"/>
      <c r="W15" s="82">
        <v>12</v>
      </c>
      <c r="X15" s="80">
        <f>IF(Q15=0,"-",W15/Q15)</f>
        <v>0.19047619047619</v>
      </c>
      <c r="Y15" s="181">
        <v>552000</v>
      </c>
      <c r="Z15" s="182">
        <f>IFERROR(Y15/Q15,"-")</f>
        <v>8761.9047619048</v>
      </c>
      <c r="AA15" s="182">
        <f>IFERROR(Y15/W15,"-")</f>
        <v>46000</v>
      </c>
      <c r="AB15" s="176"/>
      <c r="AC15" s="83"/>
      <c r="AD15" s="77"/>
      <c r="AE15" s="91">
        <v>1</v>
      </c>
      <c r="AF15" s="92">
        <f>IF(Q15=0,"",IF(AE15=0,"",(AE15/Q15)))</f>
        <v>0.015873015873016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6</v>
      </c>
      <c r="AO15" s="98">
        <f>IF(Q15=0,"",IF(AN15=0,"",(AN15/Q15)))</f>
        <v>0.095238095238095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7</v>
      </c>
      <c r="AX15" s="104">
        <f>IF(Q15=0,"",IF(AW15=0,"",(AW15/Q15)))</f>
        <v>0.11111111111111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19</v>
      </c>
      <c r="BG15" s="110">
        <f>IF(Q15=0,"",IF(BF15=0,"",(BF15/Q15)))</f>
        <v>0.3015873015873</v>
      </c>
      <c r="BH15" s="109">
        <v>3</v>
      </c>
      <c r="BI15" s="111">
        <f>IFERROR(BH15/BF15,"-")</f>
        <v>0.15789473684211</v>
      </c>
      <c r="BJ15" s="112">
        <v>18000</v>
      </c>
      <c r="BK15" s="113">
        <f>IFERROR(BJ15/BF15,"-")</f>
        <v>947.36842105263</v>
      </c>
      <c r="BL15" s="114">
        <v>2</v>
      </c>
      <c r="BM15" s="114">
        <v>1</v>
      </c>
      <c r="BN15" s="114"/>
      <c r="BO15" s="116">
        <v>21</v>
      </c>
      <c r="BP15" s="117">
        <f>IF(Q15=0,"",IF(BO15=0,"",(BO15/Q15)))</f>
        <v>0.33333333333333</v>
      </c>
      <c r="BQ15" s="118">
        <v>4</v>
      </c>
      <c r="BR15" s="119">
        <f>IFERROR(BQ15/BO15,"-")</f>
        <v>0.19047619047619</v>
      </c>
      <c r="BS15" s="120">
        <v>273000</v>
      </c>
      <c r="BT15" s="121">
        <f>IFERROR(BS15/BO15,"-")</f>
        <v>13000</v>
      </c>
      <c r="BU15" s="122">
        <v>1</v>
      </c>
      <c r="BV15" s="122">
        <v>2</v>
      </c>
      <c r="BW15" s="122">
        <v>1</v>
      </c>
      <c r="BX15" s="123">
        <v>7</v>
      </c>
      <c r="BY15" s="124">
        <f>IF(Q15=0,"",IF(BX15=0,"",(BX15/Q15)))</f>
        <v>0.11111111111111</v>
      </c>
      <c r="BZ15" s="125">
        <v>4</v>
      </c>
      <c r="CA15" s="126">
        <f>IFERROR(BZ15/BX15,"-")</f>
        <v>0.57142857142857</v>
      </c>
      <c r="CB15" s="127">
        <v>226000</v>
      </c>
      <c r="CC15" s="128">
        <f>IFERROR(CB15/BX15,"-")</f>
        <v>32285.714285714</v>
      </c>
      <c r="CD15" s="129">
        <v>1</v>
      </c>
      <c r="CE15" s="129"/>
      <c r="CF15" s="129">
        <v>3</v>
      </c>
      <c r="CG15" s="130">
        <v>2</v>
      </c>
      <c r="CH15" s="131">
        <f>IF(Q15=0,"",IF(CG15=0,"",(CG15/Q15)))</f>
        <v>0.031746031746032</v>
      </c>
      <c r="CI15" s="132">
        <v>1</v>
      </c>
      <c r="CJ15" s="133">
        <f>IFERROR(CI15/CG15,"-")</f>
        <v>0.5</v>
      </c>
      <c r="CK15" s="134">
        <v>35000</v>
      </c>
      <c r="CL15" s="135">
        <f>IFERROR(CK15/CG15,"-")</f>
        <v>17500</v>
      </c>
      <c r="CM15" s="136"/>
      <c r="CN15" s="136"/>
      <c r="CO15" s="136">
        <v>1</v>
      </c>
      <c r="CP15" s="137">
        <v>12</v>
      </c>
      <c r="CQ15" s="138">
        <v>552000</v>
      </c>
      <c r="CR15" s="138">
        <v>228000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166</v>
      </c>
      <c r="C16" s="184"/>
      <c r="D16" s="184"/>
      <c r="E16" s="184"/>
      <c r="F16" s="184"/>
      <c r="G16" s="184" t="s">
        <v>76</v>
      </c>
      <c r="H16" s="87"/>
      <c r="I16" s="87"/>
      <c r="J16" s="87"/>
      <c r="K16" s="176"/>
      <c r="L16" s="79">
        <v>21</v>
      </c>
      <c r="M16" s="79">
        <v>13</v>
      </c>
      <c r="N16" s="79">
        <v>3</v>
      </c>
      <c r="O16" s="88">
        <v>0</v>
      </c>
      <c r="P16" s="89">
        <v>1</v>
      </c>
      <c r="Q16" s="90">
        <f>O16+P16</f>
        <v>1</v>
      </c>
      <c r="R16" s="80">
        <f>IFERROR(Q16/N16,"-")</f>
        <v>0.33333333333333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1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167</v>
      </c>
      <c r="C17" s="184"/>
      <c r="D17" s="184"/>
      <c r="E17" s="184"/>
      <c r="F17" s="184"/>
      <c r="G17" s="184" t="s">
        <v>76</v>
      </c>
      <c r="H17" s="87"/>
      <c r="I17" s="87"/>
      <c r="J17" s="87"/>
      <c r="K17" s="176"/>
      <c r="L17" s="79">
        <v>4</v>
      </c>
      <c r="M17" s="79">
        <v>3</v>
      </c>
      <c r="N17" s="79">
        <v>1</v>
      </c>
      <c r="O17" s="88">
        <v>1</v>
      </c>
      <c r="P17" s="89">
        <v>0</v>
      </c>
      <c r="Q17" s="90">
        <f>O17+P17</f>
        <v>1</v>
      </c>
      <c r="R17" s="80">
        <f>IFERROR(Q17/N17,"-")</f>
        <v>1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1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30"/>
      <c r="B18" s="84"/>
      <c r="C18" s="84"/>
      <c r="D18" s="85"/>
      <c r="E18" s="85"/>
      <c r="F18" s="85"/>
      <c r="G18" s="86"/>
      <c r="H18" s="87"/>
      <c r="I18" s="87"/>
      <c r="J18" s="87"/>
      <c r="K18" s="177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7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3"/>
      <c r="K19" s="178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3"/>
      <c r="Z19" s="183"/>
      <c r="AA19" s="183"/>
      <c r="AB19" s="183"/>
      <c r="AC19" s="33"/>
      <c r="AD19" s="59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19">
        <f>AC20</f>
        <v>1.1648979591837</v>
      </c>
      <c r="B20" s="39"/>
      <c r="C20" s="39"/>
      <c r="D20" s="39"/>
      <c r="E20" s="39"/>
      <c r="F20" s="39"/>
      <c r="G20" s="39"/>
      <c r="H20" s="40" t="s">
        <v>168</v>
      </c>
      <c r="I20" s="40"/>
      <c r="J20" s="40"/>
      <c r="K20" s="179">
        <f>SUM(K6:K19)</f>
        <v>1225000</v>
      </c>
      <c r="L20" s="41">
        <f>SUM(L6:L19)</f>
        <v>771</v>
      </c>
      <c r="M20" s="41">
        <f>SUM(M6:M19)</f>
        <v>371</v>
      </c>
      <c r="N20" s="41">
        <f>SUM(N6:N19)</f>
        <v>758</v>
      </c>
      <c r="O20" s="41">
        <f>SUM(O6:O19)</f>
        <v>121</v>
      </c>
      <c r="P20" s="41">
        <f>SUM(P6:P19)</f>
        <v>2</v>
      </c>
      <c r="Q20" s="41">
        <f>SUM(Q6:Q19)</f>
        <v>123</v>
      </c>
      <c r="R20" s="42">
        <f>IFERROR(Q20/N20,"-")</f>
        <v>0.1622691292876</v>
      </c>
      <c r="S20" s="76">
        <f>SUM(S6:S19)</f>
        <v>36</v>
      </c>
      <c r="T20" s="76">
        <f>SUM(T6:T19)</f>
        <v>17</v>
      </c>
      <c r="U20" s="42">
        <f>IFERROR(S20/Q20,"-")</f>
        <v>0.29268292682927</v>
      </c>
      <c r="V20" s="43">
        <f>IFERROR(K20/Q20,"-")</f>
        <v>9959.3495934959</v>
      </c>
      <c r="W20" s="44">
        <f>SUM(W6:W19)</f>
        <v>29</v>
      </c>
      <c r="X20" s="42">
        <f>IFERROR(W20/Q20,"-")</f>
        <v>0.23577235772358</v>
      </c>
      <c r="Y20" s="179">
        <f>SUM(Y6:Y19)</f>
        <v>1427000</v>
      </c>
      <c r="Z20" s="179">
        <f>IFERROR(Y20/Q20,"-")</f>
        <v>11601.62601626</v>
      </c>
      <c r="AA20" s="179">
        <f>IFERROR(Y20/W20,"-")</f>
        <v>49206.896551724</v>
      </c>
      <c r="AB20" s="179">
        <f>Y20-K20</f>
        <v>202000</v>
      </c>
      <c r="AC20" s="45">
        <f>Y20/K20</f>
        <v>1.1648979591837</v>
      </c>
      <c r="AD20" s="58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7"/>
    <mergeCell ref="K12:K17"/>
    <mergeCell ref="V12:V17"/>
    <mergeCell ref="AB12:AB17"/>
    <mergeCell ref="AC12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169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7.7009230769231</v>
      </c>
      <c r="B6" s="184" t="s">
        <v>170</v>
      </c>
      <c r="C6" s="184" t="s">
        <v>139</v>
      </c>
      <c r="D6" s="184" t="s">
        <v>171</v>
      </c>
      <c r="E6" s="184" t="s">
        <v>172</v>
      </c>
      <c r="F6" s="184"/>
      <c r="G6" s="184" t="s">
        <v>61</v>
      </c>
      <c r="H6" s="87" t="s">
        <v>173</v>
      </c>
      <c r="I6" s="87" t="s">
        <v>174</v>
      </c>
      <c r="J6" s="87" t="s">
        <v>151</v>
      </c>
      <c r="K6" s="176">
        <v>65000</v>
      </c>
      <c r="L6" s="79">
        <v>15</v>
      </c>
      <c r="M6" s="79">
        <v>0</v>
      </c>
      <c r="N6" s="79">
        <v>61</v>
      </c>
      <c r="O6" s="88">
        <v>5</v>
      </c>
      <c r="P6" s="89">
        <v>0</v>
      </c>
      <c r="Q6" s="90">
        <f>O6+P6</f>
        <v>5</v>
      </c>
      <c r="R6" s="80">
        <f>IFERROR(Q6/N6,"-")</f>
        <v>0.081967213114754</v>
      </c>
      <c r="S6" s="79">
        <v>1</v>
      </c>
      <c r="T6" s="79">
        <v>1</v>
      </c>
      <c r="U6" s="80">
        <f>IFERROR(T6/(Q6),"-")</f>
        <v>0.2</v>
      </c>
      <c r="V6" s="81">
        <f>IFERROR(K6/SUM(Q6:Q7),"-")</f>
        <v>1969.696969697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435560</v>
      </c>
      <c r="AC6" s="83">
        <f>SUM(Y6:Y7)/SUM(K6:K7)</f>
        <v>7.7009230769231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0.2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0.4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0.4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175</v>
      </c>
      <c r="C7" s="184" t="s">
        <v>139</v>
      </c>
      <c r="D7" s="184"/>
      <c r="E7" s="184"/>
      <c r="F7" s="184"/>
      <c r="G7" s="184" t="s">
        <v>76</v>
      </c>
      <c r="H7" s="87"/>
      <c r="I7" s="87"/>
      <c r="J7" s="87"/>
      <c r="K7" s="176"/>
      <c r="L7" s="79">
        <v>86</v>
      </c>
      <c r="M7" s="79">
        <v>63</v>
      </c>
      <c r="N7" s="79">
        <v>63</v>
      </c>
      <c r="O7" s="88">
        <v>28</v>
      </c>
      <c r="P7" s="89">
        <v>0</v>
      </c>
      <c r="Q7" s="90">
        <f>O7+P7</f>
        <v>28</v>
      </c>
      <c r="R7" s="80">
        <f>IFERROR(Q7/N7,"-")</f>
        <v>0.44444444444444</v>
      </c>
      <c r="S7" s="79">
        <v>10</v>
      </c>
      <c r="T7" s="79">
        <v>3</v>
      </c>
      <c r="U7" s="80">
        <f>IFERROR(T7/(Q7),"-")</f>
        <v>0.10714285714286</v>
      </c>
      <c r="V7" s="81"/>
      <c r="W7" s="82">
        <v>5</v>
      </c>
      <c r="X7" s="80">
        <f>IF(Q7=0,"-",W7/Q7)</f>
        <v>0.17857142857143</v>
      </c>
      <c r="Y7" s="181">
        <v>500560</v>
      </c>
      <c r="Z7" s="182">
        <f>IFERROR(Y7/Q7,"-")</f>
        <v>17877.142857143</v>
      </c>
      <c r="AA7" s="182">
        <f>IFERROR(Y7/W7,"-")</f>
        <v>100112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0.035714285714286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4</v>
      </c>
      <c r="AX7" s="104">
        <f>IF(Q7=0,"",IF(AW7=0,"",(AW7/Q7)))</f>
        <v>0.14285714285714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5</v>
      </c>
      <c r="BG7" s="110">
        <f>IF(Q7=0,"",IF(BF7=0,"",(BF7/Q7)))</f>
        <v>0.17857142857143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10</v>
      </c>
      <c r="BP7" s="117">
        <f>IF(Q7=0,"",IF(BO7=0,"",(BO7/Q7)))</f>
        <v>0.35714285714286</v>
      </c>
      <c r="BQ7" s="118">
        <v>2</v>
      </c>
      <c r="BR7" s="119">
        <f>IFERROR(BQ7/BO7,"-")</f>
        <v>0.2</v>
      </c>
      <c r="BS7" s="120">
        <v>113000</v>
      </c>
      <c r="BT7" s="121">
        <f>IFERROR(BS7/BO7,"-")</f>
        <v>11300</v>
      </c>
      <c r="BU7" s="122">
        <v>1</v>
      </c>
      <c r="BV7" s="122"/>
      <c r="BW7" s="122">
        <v>1</v>
      </c>
      <c r="BX7" s="123">
        <v>5</v>
      </c>
      <c r="BY7" s="124">
        <f>IF(Q7=0,"",IF(BX7=0,"",(BX7/Q7)))</f>
        <v>0.17857142857143</v>
      </c>
      <c r="BZ7" s="125">
        <v>3</v>
      </c>
      <c r="CA7" s="126">
        <f>IFERROR(BZ7/BX7,"-")</f>
        <v>0.6</v>
      </c>
      <c r="CB7" s="127">
        <v>387560</v>
      </c>
      <c r="CC7" s="128">
        <f>IFERROR(CB7/BX7,"-")</f>
        <v>77512</v>
      </c>
      <c r="CD7" s="129">
        <v>1</v>
      </c>
      <c r="CE7" s="129"/>
      <c r="CF7" s="129">
        <v>2</v>
      </c>
      <c r="CG7" s="130">
        <v>3</v>
      </c>
      <c r="CH7" s="131">
        <f>IF(Q7=0,"",IF(CG7=0,"",(CG7/Q7)))</f>
        <v>0.10714285714286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5</v>
      </c>
      <c r="CQ7" s="138">
        <v>500560</v>
      </c>
      <c r="CR7" s="138">
        <v>221000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7.7009230769231</v>
      </c>
      <c r="B10" s="39"/>
      <c r="C10" s="39"/>
      <c r="D10" s="39"/>
      <c r="E10" s="39"/>
      <c r="F10" s="39"/>
      <c r="G10" s="39"/>
      <c r="H10" s="40" t="s">
        <v>176</v>
      </c>
      <c r="I10" s="40"/>
      <c r="J10" s="40"/>
      <c r="K10" s="179">
        <f>SUM(K6:K9)</f>
        <v>65000</v>
      </c>
      <c r="L10" s="41">
        <f>SUM(L6:L9)</f>
        <v>101</v>
      </c>
      <c r="M10" s="41">
        <f>SUM(M6:M9)</f>
        <v>63</v>
      </c>
      <c r="N10" s="41">
        <f>SUM(N6:N9)</f>
        <v>124</v>
      </c>
      <c r="O10" s="41">
        <f>SUM(O6:O9)</f>
        <v>33</v>
      </c>
      <c r="P10" s="41">
        <f>SUM(P6:P9)</f>
        <v>0</v>
      </c>
      <c r="Q10" s="41">
        <f>SUM(Q6:Q9)</f>
        <v>33</v>
      </c>
      <c r="R10" s="42">
        <f>IFERROR(Q10/N10,"-")</f>
        <v>0.26612903225806</v>
      </c>
      <c r="S10" s="76">
        <f>SUM(S6:S9)</f>
        <v>11</v>
      </c>
      <c r="T10" s="76">
        <f>SUM(T6:T9)</f>
        <v>4</v>
      </c>
      <c r="U10" s="42">
        <f>IFERROR(S10/Q10,"-")</f>
        <v>0.33333333333333</v>
      </c>
      <c r="V10" s="43">
        <f>IFERROR(K10/Q10,"-")</f>
        <v>1969.696969697</v>
      </c>
      <c r="W10" s="44">
        <f>SUM(W6:W9)</f>
        <v>5</v>
      </c>
      <c r="X10" s="42">
        <f>IFERROR(W10/Q10,"-")</f>
        <v>0.15151515151515</v>
      </c>
      <c r="Y10" s="179">
        <f>SUM(Y6:Y9)</f>
        <v>500560</v>
      </c>
      <c r="Z10" s="179">
        <f>IFERROR(Y10/Q10,"-")</f>
        <v>15168.484848485</v>
      </c>
      <c r="AA10" s="179">
        <f>IFERROR(Y10/W10,"-")</f>
        <v>100112</v>
      </c>
      <c r="AB10" s="179">
        <f>Y10-K10</f>
        <v>435560</v>
      </c>
      <c r="AC10" s="45">
        <f>Y10/K10</f>
        <v>7.7009230769231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