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<sst xmlns="http://schemas.openxmlformats.org/spreadsheetml/2006/main" uniqueCount="214">
  <si>
    <t>12月</t>
  </si>
  <si>
    <t>どきどき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</si>
  <si>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</si>
  <si>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</si>
  <si>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</si>
  <si>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</si>
  <si>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</si>
  <si>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</si>
  <si>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</si>
  <si>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</si>
  <si>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</si>
  <si>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</si>
  <si>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</si>
  <si>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</si>
  <si>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</si>
  <si>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</si>
  <si>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</si>
  <si>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</si>
  <si>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</si>
  <si>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</si>
  <si>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</si>
  <si>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</si>
  <si>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</si>
  <si>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</si>
  <si>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</si>
  <si>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</si>
  <si>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</si>
  <si>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</si>
  <si>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</si>
  <si>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</si>
  <si>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</si>
  <si>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</si>
  <si>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</si>
  <si>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</si>
  <si>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</si>
  <si>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</si>
  <si>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</si>
  <si>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</si>
  <si>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</si>
  <si>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</si>
  <si>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</si>
  <si>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</si>
  <si>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</si>
  <si>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</si>
  <si>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</si>
  <si>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</si>
  <si>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</si>
  <si>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</si>
  <si>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</si>
  <si>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</si>
  <si>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</si>
  <si>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</si>
  <si>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</si>
  <si>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</si>
  <si>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</si>
  <si>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</si>
  <si>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</si>
  <si>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sd1665</t>
  </si>
  <si>
    <t>インターカラー</t>
  </si>
  <si>
    <t>デリヘル版（赤瀬尚子）</t>
  </si>
  <si>
    <t>求む50歳以上の女性好き男性</t>
  </si>
  <si>
    <t>lp02</t>
  </si>
  <si>
    <t>スポニチ関東</t>
  </si>
  <si>
    <t>4C終面全5段</t>
  </si>
  <si>
    <t>12月19日(土)</t>
  </si>
  <si>
    <t>sd1666</t>
  </si>
  <si>
    <t>スポニチ関西</t>
  </si>
  <si>
    <t>12月20日(日)</t>
  </si>
  <si>
    <t>sd1667</t>
  </si>
  <si>
    <t>スポニチ西部</t>
  </si>
  <si>
    <t>sd1668</t>
  </si>
  <si>
    <t>スポニチ北海道</t>
  </si>
  <si>
    <t>sd1669</t>
  </si>
  <si>
    <t>(空電共通)</t>
  </si>
  <si>
    <t>空電</t>
  </si>
  <si>
    <t>空電 (共通)</t>
  </si>
  <si>
    <t>sd1670</t>
  </si>
  <si>
    <t>デリヘル版3（赤瀬尚子）</t>
  </si>
  <si>
    <t>70歳までの出会いリクルート</t>
  </si>
  <si>
    <t>スポーツ報知関東</t>
  </si>
  <si>
    <t>全5段つかみ4回</t>
  </si>
  <si>
    <t>12月17日(木)</t>
  </si>
  <si>
    <t>sd1671</t>
  </si>
  <si>
    <t>デリヘル版2（赤瀬尚子）</t>
  </si>
  <si>
    <t>女性が好きな私にとって神サイトです</t>
  </si>
  <si>
    <t>12月21日(月)</t>
  </si>
  <si>
    <t>sd1672</t>
  </si>
  <si>
    <t>12月24日(木)</t>
  </si>
  <si>
    <t>sd1673</t>
  </si>
  <si>
    <t>雑誌版（赤瀬尚子）</t>
  </si>
  <si>
    <t>12月28日(月)</t>
  </si>
  <si>
    <t>sd1674</t>
  </si>
  <si>
    <t>sd1675</t>
  </si>
  <si>
    <t>スポーツ報知関西</t>
  </si>
  <si>
    <t>12月06日(日)</t>
  </si>
  <si>
    <t>sd1676</t>
  </si>
  <si>
    <t>12月10日(木)</t>
  </si>
  <si>
    <t>sd1677</t>
  </si>
  <si>
    <t>sd1678</t>
  </si>
  <si>
    <t>12月29日(火)</t>
  </si>
  <si>
    <t>sd1679</t>
  </si>
  <si>
    <t>sd1680</t>
  </si>
  <si>
    <t>①右女3（赤瀬尚子）</t>
  </si>
  <si>
    <t>①求む！５０歳以上の女性と…</t>
  </si>
  <si>
    <t>サンスポ関東</t>
  </si>
  <si>
    <t>半2段・半3段つかみ10段保証</t>
  </si>
  <si>
    <t>1～10日</t>
  </si>
  <si>
    <t>sd1681</t>
  </si>
  <si>
    <t>②YDN版（赤瀬尚子）</t>
  </si>
  <si>
    <t>②〇〇でゲットしたよ！</t>
  </si>
  <si>
    <t>11～20日</t>
  </si>
  <si>
    <t>sd1682</t>
  </si>
  <si>
    <t>③黒：右女3（赤瀬尚子）</t>
  </si>
  <si>
    <t>③やらねえ理由はねえよな？</t>
  </si>
  <si>
    <t>21～31日</t>
  </si>
  <si>
    <t>sd1683</t>
  </si>
  <si>
    <t>sd1684</t>
  </si>
  <si>
    <t>サンスポ関西</t>
  </si>
  <si>
    <t>sd1685</t>
  </si>
  <si>
    <t>sd1686</t>
  </si>
  <si>
    <t>sd1687</t>
  </si>
  <si>
    <t>sd1688</t>
  </si>
  <si>
    <t>デイリースポーツ関西</t>
  </si>
  <si>
    <t>半2段つかみ20段保証</t>
  </si>
  <si>
    <t>20段保証</t>
  </si>
  <si>
    <t>sd1689</t>
  </si>
  <si>
    <t>sd1690</t>
  </si>
  <si>
    <t>sd1691</t>
  </si>
  <si>
    <t>④旧デイリー風（赤瀬尚子）</t>
  </si>
  <si>
    <t>④恥ずかしい訳ありサイト(サブ：男性が足りてないんです)</t>
  </si>
  <si>
    <t>sd1692</t>
  </si>
  <si>
    <t>sd1693</t>
  </si>
  <si>
    <t>大正版（赤瀬尚子）</t>
  </si>
  <si>
    <t>男性求む</t>
  </si>
  <si>
    <t>スポーツ報知西部</t>
  </si>
  <si>
    <t>4C終面雑報 5回以上</t>
  </si>
  <si>
    <t>12/1～</t>
  </si>
  <si>
    <t>sd1694</t>
  </si>
  <si>
    <t>面白⑧（赤瀬尚子）</t>
  </si>
  <si>
    <t>目が会いましたね</t>
  </si>
  <si>
    <t>sd1695</t>
  </si>
  <si>
    <t>コンパニオン版（赤瀬尚子）</t>
  </si>
  <si>
    <t>食事の後に、お持ち帰りしたぜ！</t>
  </si>
  <si>
    <t>sd1696</t>
  </si>
  <si>
    <t>旧デイリー風（赤瀬尚子）</t>
  </si>
  <si>
    <t>もし出会系大賞があったら、このサイトが受賞しているでしょう</t>
  </si>
  <si>
    <t>sd1697</t>
  </si>
  <si>
    <t>sd1698</t>
  </si>
  <si>
    <t>右女3（フリー女性⑯）</t>
  </si>
  <si>
    <t>彼女50だけど、すごいんです</t>
  </si>
  <si>
    <t>4C雑報</t>
  </si>
  <si>
    <t>sd1699</t>
  </si>
  <si>
    <t>sd1700</t>
  </si>
  <si>
    <t>興奮版（フリー女性⑤）</t>
  </si>
  <si>
    <t>お試し登録だけでもOK</t>
  </si>
  <si>
    <t>12月12日(土)</t>
  </si>
  <si>
    <t>sd1701</t>
  </si>
  <si>
    <t>sd1702</t>
  </si>
  <si>
    <t>ご紹介！老後を楽しく過ごすための出会い活用術</t>
  </si>
  <si>
    <t>sd1703</t>
  </si>
  <si>
    <t>sd1704</t>
  </si>
  <si>
    <t>旧デイリー風（フリー女性④）</t>
  </si>
  <si>
    <t>恋愛結婚サイト賞があったとしたら、このサイトが受賞している！？</t>
  </si>
  <si>
    <t>12月26日(土)</t>
  </si>
  <si>
    <t>sd1705</t>
  </si>
  <si>
    <t>新聞 TOTAL</t>
  </si>
  <si>
    <t>●雑誌 広告</t>
  </si>
  <si>
    <t>ak272</t>
  </si>
  <si>
    <t>アドライヴ</t>
  </si>
  <si>
    <t>大洋図書</t>
  </si>
  <si>
    <t>5Pセフレ確保(赤瀬尚子さん）</t>
  </si>
  <si>
    <t>昭和の不思議101　2021年</t>
  </si>
  <si>
    <t>1C5P</t>
  </si>
  <si>
    <t>12月03日(木)</t>
  </si>
  <si>
    <t>ak273</t>
  </si>
  <si>
    <t>ak270</t>
  </si>
  <si>
    <t>コアマガジン</t>
  </si>
  <si>
    <t>1P記事(赤瀬尚子さん）</t>
  </si>
  <si>
    <t>実話BUNKAタブー</t>
  </si>
  <si>
    <t>表4　4C1P</t>
  </si>
  <si>
    <t>12月16日(水)</t>
  </si>
  <si>
    <t>ak271</t>
  </si>
  <si>
    <t>ak274</t>
  </si>
  <si>
    <t>2Pスポーツ新聞_v01_どきどき(赤瀬さん)</t>
  </si>
  <si>
    <t>ラヴァーズDX</t>
  </si>
  <si>
    <t>1C2P</t>
  </si>
  <si>
    <t>12月22日(火)</t>
  </si>
  <si>
    <t>ak275</t>
  </si>
  <si>
    <t>ak276</t>
  </si>
  <si>
    <t>臨時増刊ラヴァーズ</t>
  </si>
  <si>
    <t>ak277</t>
  </si>
  <si>
    <t>ak278</t>
  </si>
  <si>
    <t>一水社</t>
  </si>
  <si>
    <t>50代からの男のゴラク</t>
  </si>
  <si>
    <t>ak279</t>
  </si>
  <si>
    <t>ht175</t>
  </si>
  <si>
    <t>lp03</t>
  </si>
  <si>
    <t>RNパック</t>
  </si>
  <si>
    <t>12月01日(火)</t>
  </si>
  <si>
    <t>ht176</t>
  </si>
  <si>
    <t>ht177</t>
  </si>
  <si>
    <t>ht178</t>
  </si>
  <si>
    <t>ht179</t>
  </si>
  <si>
    <t>ht180</t>
  </si>
  <si>
    <t>雑誌 TOTAL</t>
  </si>
  <si>
    <t>●DVD 広告</t>
  </si>
  <si>
    <t>pk243</t>
  </si>
  <si>
    <t>三和出版</t>
  </si>
  <si>
    <t>DVD漫画たかし</t>
  </si>
  <si>
    <t>A4、全国書店売、1480円、3万部</t>
  </si>
  <si>
    <t>究極美女プレステージSP</t>
  </si>
  <si>
    <t>DVD袋表4C</t>
  </si>
  <si>
    <t>pk244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</si>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</sst>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2.7214285714286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50</v>
      </c>
      <c r="M6" s="79">
        <v>0</v>
      </c>
      <c r="N6" s="79">
        <v>193</v>
      </c>
      <c r="O6" s="88">
        <v>24</v>
      </c>
      <c r="P6" s="89">
        <v>0</v>
      </c>
      <c r="Q6" s="90">
        <f>O6+P6</f>
        <v>24</v>
      </c>
      <c r="R6" s="80">
        <f>IFERROR(Q6/N6,"-")</f>
        <v>0.12435233160622</v>
      </c>
      <c r="S6" s="79">
        <v>7</v>
      </c>
      <c r="T6" s="79">
        <v>5</v>
      </c>
      <c r="U6" s="80">
        <f>IFERROR(T6/(Q6),"-")</f>
        <v>0.20833333333333</v>
      </c>
      <c r="V6" s="81">
        <f>IFERROR(K6/SUM(Q6:Q10),"-")</f>
        <v>7777.7777777778</v>
      </c>
      <c r="W6" s="82">
        <v>7</v>
      </c>
      <c r="X6" s="80">
        <f>IF(Q6=0,"-",W6/Q6)</f>
        <v>0.29166666666667</v>
      </c>
      <c r="Y6" s="181">
        <v>150000</v>
      </c>
      <c r="Z6" s="182">
        <f>IFERROR(Y6/Q6,"-")</f>
        <v>6250</v>
      </c>
      <c r="AA6" s="182">
        <f>IFERROR(Y6/W6,"-")</f>
        <v>21428.571428571</v>
      </c>
      <c r="AB6" s="176">
        <f>SUM(Y6:Y10)-SUM(K6:K10)</f>
        <v>1205000</v>
      </c>
      <c r="AC6" s="83">
        <f>SUM(Y6:Y10)/SUM(K6:K10)</f>
        <v>2.7214285714286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5</v>
      </c>
      <c r="AO6" s="98">
        <f>IF(Q6=0,"",IF(AN6=0,"",(AN6/Q6)))</f>
        <v>0.20833333333333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0.041666666666667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5</v>
      </c>
      <c r="BG6" s="110">
        <f>IF(Q6=0,"",IF(BF6=0,"",(BF6/Q6)))</f>
        <v>0.20833333333333</v>
      </c>
      <c r="BH6" s="109">
        <v>2</v>
      </c>
      <c r="BI6" s="111">
        <f>IFERROR(BH6/BF6,"-")</f>
        <v>0.4</v>
      </c>
      <c r="BJ6" s="112">
        <v>73000</v>
      </c>
      <c r="BK6" s="113">
        <f>IFERROR(BJ6/BF6,"-")</f>
        <v>14600</v>
      </c>
      <c r="BL6" s="114"/>
      <c r="BM6" s="114">
        <v>1</v>
      </c>
      <c r="BN6" s="114">
        <v>1</v>
      </c>
      <c r="BO6" s="116">
        <v>11</v>
      </c>
      <c r="BP6" s="117">
        <f>IF(Q6=0,"",IF(BO6=0,"",(BO6/Q6)))</f>
        <v>0.45833333333333</v>
      </c>
      <c r="BQ6" s="118">
        <v>3</v>
      </c>
      <c r="BR6" s="119">
        <f>IFERROR(BQ6/BO6,"-")</f>
        <v>0.27272727272727</v>
      </c>
      <c r="BS6" s="120">
        <v>71000</v>
      </c>
      <c r="BT6" s="121">
        <f>IFERROR(BS6/BO6,"-")</f>
        <v>6454.5454545455</v>
      </c>
      <c r="BU6" s="122"/>
      <c r="BV6" s="122">
        <v>2</v>
      </c>
      <c r="BW6" s="122">
        <v>1</v>
      </c>
      <c r="BX6" s="123">
        <v>2</v>
      </c>
      <c r="BY6" s="124">
        <f>IF(Q6=0,"",IF(BX6=0,"",(BX6/Q6)))</f>
        <v>0.083333333333333</v>
      </c>
      <c r="BZ6" s="125">
        <v>2</v>
      </c>
      <c r="CA6" s="126">
        <f>IFERROR(BZ6/BX6,"-")</f>
        <v>1</v>
      </c>
      <c r="CB6" s="127">
        <v>6000</v>
      </c>
      <c r="CC6" s="128">
        <f>IFERROR(CB6/BX6,"-")</f>
        <v>3000</v>
      </c>
      <c r="CD6" s="129">
        <v>2</v>
      </c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7</v>
      </c>
      <c r="CQ6" s="138">
        <v>150000</v>
      </c>
      <c r="CR6" s="138">
        <v>63000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6" t="s">
        <v>67</v>
      </c>
      <c r="K7" s="176"/>
      <c r="L7" s="79">
        <v>40</v>
      </c>
      <c r="M7" s="79">
        <v>0</v>
      </c>
      <c r="N7" s="79">
        <v>153</v>
      </c>
      <c r="O7" s="88">
        <v>16</v>
      </c>
      <c r="P7" s="89">
        <v>0</v>
      </c>
      <c r="Q7" s="90">
        <f>O7+P7</f>
        <v>16</v>
      </c>
      <c r="R7" s="80">
        <f>IFERROR(Q7/N7,"-")</f>
        <v>0.10457516339869</v>
      </c>
      <c r="S7" s="79">
        <v>4</v>
      </c>
      <c r="T7" s="79">
        <v>4</v>
      </c>
      <c r="U7" s="80">
        <f>IFERROR(T7/(Q7),"-")</f>
        <v>0.25</v>
      </c>
      <c r="V7" s="81"/>
      <c r="W7" s="82">
        <v>3</v>
      </c>
      <c r="X7" s="80">
        <f>IF(Q7=0,"-",W7/Q7)</f>
        <v>0.1875</v>
      </c>
      <c r="Y7" s="181">
        <v>59000</v>
      </c>
      <c r="Z7" s="182">
        <f>IFERROR(Y7/Q7,"-")</f>
        <v>3687.5</v>
      </c>
      <c r="AA7" s="182">
        <f>IFERROR(Y7/W7,"-")</f>
        <v>19666.666666667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5</v>
      </c>
      <c r="BG7" s="110">
        <f>IF(Q7=0,"",IF(BF7=0,"",(BF7/Q7)))</f>
        <v>0.3125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7</v>
      </c>
      <c r="BP7" s="117">
        <f>IF(Q7=0,"",IF(BO7=0,"",(BO7/Q7)))</f>
        <v>0.4375</v>
      </c>
      <c r="BQ7" s="118">
        <v>2</v>
      </c>
      <c r="BR7" s="119">
        <f>IFERROR(BQ7/BO7,"-")</f>
        <v>0.28571428571429</v>
      </c>
      <c r="BS7" s="120">
        <v>8000</v>
      </c>
      <c r="BT7" s="121">
        <f>IFERROR(BS7/BO7,"-")</f>
        <v>1142.8571428571</v>
      </c>
      <c r="BU7" s="122">
        <v>2</v>
      </c>
      <c r="BV7" s="122"/>
      <c r="BW7" s="122"/>
      <c r="BX7" s="123">
        <v>4</v>
      </c>
      <c r="BY7" s="124">
        <f>IF(Q7=0,"",IF(BX7=0,"",(BX7/Q7)))</f>
        <v>0.25</v>
      </c>
      <c r="BZ7" s="125">
        <v>1</v>
      </c>
      <c r="CA7" s="126">
        <f>IFERROR(BZ7/BX7,"-")</f>
        <v>0.25</v>
      </c>
      <c r="CB7" s="127">
        <v>51000</v>
      </c>
      <c r="CC7" s="128">
        <f>IFERROR(CB7/BX7,"-")</f>
        <v>12750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59000</v>
      </c>
      <c r="CR7" s="138">
        <v>51000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68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69</v>
      </c>
      <c r="I8" s="87" t="s">
        <v>63</v>
      </c>
      <c r="J8" s="185" t="s">
        <v>64</v>
      </c>
      <c r="K8" s="176"/>
      <c r="L8" s="79">
        <v>16</v>
      </c>
      <c r="M8" s="79">
        <v>0</v>
      </c>
      <c r="N8" s="79">
        <v>58</v>
      </c>
      <c r="O8" s="88">
        <v>4</v>
      </c>
      <c r="P8" s="89">
        <v>0</v>
      </c>
      <c r="Q8" s="90">
        <f>O8+P8</f>
        <v>4</v>
      </c>
      <c r="R8" s="80">
        <f>IFERROR(Q8/N8,"-")</f>
        <v>0.068965517241379</v>
      </c>
      <c r="S8" s="79">
        <v>1</v>
      </c>
      <c r="T8" s="79">
        <v>2</v>
      </c>
      <c r="U8" s="80">
        <f>IFERROR(T8/(Q8),"-")</f>
        <v>0.5</v>
      </c>
      <c r="V8" s="81"/>
      <c r="W8" s="82">
        <v>1</v>
      </c>
      <c r="X8" s="80">
        <f>IF(Q8=0,"-",W8/Q8)</f>
        <v>0.25</v>
      </c>
      <c r="Y8" s="181">
        <v>3000</v>
      </c>
      <c r="Z8" s="182">
        <f>IFERROR(Y8/Q8,"-")</f>
        <v>750</v>
      </c>
      <c r="AA8" s="182">
        <f>IFERROR(Y8/W8,"-")</f>
        <v>3000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0.25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2</v>
      </c>
      <c r="BP8" s="117">
        <f>IF(Q8=0,"",IF(BO8=0,"",(BO8/Q8)))</f>
        <v>0.5</v>
      </c>
      <c r="BQ8" s="118">
        <v>1</v>
      </c>
      <c r="BR8" s="119">
        <f>IFERROR(BQ8/BO8,"-")</f>
        <v>0.5</v>
      </c>
      <c r="BS8" s="120">
        <v>3000</v>
      </c>
      <c r="BT8" s="121">
        <f>IFERROR(BS8/BO8,"-")</f>
        <v>1500</v>
      </c>
      <c r="BU8" s="122">
        <v>1</v>
      </c>
      <c r="BV8" s="122"/>
      <c r="BW8" s="122"/>
      <c r="BX8" s="123">
        <v>1</v>
      </c>
      <c r="BY8" s="124">
        <f>IF(Q8=0,"",IF(BX8=0,"",(BX8/Q8)))</f>
        <v>0.25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3000</v>
      </c>
      <c r="CR8" s="138">
        <v>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71</v>
      </c>
      <c r="I9" s="87" t="s">
        <v>63</v>
      </c>
      <c r="J9" s="185" t="s">
        <v>64</v>
      </c>
      <c r="K9" s="176"/>
      <c r="L9" s="79">
        <v>14</v>
      </c>
      <c r="M9" s="79">
        <v>0</v>
      </c>
      <c r="N9" s="79">
        <v>23</v>
      </c>
      <c r="O9" s="88">
        <v>6</v>
      </c>
      <c r="P9" s="89">
        <v>0</v>
      </c>
      <c r="Q9" s="90">
        <f>O9+P9</f>
        <v>6</v>
      </c>
      <c r="R9" s="80">
        <f>IFERROR(Q9/N9,"-")</f>
        <v>0.26086956521739</v>
      </c>
      <c r="S9" s="79">
        <v>4</v>
      </c>
      <c r="T9" s="79">
        <v>0</v>
      </c>
      <c r="U9" s="80">
        <f>IFERROR(T9/(Q9),"-")</f>
        <v>0</v>
      </c>
      <c r="V9" s="81"/>
      <c r="W9" s="82">
        <v>3</v>
      </c>
      <c r="X9" s="80">
        <f>IF(Q9=0,"-",W9/Q9)</f>
        <v>0.5</v>
      </c>
      <c r="Y9" s="181">
        <v>29000</v>
      </c>
      <c r="Z9" s="182">
        <f>IFERROR(Y9/Q9,"-")</f>
        <v>4833.3333333333</v>
      </c>
      <c r="AA9" s="182">
        <f>IFERROR(Y9/W9,"-")</f>
        <v>9666.6666666667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3</v>
      </c>
      <c r="BP9" s="117">
        <f>IF(Q9=0,"",IF(BO9=0,"",(BO9/Q9)))</f>
        <v>0.5</v>
      </c>
      <c r="BQ9" s="118">
        <v>2</v>
      </c>
      <c r="BR9" s="119">
        <f>IFERROR(BQ9/BO9,"-")</f>
        <v>0.66666666666667</v>
      </c>
      <c r="BS9" s="120">
        <v>26000</v>
      </c>
      <c r="BT9" s="121">
        <f>IFERROR(BS9/BO9,"-")</f>
        <v>8666.6666666667</v>
      </c>
      <c r="BU9" s="122"/>
      <c r="BV9" s="122">
        <v>1</v>
      </c>
      <c r="BW9" s="122">
        <v>1</v>
      </c>
      <c r="BX9" s="123">
        <v>1</v>
      </c>
      <c r="BY9" s="124">
        <f>IF(Q9=0,"",IF(BX9=0,"",(BX9/Q9)))</f>
        <v>0.16666666666667</v>
      </c>
      <c r="BZ9" s="125">
        <v>1</v>
      </c>
      <c r="CA9" s="126">
        <f>IFERROR(BZ9/BX9,"-")</f>
        <v>1</v>
      </c>
      <c r="CB9" s="127">
        <v>3000</v>
      </c>
      <c r="CC9" s="128">
        <f>IFERROR(CB9/BX9,"-")</f>
        <v>3000</v>
      </c>
      <c r="CD9" s="129">
        <v>1</v>
      </c>
      <c r="CE9" s="129"/>
      <c r="CF9" s="129"/>
      <c r="CG9" s="130">
        <v>2</v>
      </c>
      <c r="CH9" s="131">
        <f>IF(Q9=0,"",IF(CG9=0,"",(CG9/Q9)))</f>
        <v>0.33333333333333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3</v>
      </c>
      <c r="CQ9" s="138">
        <v>29000</v>
      </c>
      <c r="CR9" s="138">
        <v>18000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72</v>
      </c>
      <c r="C10" s="184" t="s">
        <v>58</v>
      </c>
      <c r="D10" s="184"/>
      <c r="E10" s="184" t="s">
        <v>73</v>
      </c>
      <c r="F10" s="184" t="s">
        <v>73</v>
      </c>
      <c r="G10" s="184" t="s">
        <v>74</v>
      </c>
      <c r="H10" s="87" t="s">
        <v>75</v>
      </c>
      <c r="I10" s="87"/>
      <c r="J10" s="87"/>
      <c r="K10" s="176"/>
      <c r="L10" s="79">
        <v>184</v>
      </c>
      <c r="M10" s="79">
        <v>130</v>
      </c>
      <c r="N10" s="79">
        <v>162</v>
      </c>
      <c r="O10" s="88">
        <v>40</v>
      </c>
      <c r="P10" s="89">
        <v>0</v>
      </c>
      <c r="Q10" s="90">
        <f>O10+P10</f>
        <v>40</v>
      </c>
      <c r="R10" s="80">
        <f>IFERROR(Q10/N10,"-")</f>
        <v>0.24691358024691</v>
      </c>
      <c r="S10" s="79">
        <v>20</v>
      </c>
      <c r="T10" s="79">
        <v>5</v>
      </c>
      <c r="U10" s="80">
        <f>IFERROR(T10/(Q10),"-")</f>
        <v>0.125</v>
      </c>
      <c r="V10" s="81"/>
      <c r="W10" s="82">
        <v>16</v>
      </c>
      <c r="X10" s="80">
        <f>IF(Q10=0,"-",W10/Q10)</f>
        <v>0.4</v>
      </c>
      <c r="Y10" s="181">
        <v>1664000</v>
      </c>
      <c r="Z10" s="182">
        <f>IFERROR(Y10/Q10,"-")</f>
        <v>41600</v>
      </c>
      <c r="AA10" s="182">
        <f>IFERROR(Y10/W10,"-")</f>
        <v>104000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2</v>
      </c>
      <c r="BG10" s="110">
        <f>IF(Q10=0,"",IF(BF10=0,"",(BF10/Q10)))</f>
        <v>0.05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17</v>
      </c>
      <c r="BP10" s="117">
        <f>IF(Q10=0,"",IF(BO10=0,"",(BO10/Q10)))</f>
        <v>0.425</v>
      </c>
      <c r="BQ10" s="118">
        <v>6</v>
      </c>
      <c r="BR10" s="119">
        <f>IFERROR(BQ10/BO10,"-")</f>
        <v>0.35294117647059</v>
      </c>
      <c r="BS10" s="120">
        <v>481000</v>
      </c>
      <c r="BT10" s="121">
        <f>IFERROR(BS10/BO10,"-")</f>
        <v>28294.117647059</v>
      </c>
      <c r="BU10" s="122"/>
      <c r="BV10" s="122">
        <v>1</v>
      </c>
      <c r="BW10" s="122">
        <v>5</v>
      </c>
      <c r="BX10" s="123">
        <v>17</v>
      </c>
      <c r="BY10" s="124">
        <f>IF(Q10=0,"",IF(BX10=0,"",(BX10/Q10)))</f>
        <v>0.425</v>
      </c>
      <c r="BZ10" s="125">
        <v>8</v>
      </c>
      <c r="CA10" s="126">
        <f>IFERROR(BZ10/BX10,"-")</f>
        <v>0.47058823529412</v>
      </c>
      <c r="CB10" s="127">
        <v>528000</v>
      </c>
      <c r="CC10" s="128">
        <f>IFERROR(CB10/BX10,"-")</f>
        <v>31058.823529412</v>
      </c>
      <c r="CD10" s="129">
        <v>2</v>
      </c>
      <c r="CE10" s="129">
        <v>1</v>
      </c>
      <c r="CF10" s="129">
        <v>5</v>
      </c>
      <c r="CG10" s="130">
        <v>4</v>
      </c>
      <c r="CH10" s="131">
        <f>IF(Q10=0,"",IF(CG10=0,"",(CG10/Q10)))</f>
        <v>0.1</v>
      </c>
      <c r="CI10" s="132">
        <v>2</v>
      </c>
      <c r="CJ10" s="133">
        <f>IFERROR(CI10/CG10,"-")</f>
        <v>0.5</v>
      </c>
      <c r="CK10" s="134">
        <v>655000</v>
      </c>
      <c r="CL10" s="135">
        <f>IFERROR(CK10/CG10,"-")</f>
        <v>163750</v>
      </c>
      <c r="CM10" s="136">
        <v>1</v>
      </c>
      <c r="CN10" s="136"/>
      <c r="CO10" s="136">
        <v>1</v>
      </c>
      <c r="CP10" s="137">
        <v>16</v>
      </c>
      <c r="CQ10" s="138">
        <v>1664000</v>
      </c>
      <c r="CR10" s="138">
        <v>652000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1.6384615384615</v>
      </c>
      <c r="B11" s="184" t="s">
        <v>76</v>
      </c>
      <c r="C11" s="184" t="s">
        <v>58</v>
      </c>
      <c r="D11" s="184"/>
      <c r="E11" s="184" t="s">
        <v>77</v>
      </c>
      <c r="F11" s="184" t="s">
        <v>78</v>
      </c>
      <c r="G11" s="184" t="s">
        <v>61</v>
      </c>
      <c r="H11" s="87" t="s">
        <v>79</v>
      </c>
      <c r="I11" s="87" t="s">
        <v>80</v>
      </c>
      <c r="J11" s="87" t="s">
        <v>81</v>
      </c>
      <c r="K11" s="176">
        <v>520000</v>
      </c>
      <c r="L11" s="79">
        <v>12</v>
      </c>
      <c r="M11" s="79">
        <v>0</v>
      </c>
      <c r="N11" s="79">
        <v>63</v>
      </c>
      <c r="O11" s="88">
        <v>5</v>
      </c>
      <c r="P11" s="89">
        <v>0</v>
      </c>
      <c r="Q11" s="90">
        <f>O11+P11</f>
        <v>5</v>
      </c>
      <c r="R11" s="80">
        <f>IFERROR(Q11/N11,"-")</f>
        <v>0.079365079365079</v>
      </c>
      <c r="S11" s="79">
        <v>2</v>
      </c>
      <c r="T11" s="79">
        <v>0</v>
      </c>
      <c r="U11" s="80">
        <f>IFERROR(T11/(Q11),"-")</f>
        <v>0</v>
      </c>
      <c r="V11" s="81">
        <f>IFERROR(K11/SUM(Q11:Q15),"-")</f>
        <v>14444.444444444</v>
      </c>
      <c r="W11" s="82">
        <v>1</v>
      </c>
      <c r="X11" s="80">
        <f>IF(Q11=0,"-",W11/Q11)</f>
        <v>0.2</v>
      </c>
      <c r="Y11" s="181">
        <v>18000</v>
      </c>
      <c r="Z11" s="182">
        <f>IFERROR(Y11/Q11,"-")</f>
        <v>3600</v>
      </c>
      <c r="AA11" s="182">
        <f>IFERROR(Y11/W11,"-")</f>
        <v>18000</v>
      </c>
      <c r="AB11" s="176">
        <f>SUM(Y11:Y15)-SUM(K11:K15)</f>
        <v>332000</v>
      </c>
      <c r="AC11" s="83">
        <f>SUM(Y11:Y15)/SUM(K11:K15)</f>
        <v>1.6384615384615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0.2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2</v>
      </c>
      <c r="BG11" s="110">
        <f>IF(Q11=0,"",IF(BF11=0,"",(BF11/Q11)))</f>
        <v>0.4</v>
      </c>
      <c r="BH11" s="109">
        <v>1</v>
      </c>
      <c r="BI11" s="111">
        <f>IFERROR(BH11/BF11,"-")</f>
        <v>0.5</v>
      </c>
      <c r="BJ11" s="112">
        <v>18000</v>
      </c>
      <c r="BK11" s="113">
        <f>IFERROR(BJ11/BF11,"-")</f>
        <v>9000</v>
      </c>
      <c r="BL11" s="114"/>
      <c r="BM11" s="114">
        <v>1</v>
      </c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>
        <v>2</v>
      </c>
      <c r="BY11" s="124">
        <f>IF(Q11=0,"",IF(BX11=0,"",(BX11/Q11)))</f>
        <v>0.4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18000</v>
      </c>
      <c r="CR11" s="138">
        <v>18000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82</v>
      </c>
      <c r="C12" s="184" t="s">
        <v>58</v>
      </c>
      <c r="D12" s="184"/>
      <c r="E12" s="184" t="s">
        <v>83</v>
      </c>
      <c r="F12" s="184" t="s">
        <v>84</v>
      </c>
      <c r="G12" s="184" t="s">
        <v>61</v>
      </c>
      <c r="H12" s="87" t="s">
        <v>79</v>
      </c>
      <c r="I12" s="87" t="s">
        <v>80</v>
      </c>
      <c r="J12" s="87" t="s">
        <v>85</v>
      </c>
      <c r="K12" s="176"/>
      <c r="L12" s="79">
        <v>12</v>
      </c>
      <c r="M12" s="79">
        <v>0</v>
      </c>
      <c r="N12" s="79">
        <v>37</v>
      </c>
      <c r="O12" s="88">
        <v>3</v>
      </c>
      <c r="P12" s="89">
        <v>0</v>
      </c>
      <c r="Q12" s="90">
        <f>O12+P12</f>
        <v>3</v>
      </c>
      <c r="R12" s="80">
        <f>IFERROR(Q12/N12,"-")</f>
        <v>0.081081081081081</v>
      </c>
      <c r="S12" s="79">
        <v>2</v>
      </c>
      <c r="T12" s="79">
        <v>0</v>
      </c>
      <c r="U12" s="80">
        <f>IFERROR(T12/(Q12),"-")</f>
        <v>0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2</v>
      </c>
      <c r="BP12" s="117">
        <f>IF(Q12=0,"",IF(BO12=0,"",(BO12/Q12)))</f>
        <v>0.66666666666667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1</v>
      </c>
      <c r="BY12" s="124">
        <f>IF(Q12=0,"",IF(BX12=0,"",(BX12/Q12)))</f>
        <v>0.33333333333333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86</v>
      </c>
      <c r="C13" s="184" t="s">
        <v>58</v>
      </c>
      <c r="D13" s="184"/>
      <c r="E13" s="184" t="s">
        <v>59</v>
      </c>
      <c r="F13" s="184" t="s">
        <v>60</v>
      </c>
      <c r="G13" s="184" t="s">
        <v>61</v>
      </c>
      <c r="H13" s="87" t="s">
        <v>79</v>
      </c>
      <c r="I13" s="87" t="s">
        <v>80</v>
      </c>
      <c r="J13" s="87" t="s">
        <v>87</v>
      </c>
      <c r="K13" s="176"/>
      <c r="L13" s="79">
        <v>19</v>
      </c>
      <c r="M13" s="79">
        <v>0</v>
      </c>
      <c r="N13" s="79">
        <v>71</v>
      </c>
      <c r="O13" s="88">
        <v>3</v>
      </c>
      <c r="P13" s="89">
        <v>1</v>
      </c>
      <c r="Q13" s="90">
        <f>O13+P13</f>
        <v>4</v>
      </c>
      <c r="R13" s="80">
        <f>IFERROR(Q13/N13,"-")</f>
        <v>0.056338028169014</v>
      </c>
      <c r="S13" s="79">
        <v>1</v>
      </c>
      <c r="T13" s="79">
        <v>1</v>
      </c>
      <c r="U13" s="80">
        <f>IFERROR(T13/(Q13),"-")</f>
        <v>0.25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0.25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3</v>
      </c>
      <c r="BP13" s="117">
        <f>IF(Q13=0,"",IF(BO13=0,"",(BO13/Q13)))</f>
        <v>0.75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88</v>
      </c>
      <c r="C14" s="184" t="s">
        <v>58</v>
      </c>
      <c r="D14" s="184"/>
      <c r="E14" s="184" t="s">
        <v>89</v>
      </c>
      <c r="F14" s="184" t="s">
        <v>78</v>
      </c>
      <c r="G14" s="184" t="s">
        <v>61</v>
      </c>
      <c r="H14" s="87" t="s">
        <v>79</v>
      </c>
      <c r="I14" s="87" t="s">
        <v>80</v>
      </c>
      <c r="J14" s="87" t="s">
        <v>90</v>
      </c>
      <c r="K14" s="176"/>
      <c r="L14" s="79">
        <v>18</v>
      </c>
      <c r="M14" s="79">
        <v>0</v>
      </c>
      <c r="N14" s="79">
        <v>65</v>
      </c>
      <c r="O14" s="88">
        <v>3</v>
      </c>
      <c r="P14" s="89">
        <v>0</v>
      </c>
      <c r="Q14" s="90">
        <f>O14+P14</f>
        <v>3</v>
      </c>
      <c r="R14" s="80">
        <f>IFERROR(Q14/N14,"-")</f>
        <v>0.046153846153846</v>
      </c>
      <c r="S14" s="79">
        <v>3</v>
      </c>
      <c r="T14" s="79">
        <v>0</v>
      </c>
      <c r="U14" s="80">
        <f>IFERROR(T14/(Q14),"-")</f>
        <v>0</v>
      </c>
      <c r="V14" s="81"/>
      <c r="W14" s="82">
        <v>2</v>
      </c>
      <c r="X14" s="80">
        <f>IF(Q14=0,"-",W14/Q14)</f>
        <v>0.66666666666667</v>
      </c>
      <c r="Y14" s="181">
        <v>38000</v>
      </c>
      <c r="Z14" s="182">
        <f>IFERROR(Y14/Q14,"-")</f>
        <v>12666.666666667</v>
      </c>
      <c r="AA14" s="182">
        <f>IFERROR(Y14/W14,"-")</f>
        <v>19000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0.33333333333333</v>
      </c>
      <c r="AY14" s="103">
        <v>1</v>
      </c>
      <c r="AZ14" s="105">
        <f>IFERROR(AY14/AW14,"-")</f>
        <v>1</v>
      </c>
      <c r="BA14" s="106">
        <v>5000</v>
      </c>
      <c r="BB14" s="107">
        <f>IFERROR(BA14/AW14,"-")</f>
        <v>5000</v>
      </c>
      <c r="BC14" s="108">
        <v>1</v>
      </c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1</v>
      </c>
      <c r="BP14" s="117">
        <f>IF(Q14=0,"",IF(BO14=0,"",(BO14/Q14)))</f>
        <v>0.33333333333333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0.33333333333333</v>
      </c>
      <c r="BZ14" s="125">
        <v>1</v>
      </c>
      <c r="CA14" s="126">
        <f>IFERROR(BZ14/BX14,"-")</f>
        <v>1</v>
      </c>
      <c r="CB14" s="127">
        <v>33000</v>
      </c>
      <c r="CC14" s="128">
        <f>IFERROR(CB14/BX14,"-")</f>
        <v>33000</v>
      </c>
      <c r="CD14" s="129"/>
      <c r="CE14" s="129"/>
      <c r="CF14" s="129">
        <v>1</v>
      </c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2</v>
      </c>
      <c r="CQ14" s="138">
        <v>38000</v>
      </c>
      <c r="CR14" s="138">
        <v>33000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91</v>
      </c>
      <c r="C15" s="184" t="s">
        <v>58</v>
      </c>
      <c r="D15" s="184"/>
      <c r="E15" s="184" t="s">
        <v>73</v>
      </c>
      <c r="F15" s="184" t="s">
        <v>73</v>
      </c>
      <c r="G15" s="184" t="s">
        <v>74</v>
      </c>
      <c r="H15" s="87" t="s">
        <v>75</v>
      </c>
      <c r="I15" s="87"/>
      <c r="J15" s="87"/>
      <c r="K15" s="176"/>
      <c r="L15" s="79">
        <v>158</v>
      </c>
      <c r="M15" s="79">
        <v>98</v>
      </c>
      <c r="N15" s="79">
        <v>77</v>
      </c>
      <c r="O15" s="88">
        <v>21</v>
      </c>
      <c r="P15" s="89">
        <v>0</v>
      </c>
      <c r="Q15" s="90">
        <f>O15+P15</f>
        <v>21</v>
      </c>
      <c r="R15" s="80">
        <f>IFERROR(Q15/N15,"-")</f>
        <v>0.27272727272727</v>
      </c>
      <c r="S15" s="79">
        <v>9</v>
      </c>
      <c r="T15" s="79">
        <v>1</v>
      </c>
      <c r="U15" s="80">
        <f>IFERROR(T15/(Q15),"-")</f>
        <v>0.047619047619048</v>
      </c>
      <c r="V15" s="81"/>
      <c r="W15" s="82">
        <v>12</v>
      </c>
      <c r="X15" s="80">
        <f>IF(Q15=0,"-",W15/Q15)</f>
        <v>0.57142857142857</v>
      </c>
      <c r="Y15" s="181">
        <v>796000</v>
      </c>
      <c r="Z15" s="182">
        <f>IFERROR(Y15/Q15,"-")</f>
        <v>37904.761904762</v>
      </c>
      <c r="AA15" s="182">
        <f>IFERROR(Y15/W15,"-")</f>
        <v>66333.333333333</v>
      </c>
      <c r="AB15" s="176"/>
      <c r="AC15" s="83"/>
      <c r="AD15" s="77"/>
      <c r="AE15" s="91">
        <v>1</v>
      </c>
      <c r="AF15" s="92">
        <f>IF(Q15=0,"",IF(AE15=0,"",(AE15/Q15)))</f>
        <v>0.047619047619048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2</v>
      </c>
      <c r="BG15" s="110">
        <f>IF(Q15=0,"",IF(BF15=0,"",(BF15/Q15)))</f>
        <v>0.095238095238095</v>
      </c>
      <c r="BH15" s="109">
        <v>1</v>
      </c>
      <c r="BI15" s="111">
        <f>IFERROR(BH15/BF15,"-")</f>
        <v>0.5</v>
      </c>
      <c r="BJ15" s="112">
        <v>3000</v>
      </c>
      <c r="BK15" s="113">
        <f>IFERROR(BJ15/BF15,"-")</f>
        <v>1500</v>
      </c>
      <c r="BL15" s="114">
        <v>1</v>
      </c>
      <c r="BM15" s="114"/>
      <c r="BN15" s="114"/>
      <c r="BO15" s="116">
        <v>9</v>
      </c>
      <c r="BP15" s="117">
        <f>IF(Q15=0,"",IF(BO15=0,"",(BO15/Q15)))</f>
        <v>0.42857142857143</v>
      </c>
      <c r="BQ15" s="118">
        <v>6</v>
      </c>
      <c r="BR15" s="119">
        <f>IFERROR(BQ15/BO15,"-")</f>
        <v>0.66666666666667</v>
      </c>
      <c r="BS15" s="120">
        <v>612000</v>
      </c>
      <c r="BT15" s="121">
        <f>IFERROR(BS15/BO15,"-")</f>
        <v>68000</v>
      </c>
      <c r="BU15" s="122">
        <v>1</v>
      </c>
      <c r="BV15" s="122">
        <v>1</v>
      </c>
      <c r="BW15" s="122">
        <v>4</v>
      </c>
      <c r="BX15" s="123">
        <v>9</v>
      </c>
      <c r="BY15" s="124">
        <f>IF(Q15=0,"",IF(BX15=0,"",(BX15/Q15)))</f>
        <v>0.42857142857143</v>
      </c>
      <c r="BZ15" s="125">
        <v>5</v>
      </c>
      <c r="CA15" s="126">
        <f>IFERROR(BZ15/BX15,"-")</f>
        <v>0.55555555555556</v>
      </c>
      <c r="CB15" s="127">
        <v>181000</v>
      </c>
      <c r="CC15" s="128">
        <f>IFERROR(CB15/BX15,"-")</f>
        <v>20111.111111111</v>
      </c>
      <c r="CD15" s="129">
        <v>1</v>
      </c>
      <c r="CE15" s="129">
        <v>1</v>
      </c>
      <c r="CF15" s="129">
        <v>3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12</v>
      </c>
      <c r="CQ15" s="138">
        <v>796000</v>
      </c>
      <c r="CR15" s="138">
        <v>325000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0.73214285714286</v>
      </c>
      <c r="B16" s="184" t="s">
        <v>92</v>
      </c>
      <c r="C16" s="184" t="s">
        <v>58</v>
      </c>
      <c r="D16" s="184"/>
      <c r="E16" s="184" t="s">
        <v>77</v>
      </c>
      <c r="F16" s="184" t="s">
        <v>78</v>
      </c>
      <c r="G16" s="184" t="s">
        <v>61</v>
      </c>
      <c r="H16" s="87" t="s">
        <v>93</v>
      </c>
      <c r="I16" s="87" t="s">
        <v>80</v>
      </c>
      <c r="J16" s="186" t="s">
        <v>94</v>
      </c>
      <c r="K16" s="176">
        <v>280000</v>
      </c>
      <c r="L16" s="79">
        <v>12</v>
      </c>
      <c r="M16" s="79">
        <v>0</v>
      </c>
      <c r="N16" s="79">
        <v>65</v>
      </c>
      <c r="O16" s="88">
        <v>3</v>
      </c>
      <c r="P16" s="89">
        <v>0</v>
      </c>
      <c r="Q16" s="90">
        <f>O16+P16</f>
        <v>3</v>
      </c>
      <c r="R16" s="80">
        <f>IFERROR(Q16/N16,"-")</f>
        <v>0.046153846153846</v>
      </c>
      <c r="S16" s="79">
        <v>1</v>
      </c>
      <c r="T16" s="79">
        <v>2</v>
      </c>
      <c r="U16" s="80">
        <f>IFERROR(T16/(Q16),"-")</f>
        <v>0.66666666666667</v>
      </c>
      <c r="V16" s="81">
        <f>IFERROR(K16/SUM(Q16:Q20),"-")</f>
        <v>16470.588235294</v>
      </c>
      <c r="W16" s="82">
        <v>1</v>
      </c>
      <c r="X16" s="80">
        <f>IF(Q16=0,"-",W16/Q16)</f>
        <v>0.33333333333333</v>
      </c>
      <c r="Y16" s="181">
        <v>69000</v>
      </c>
      <c r="Z16" s="182">
        <f>IFERROR(Y16/Q16,"-")</f>
        <v>23000</v>
      </c>
      <c r="AA16" s="182">
        <f>IFERROR(Y16/W16,"-")</f>
        <v>69000</v>
      </c>
      <c r="AB16" s="176">
        <f>SUM(Y16:Y20)-SUM(K16:K20)</f>
        <v>-75000</v>
      </c>
      <c r="AC16" s="83">
        <f>SUM(Y16:Y20)/SUM(K16:K20)</f>
        <v>0.73214285714286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2</v>
      </c>
      <c r="BG16" s="110">
        <f>IF(Q16=0,"",IF(BF16=0,"",(BF16/Q16)))</f>
        <v>0.66666666666667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>
        <v>1</v>
      </c>
      <c r="BY16" s="124">
        <f>IF(Q16=0,"",IF(BX16=0,"",(BX16/Q16)))</f>
        <v>0.33333333333333</v>
      </c>
      <c r="BZ16" s="125">
        <v>1</v>
      </c>
      <c r="CA16" s="126">
        <f>IFERROR(BZ16/BX16,"-")</f>
        <v>1</v>
      </c>
      <c r="CB16" s="127">
        <v>69000</v>
      </c>
      <c r="CC16" s="128">
        <f>IFERROR(CB16/BX16,"-")</f>
        <v>69000</v>
      </c>
      <c r="CD16" s="129"/>
      <c r="CE16" s="129"/>
      <c r="CF16" s="129">
        <v>1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69000</v>
      </c>
      <c r="CR16" s="138">
        <v>69000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95</v>
      </c>
      <c r="C17" s="184" t="s">
        <v>58</v>
      </c>
      <c r="D17" s="184"/>
      <c r="E17" s="184" t="s">
        <v>83</v>
      </c>
      <c r="F17" s="184" t="s">
        <v>84</v>
      </c>
      <c r="G17" s="184" t="s">
        <v>61</v>
      </c>
      <c r="H17" s="87" t="s">
        <v>93</v>
      </c>
      <c r="I17" s="87" t="s">
        <v>80</v>
      </c>
      <c r="J17" s="87" t="s">
        <v>96</v>
      </c>
      <c r="K17" s="176"/>
      <c r="L17" s="79">
        <v>4</v>
      </c>
      <c r="M17" s="79">
        <v>0</v>
      </c>
      <c r="N17" s="79">
        <v>16</v>
      </c>
      <c r="O17" s="88">
        <v>3</v>
      </c>
      <c r="P17" s="89">
        <v>0</v>
      </c>
      <c r="Q17" s="90">
        <f>O17+P17</f>
        <v>3</v>
      </c>
      <c r="R17" s="80">
        <f>IFERROR(Q17/N17,"-")</f>
        <v>0.1875</v>
      </c>
      <c r="S17" s="79">
        <v>0</v>
      </c>
      <c r="T17" s="79">
        <v>1</v>
      </c>
      <c r="U17" s="80">
        <f>IFERROR(T17/(Q17),"-")</f>
        <v>0.33333333333333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0.33333333333333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1</v>
      </c>
      <c r="BP17" s="117">
        <f>IF(Q17=0,"",IF(BO17=0,"",(BO17/Q17)))</f>
        <v>0.33333333333333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1</v>
      </c>
      <c r="BY17" s="124">
        <f>IF(Q17=0,"",IF(BX17=0,"",(BX17/Q17)))</f>
        <v>0.33333333333333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97</v>
      </c>
      <c r="C18" s="184" t="s">
        <v>58</v>
      </c>
      <c r="D18" s="184"/>
      <c r="E18" s="184" t="s">
        <v>59</v>
      </c>
      <c r="F18" s="184" t="s">
        <v>60</v>
      </c>
      <c r="G18" s="184" t="s">
        <v>61</v>
      </c>
      <c r="H18" s="87" t="s">
        <v>93</v>
      </c>
      <c r="I18" s="87" t="s">
        <v>80</v>
      </c>
      <c r="J18" s="185" t="s">
        <v>64</v>
      </c>
      <c r="K18" s="176"/>
      <c r="L18" s="79">
        <v>9</v>
      </c>
      <c r="M18" s="79">
        <v>0</v>
      </c>
      <c r="N18" s="79">
        <v>45</v>
      </c>
      <c r="O18" s="88">
        <v>2</v>
      </c>
      <c r="P18" s="89">
        <v>0</v>
      </c>
      <c r="Q18" s="90">
        <f>O18+P18</f>
        <v>2</v>
      </c>
      <c r="R18" s="80">
        <f>IFERROR(Q18/N18,"-")</f>
        <v>0.044444444444444</v>
      </c>
      <c r="S18" s="79">
        <v>0</v>
      </c>
      <c r="T18" s="79">
        <v>0</v>
      </c>
      <c r="U18" s="80">
        <f>IFERROR(T18/(Q18),"-")</f>
        <v>0</v>
      </c>
      <c r="V18" s="81"/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>
        <v>2</v>
      </c>
      <c r="BY18" s="124">
        <f>IF(Q18=0,"",IF(BX18=0,"",(BX18/Q18)))</f>
        <v>1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98</v>
      </c>
      <c r="C19" s="184" t="s">
        <v>58</v>
      </c>
      <c r="D19" s="184"/>
      <c r="E19" s="184" t="s">
        <v>89</v>
      </c>
      <c r="F19" s="184" t="s">
        <v>78</v>
      </c>
      <c r="G19" s="184" t="s">
        <v>61</v>
      </c>
      <c r="H19" s="87" t="s">
        <v>93</v>
      </c>
      <c r="I19" s="87" t="s">
        <v>80</v>
      </c>
      <c r="J19" s="87" t="s">
        <v>99</v>
      </c>
      <c r="K19" s="176"/>
      <c r="L19" s="79">
        <v>4</v>
      </c>
      <c r="M19" s="79">
        <v>0</v>
      </c>
      <c r="N19" s="79">
        <v>18</v>
      </c>
      <c r="O19" s="88">
        <v>1</v>
      </c>
      <c r="P19" s="89">
        <v>0</v>
      </c>
      <c r="Q19" s="90">
        <f>O19+P19</f>
        <v>1</v>
      </c>
      <c r="R19" s="80">
        <f>IFERROR(Q19/N19,"-")</f>
        <v>0.055555555555556</v>
      </c>
      <c r="S19" s="79">
        <v>1</v>
      </c>
      <c r="T19" s="79">
        <v>0</v>
      </c>
      <c r="U19" s="80">
        <f>IFERROR(T19/(Q19),"-")</f>
        <v>0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1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100</v>
      </c>
      <c r="C20" s="184" t="s">
        <v>58</v>
      </c>
      <c r="D20" s="184"/>
      <c r="E20" s="184" t="s">
        <v>73</v>
      </c>
      <c r="F20" s="184" t="s">
        <v>73</v>
      </c>
      <c r="G20" s="184" t="s">
        <v>74</v>
      </c>
      <c r="H20" s="87" t="s">
        <v>75</v>
      </c>
      <c r="I20" s="87"/>
      <c r="J20" s="87"/>
      <c r="K20" s="176"/>
      <c r="L20" s="79">
        <v>114</v>
      </c>
      <c r="M20" s="79">
        <v>49</v>
      </c>
      <c r="N20" s="79">
        <v>40</v>
      </c>
      <c r="O20" s="88">
        <v>6</v>
      </c>
      <c r="P20" s="89">
        <v>2</v>
      </c>
      <c r="Q20" s="90">
        <f>O20+P20</f>
        <v>8</v>
      </c>
      <c r="R20" s="80">
        <f>IFERROR(Q20/N20,"-")</f>
        <v>0.2</v>
      </c>
      <c r="S20" s="79">
        <v>5</v>
      </c>
      <c r="T20" s="79">
        <v>0</v>
      </c>
      <c r="U20" s="80">
        <f>IFERROR(T20/(Q20),"-")</f>
        <v>0</v>
      </c>
      <c r="V20" s="81"/>
      <c r="W20" s="82">
        <v>4</v>
      </c>
      <c r="X20" s="80">
        <f>IF(Q20=0,"-",W20/Q20)</f>
        <v>0.5</v>
      </c>
      <c r="Y20" s="181">
        <v>136000</v>
      </c>
      <c r="Z20" s="182">
        <f>IFERROR(Y20/Q20,"-")</f>
        <v>17000</v>
      </c>
      <c r="AA20" s="182">
        <f>IFERROR(Y20/W20,"-")</f>
        <v>34000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2</v>
      </c>
      <c r="BP20" s="117">
        <f>IF(Q20=0,"",IF(BO20=0,"",(BO20/Q20)))</f>
        <v>0.25</v>
      </c>
      <c r="BQ20" s="118">
        <v>1</v>
      </c>
      <c r="BR20" s="119">
        <f>IFERROR(BQ20/BO20,"-")</f>
        <v>0.5</v>
      </c>
      <c r="BS20" s="120">
        <v>50000</v>
      </c>
      <c r="BT20" s="121">
        <f>IFERROR(BS20/BO20,"-")</f>
        <v>25000</v>
      </c>
      <c r="BU20" s="122"/>
      <c r="BV20" s="122"/>
      <c r="BW20" s="122">
        <v>1</v>
      </c>
      <c r="BX20" s="123">
        <v>5</v>
      </c>
      <c r="BY20" s="124">
        <f>IF(Q20=0,"",IF(BX20=0,"",(BX20/Q20)))</f>
        <v>0.625</v>
      </c>
      <c r="BZ20" s="125">
        <v>3</v>
      </c>
      <c r="CA20" s="126">
        <f>IFERROR(BZ20/BX20,"-")</f>
        <v>0.6</v>
      </c>
      <c r="CB20" s="127">
        <v>86000</v>
      </c>
      <c r="CC20" s="128">
        <f>IFERROR(CB20/BX20,"-")</f>
        <v>17200</v>
      </c>
      <c r="CD20" s="129">
        <v>1</v>
      </c>
      <c r="CE20" s="129"/>
      <c r="CF20" s="129">
        <v>2</v>
      </c>
      <c r="CG20" s="130">
        <v>1</v>
      </c>
      <c r="CH20" s="131">
        <f>IF(Q20=0,"",IF(CG20=0,"",(CG20/Q20)))</f>
        <v>0.125</v>
      </c>
      <c r="CI20" s="132"/>
      <c r="CJ20" s="133">
        <f>IFERROR(CI20/CG20,"-")</f>
        <v>0</v>
      </c>
      <c r="CK20" s="134"/>
      <c r="CL20" s="135">
        <f>IFERROR(CK20/CG20,"-")</f>
        <v>0</v>
      </c>
      <c r="CM20" s="136"/>
      <c r="CN20" s="136"/>
      <c r="CO20" s="136"/>
      <c r="CP20" s="137">
        <v>4</v>
      </c>
      <c r="CQ20" s="138">
        <v>136000</v>
      </c>
      <c r="CR20" s="138">
        <v>60000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0.056</v>
      </c>
      <c r="B21" s="184" t="s">
        <v>101</v>
      </c>
      <c r="C21" s="184" t="s">
        <v>58</v>
      </c>
      <c r="D21" s="184"/>
      <c r="E21" s="184" t="s">
        <v>102</v>
      </c>
      <c r="F21" s="184" t="s">
        <v>103</v>
      </c>
      <c r="G21" s="184" t="s">
        <v>61</v>
      </c>
      <c r="H21" s="87" t="s">
        <v>104</v>
      </c>
      <c r="I21" s="87" t="s">
        <v>105</v>
      </c>
      <c r="J21" s="87" t="s">
        <v>106</v>
      </c>
      <c r="K21" s="176">
        <v>375000</v>
      </c>
      <c r="L21" s="79">
        <v>2</v>
      </c>
      <c r="M21" s="79">
        <v>0</v>
      </c>
      <c r="N21" s="79">
        <v>16</v>
      </c>
      <c r="O21" s="88">
        <v>1</v>
      </c>
      <c r="P21" s="89">
        <v>0</v>
      </c>
      <c r="Q21" s="90">
        <f>O21+P21</f>
        <v>1</v>
      </c>
      <c r="R21" s="80">
        <f>IFERROR(Q21/N21,"-")</f>
        <v>0.0625</v>
      </c>
      <c r="S21" s="79">
        <v>1</v>
      </c>
      <c r="T21" s="79">
        <v>0</v>
      </c>
      <c r="U21" s="80">
        <f>IFERROR(T21/(Q21),"-")</f>
        <v>0</v>
      </c>
      <c r="V21" s="81">
        <f>IFERROR(K21/SUM(Q21:Q28),"-")</f>
        <v>19736.842105263</v>
      </c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>
        <f>SUM(Y21:Y28)-SUM(K21:K28)</f>
        <v>-354000</v>
      </c>
      <c r="AC21" s="83">
        <f>SUM(Y21:Y28)/SUM(K21:K28)</f>
        <v>0.056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>
        <v>1</v>
      </c>
      <c r="BY21" s="124">
        <f>IF(Q21=0,"",IF(BX21=0,"",(BX21/Q21)))</f>
        <v>1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107</v>
      </c>
      <c r="C22" s="184" t="s">
        <v>58</v>
      </c>
      <c r="D22" s="184"/>
      <c r="E22" s="184" t="s">
        <v>108</v>
      </c>
      <c r="F22" s="184" t="s">
        <v>109</v>
      </c>
      <c r="G22" s="184" t="s">
        <v>61</v>
      </c>
      <c r="H22" s="87"/>
      <c r="I22" s="87" t="s">
        <v>105</v>
      </c>
      <c r="J22" s="87" t="s">
        <v>110</v>
      </c>
      <c r="K22" s="176"/>
      <c r="L22" s="79">
        <v>4</v>
      </c>
      <c r="M22" s="79">
        <v>0</v>
      </c>
      <c r="N22" s="79">
        <v>24</v>
      </c>
      <c r="O22" s="88">
        <v>1</v>
      </c>
      <c r="P22" s="89">
        <v>0</v>
      </c>
      <c r="Q22" s="90">
        <f>O22+P22</f>
        <v>1</v>
      </c>
      <c r="R22" s="80">
        <f>IFERROR(Q22/N22,"-")</f>
        <v>0.041666666666667</v>
      </c>
      <c r="S22" s="79">
        <v>0</v>
      </c>
      <c r="T22" s="79">
        <v>0</v>
      </c>
      <c r="U22" s="80">
        <f>IFERROR(T22/(Q22),"-")</f>
        <v>0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1</v>
      </c>
      <c r="BG22" s="110">
        <f>IF(Q22=0,"",IF(BF22=0,"",(BF22/Q22)))</f>
        <v>1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111</v>
      </c>
      <c r="C23" s="184" t="s">
        <v>58</v>
      </c>
      <c r="D23" s="184"/>
      <c r="E23" s="184" t="s">
        <v>112</v>
      </c>
      <c r="F23" s="184" t="s">
        <v>113</v>
      </c>
      <c r="G23" s="184" t="s">
        <v>61</v>
      </c>
      <c r="H23" s="87"/>
      <c r="I23" s="87" t="s">
        <v>105</v>
      </c>
      <c r="J23" s="87" t="s">
        <v>114</v>
      </c>
      <c r="K23" s="176"/>
      <c r="L23" s="79">
        <v>5</v>
      </c>
      <c r="M23" s="79">
        <v>0</v>
      </c>
      <c r="N23" s="79">
        <v>14</v>
      </c>
      <c r="O23" s="88">
        <v>2</v>
      </c>
      <c r="P23" s="89">
        <v>0</v>
      </c>
      <c r="Q23" s="90">
        <f>O23+P23</f>
        <v>2</v>
      </c>
      <c r="R23" s="80">
        <f>IFERROR(Q23/N23,"-")</f>
        <v>0.14285714285714</v>
      </c>
      <c r="S23" s="79">
        <v>0</v>
      </c>
      <c r="T23" s="79">
        <v>0</v>
      </c>
      <c r="U23" s="80">
        <f>IFERROR(T23/(Q23),"-")</f>
        <v>0</v>
      </c>
      <c r="V23" s="81"/>
      <c r="W23" s="82">
        <v>1</v>
      </c>
      <c r="X23" s="80">
        <f>IF(Q23=0,"-",W23/Q23)</f>
        <v>0.5</v>
      </c>
      <c r="Y23" s="181">
        <v>3000</v>
      </c>
      <c r="Z23" s="182">
        <f>IFERROR(Y23/Q23,"-")</f>
        <v>1500</v>
      </c>
      <c r="AA23" s="182">
        <f>IFERROR(Y23/W23,"-")</f>
        <v>3000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2</v>
      </c>
      <c r="BG23" s="110">
        <f>IF(Q23=0,"",IF(BF23=0,"",(BF23/Q23)))</f>
        <v>1</v>
      </c>
      <c r="BH23" s="109">
        <v>1</v>
      </c>
      <c r="BI23" s="111">
        <f>IFERROR(BH23/BF23,"-")</f>
        <v>0.5</v>
      </c>
      <c r="BJ23" s="112">
        <v>3000</v>
      </c>
      <c r="BK23" s="113">
        <f>IFERROR(BJ23/BF23,"-")</f>
        <v>1500</v>
      </c>
      <c r="BL23" s="114">
        <v>1</v>
      </c>
      <c r="BM23" s="114"/>
      <c r="BN23" s="114"/>
      <c r="BO23" s="116"/>
      <c r="BP23" s="117">
        <f>IF(Q23=0,"",IF(BO23=0,"",(BO23/Q23)))</f>
        <v>0</v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1</v>
      </c>
      <c r="CQ23" s="138">
        <v>3000</v>
      </c>
      <c r="CR23" s="138">
        <v>3000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115</v>
      </c>
      <c r="C24" s="184" t="s">
        <v>58</v>
      </c>
      <c r="D24" s="184"/>
      <c r="E24" s="184" t="s">
        <v>73</v>
      </c>
      <c r="F24" s="184" t="s">
        <v>73</v>
      </c>
      <c r="G24" s="184" t="s">
        <v>74</v>
      </c>
      <c r="H24" s="87"/>
      <c r="I24" s="87"/>
      <c r="J24" s="87"/>
      <c r="K24" s="176"/>
      <c r="L24" s="79">
        <v>55</v>
      </c>
      <c r="M24" s="79">
        <v>35</v>
      </c>
      <c r="N24" s="79">
        <v>24</v>
      </c>
      <c r="O24" s="88">
        <v>5</v>
      </c>
      <c r="P24" s="89">
        <v>0</v>
      </c>
      <c r="Q24" s="90">
        <f>O24+P24</f>
        <v>5</v>
      </c>
      <c r="R24" s="80">
        <f>IFERROR(Q24/N24,"-")</f>
        <v>0.20833333333333</v>
      </c>
      <c r="S24" s="79">
        <v>2</v>
      </c>
      <c r="T24" s="79">
        <v>1</v>
      </c>
      <c r="U24" s="80">
        <f>IFERROR(T24/(Q24),"-")</f>
        <v>0.2</v>
      </c>
      <c r="V24" s="81"/>
      <c r="W24" s="82">
        <v>1</v>
      </c>
      <c r="X24" s="80">
        <f>IF(Q24=0,"-",W24/Q24)</f>
        <v>0.2</v>
      </c>
      <c r="Y24" s="181">
        <v>10000</v>
      </c>
      <c r="Z24" s="182">
        <f>IFERROR(Y24/Q24,"-")</f>
        <v>2000</v>
      </c>
      <c r="AA24" s="182">
        <f>IFERROR(Y24/W24,"-")</f>
        <v>10000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1</v>
      </c>
      <c r="BP24" s="117">
        <f>IF(Q24=0,"",IF(BO24=0,"",(BO24/Q24)))</f>
        <v>0.2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3</v>
      </c>
      <c r="BY24" s="124">
        <f>IF(Q24=0,"",IF(BX24=0,"",(BX24/Q24)))</f>
        <v>0.6</v>
      </c>
      <c r="BZ24" s="125">
        <v>1</v>
      </c>
      <c r="CA24" s="126">
        <f>IFERROR(BZ24/BX24,"-")</f>
        <v>0.33333333333333</v>
      </c>
      <c r="CB24" s="127">
        <v>10000</v>
      </c>
      <c r="CC24" s="128">
        <f>IFERROR(CB24/BX24,"-")</f>
        <v>3333.3333333333</v>
      </c>
      <c r="CD24" s="129">
        <v>1</v>
      </c>
      <c r="CE24" s="129"/>
      <c r="CF24" s="129"/>
      <c r="CG24" s="130">
        <v>1</v>
      </c>
      <c r="CH24" s="131">
        <f>IF(Q24=0,"",IF(CG24=0,"",(CG24/Q24)))</f>
        <v>0.2</v>
      </c>
      <c r="CI24" s="132"/>
      <c r="CJ24" s="133">
        <f>IFERROR(CI24/CG24,"-")</f>
        <v>0</v>
      </c>
      <c r="CK24" s="134"/>
      <c r="CL24" s="135">
        <f>IFERROR(CK24/CG24,"-")</f>
        <v>0</v>
      </c>
      <c r="CM24" s="136"/>
      <c r="CN24" s="136"/>
      <c r="CO24" s="136"/>
      <c r="CP24" s="137">
        <v>1</v>
      </c>
      <c r="CQ24" s="138">
        <v>10000</v>
      </c>
      <c r="CR24" s="138">
        <v>10000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116</v>
      </c>
      <c r="C25" s="184" t="s">
        <v>58</v>
      </c>
      <c r="D25" s="184"/>
      <c r="E25" s="184" t="s">
        <v>102</v>
      </c>
      <c r="F25" s="184" t="s">
        <v>103</v>
      </c>
      <c r="G25" s="184" t="s">
        <v>61</v>
      </c>
      <c r="H25" s="87" t="s">
        <v>117</v>
      </c>
      <c r="I25" s="87" t="s">
        <v>105</v>
      </c>
      <c r="J25" s="87" t="s">
        <v>106</v>
      </c>
      <c r="K25" s="176"/>
      <c r="L25" s="79">
        <v>9</v>
      </c>
      <c r="M25" s="79">
        <v>0</v>
      </c>
      <c r="N25" s="79">
        <v>26</v>
      </c>
      <c r="O25" s="88">
        <v>3</v>
      </c>
      <c r="P25" s="89">
        <v>0</v>
      </c>
      <c r="Q25" s="90">
        <f>O25+P25</f>
        <v>3</v>
      </c>
      <c r="R25" s="80">
        <f>IFERROR(Q25/N25,"-")</f>
        <v>0.11538461538462</v>
      </c>
      <c r="S25" s="79">
        <v>0</v>
      </c>
      <c r="T25" s="79">
        <v>2</v>
      </c>
      <c r="U25" s="80">
        <f>IFERROR(T25/(Q25),"-")</f>
        <v>0.66666666666667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1</v>
      </c>
      <c r="AO25" s="98">
        <f>IF(Q25=0,"",IF(AN25=0,"",(AN25/Q25)))</f>
        <v>0.33333333333333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>
        <v>2</v>
      </c>
      <c r="BY25" s="124">
        <f>IF(Q25=0,"",IF(BX25=0,"",(BX25/Q25)))</f>
        <v>0.66666666666667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118</v>
      </c>
      <c r="C26" s="184" t="s">
        <v>58</v>
      </c>
      <c r="D26" s="184"/>
      <c r="E26" s="184" t="s">
        <v>108</v>
      </c>
      <c r="F26" s="184" t="s">
        <v>109</v>
      </c>
      <c r="G26" s="184" t="s">
        <v>61</v>
      </c>
      <c r="H26" s="87"/>
      <c r="I26" s="87" t="s">
        <v>105</v>
      </c>
      <c r="J26" s="87" t="s">
        <v>110</v>
      </c>
      <c r="K26" s="176"/>
      <c r="L26" s="79">
        <v>4</v>
      </c>
      <c r="M26" s="79">
        <v>0</v>
      </c>
      <c r="N26" s="79">
        <v>31</v>
      </c>
      <c r="O26" s="88">
        <v>1</v>
      </c>
      <c r="P26" s="89">
        <v>0</v>
      </c>
      <c r="Q26" s="90">
        <f>O26+P26</f>
        <v>1</v>
      </c>
      <c r="R26" s="80">
        <f>IFERROR(Q26/N26,"-")</f>
        <v>0.032258064516129</v>
      </c>
      <c r="S26" s="79">
        <v>1</v>
      </c>
      <c r="T26" s="79">
        <v>0</v>
      </c>
      <c r="U26" s="80">
        <f>IFERROR(T26/(Q26),"-")</f>
        <v>0</v>
      </c>
      <c r="V26" s="81"/>
      <c r="W26" s="82">
        <v>1</v>
      </c>
      <c r="X26" s="80">
        <f>IF(Q26=0,"-",W26/Q26)</f>
        <v>1</v>
      </c>
      <c r="Y26" s="181">
        <v>8000</v>
      </c>
      <c r="Z26" s="182">
        <f>IFERROR(Y26/Q26,"-")</f>
        <v>8000</v>
      </c>
      <c r="AA26" s="182">
        <f>IFERROR(Y26/W26,"-")</f>
        <v>8000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1</v>
      </c>
      <c r="BH26" s="109">
        <v>1</v>
      </c>
      <c r="BI26" s="111">
        <f>IFERROR(BH26/BF26,"-")</f>
        <v>1</v>
      </c>
      <c r="BJ26" s="112">
        <v>8000</v>
      </c>
      <c r="BK26" s="113">
        <f>IFERROR(BJ26/BF26,"-")</f>
        <v>8000</v>
      </c>
      <c r="BL26" s="114"/>
      <c r="BM26" s="114">
        <v>1</v>
      </c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8000</v>
      </c>
      <c r="CR26" s="138">
        <v>8000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119</v>
      </c>
      <c r="C27" s="184" t="s">
        <v>58</v>
      </c>
      <c r="D27" s="184"/>
      <c r="E27" s="184" t="s">
        <v>112</v>
      </c>
      <c r="F27" s="184" t="s">
        <v>113</v>
      </c>
      <c r="G27" s="184" t="s">
        <v>61</v>
      </c>
      <c r="H27" s="87"/>
      <c r="I27" s="87" t="s">
        <v>105</v>
      </c>
      <c r="J27" s="87" t="s">
        <v>114</v>
      </c>
      <c r="K27" s="176"/>
      <c r="L27" s="79">
        <v>7</v>
      </c>
      <c r="M27" s="79">
        <v>0</v>
      </c>
      <c r="N27" s="79">
        <v>21</v>
      </c>
      <c r="O27" s="88">
        <v>1</v>
      </c>
      <c r="P27" s="89">
        <v>0</v>
      </c>
      <c r="Q27" s="90">
        <f>O27+P27</f>
        <v>1</v>
      </c>
      <c r="R27" s="80">
        <f>IFERROR(Q27/N27,"-")</f>
        <v>0.047619047619048</v>
      </c>
      <c r="S27" s="79">
        <v>0</v>
      </c>
      <c r="T27" s="79">
        <v>1</v>
      </c>
      <c r="U27" s="80">
        <f>IFERROR(T27/(Q27),"-")</f>
        <v>1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1</v>
      </c>
      <c r="BP27" s="117">
        <f>IF(Q27=0,"",IF(BO27=0,"",(BO27/Q27)))</f>
        <v>1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120</v>
      </c>
      <c r="C28" s="184" t="s">
        <v>58</v>
      </c>
      <c r="D28" s="184"/>
      <c r="E28" s="184" t="s">
        <v>73</v>
      </c>
      <c r="F28" s="184" t="s">
        <v>73</v>
      </c>
      <c r="G28" s="184" t="s">
        <v>74</v>
      </c>
      <c r="H28" s="87"/>
      <c r="I28" s="87"/>
      <c r="J28" s="87"/>
      <c r="K28" s="176"/>
      <c r="L28" s="79">
        <v>91</v>
      </c>
      <c r="M28" s="79">
        <v>42</v>
      </c>
      <c r="N28" s="79">
        <v>43</v>
      </c>
      <c r="O28" s="88">
        <v>5</v>
      </c>
      <c r="P28" s="89">
        <v>0</v>
      </c>
      <c r="Q28" s="90">
        <f>O28+P28</f>
        <v>5</v>
      </c>
      <c r="R28" s="80">
        <f>IFERROR(Q28/N28,"-")</f>
        <v>0.11627906976744</v>
      </c>
      <c r="S28" s="79">
        <v>4</v>
      </c>
      <c r="T28" s="79">
        <v>0</v>
      </c>
      <c r="U28" s="80">
        <f>IFERROR(T28/(Q28),"-")</f>
        <v>0</v>
      </c>
      <c r="V28" s="81"/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>
        <v>1</v>
      </c>
      <c r="BP28" s="117">
        <f>IF(Q28=0,"",IF(BO28=0,"",(BO28/Q28)))</f>
        <v>0.2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3</v>
      </c>
      <c r="BY28" s="124">
        <f>IF(Q28=0,"",IF(BX28=0,"",(BX28/Q28)))</f>
        <v>0.6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>
        <v>1</v>
      </c>
      <c r="CH28" s="131">
        <f>IF(Q28=0,"",IF(CG28=0,"",(CG28/Q28)))</f>
        <v>0.2</v>
      </c>
      <c r="CI28" s="132"/>
      <c r="CJ28" s="133">
        <f>IFERROR(CI28/CG28,"-")</f>
        <v>0</v>
      </c>
      <c r="CK28" s="134"/>
      <c r="CL28" s="135">
        <f>IFERROR(CK28/CG28,"-")</f>
        <v>0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0.77666666666667</v>
      </c>
      <c r="B29" s="184" t="s">
        <v>121</v>
      </c>
      <c r="C29" s="184" t="s">
        <v>58</v>
      </c>
      <c r="D29" s="184"/>
      <c r="E29" s="184" t="s">
        <v>102</v>
      </c>
      <c r="F29" s="184" t="s">
        <v>103</v>
      </c>
      <c r="G29" s="184" t="s">
        <v>61</v>
      </c>
      <c r="H29" s="87" t="s">
        <v>122</v>
      </c>
      <c r="I29" s="87" t="s">
        <v>123</v>
      </c>
      <c r="J29" s="87" t="s">
        <v>124</v>
      </c>
      <c r="K29" s="176">
        <v>300000</v>
      </c>
      <c r="L29" s="79">
        <v>7</v>
      </c>
      <c r="M29" s="79">
        <v>0</v>
      </c>
      <c r="N29" s="79">
        <v>57</v>
      </c>
      <c r="O29" s="88">
        <v>0</v>
      </c>
      <c r="P29" s="89">
        <v>0</v>
      </c>
      <c r="Q29" s="90">
        <f>O29+P29</f>
        <v>0</v>
      </c>
      <c r="R29" s="80">
        <f>IFERROR(Q29/N29,"-")</f>
        <v>0</v>
      </c>
      <c r="S29" s="79">
        <v>0</v>
      </c>
      <c r="T29" s="79">
        <v>0</v>
      </c>
      <c r="U29" s="80" t="str">
        <f>IFERROR(T29/(Q29),"-")</f>
        <v>-</v>
      </c>
      <c r="V29" s="81">
        <f>IFERROR(K29/SUM(Q29:Q33),"-")</f>
        <v>20000</v>
      </c>
      <c r="W29" s="82">
        <v>0</v>
      </c>
      <c r="X29" s="80" t="str">
        <f>IF(Q29=0,"-",W29/Q29)</f>
        <v>-</v>
      </c>
      <c r="Y29" s="181">
        <v>0</v>
      </c>
      <c r="Z29" s="182" t="str">
        <f>IFERROR(Y29/Q29,"-")</f>
        <v>-</v>
      </c>
      <c r="AA29" s="182" t="str">
        <f>IFERROR(Y29/W29,"-")</f>
        <v>-</v>
      </c>
      <c r="AB29" s="176">
        <f>SUM(Y29:Y33)-SUM(K29:K33)</f>
        <v>-67000</v>
      </c>
      <c r="AC29" s="83">
        <f>SUM(Y29:Y33)/SUM(K29:K33)</f>
        <v>0.77666666666667</v>
      </c>
      <c r="AD29" s="77"/>
      <c r="AE29" s="91"/>
      <c r="AF29" s="92" t="str">
        <f>IF(Q29=0,"",IF(AE29=0,"",(AE29/Q29)))</f>
        <v/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 t="str">
        <f>IF(Q29=0,"",IF(AN29=0,"",(AN29/Q29)))</f>
        <v/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 t="str">
        <f>IF(Q29=0,"",IF(AW29=0,"",(AW29/Q29)))</f>
        <v/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 t="str">
        <f>IF(Q29=0,"",IF(BF29=0,"",(BF29/Q29)))</f>
        <v/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/>
      <c r="BP29" s="117" t="str">
        <f>IF(Q29=0,"",IF(BO29=0,"",(BO29/Q29)))</f>
        <v/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/>
      <c r="BY29" s="124" t="str">
        <f>IF(Q29=0,"",IF(BX29=0,"",(BX29/Q29)))</f>
        <v/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 t="str">
        <f>IF(Q29=0,"",IF(CG29=0,"",(CG29/Q29)))</f>
        <v/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125</v>
      </c>
      <c r="C30" s="184" t="s">
        <v>58</v>
      </c>
      <c r="D30" s="184"/>
      <c r="E30" s="184" t="s">
        <v>108</v>
      </c>
      <c r="F30" s="184" t="s">
        <v>109</v>
      </c>
      <c r="G30" s="184" t="s">
        <v>61</v>
      </c>
      <c r="H30" s="87"/>
      <c r="I30" s="87" t="s">
        <v>123</v>
      </c>
      <c r="J30" s="87"/>
      <c r="K30" s="176"/>
      <c r="L30" s="79">
        <v>10</v>
      </c>
      <c r="M30" s="79">
        <v>0</v>
      </c>
      <c r="N30" s="79">
        <v>70</v>
      </c>
      <c r="O30" s="88">
        <v>4</v>
      </c>
      <c r="P30" s="89">
        <v>0</v>
      </c>
      <c r="Q30" s="90">
        <f>O30+P30</f>
        <v>4</v>
      </c>
      <c r="R30" s="80">
        <f>IFERROR(Q30/N30,"-")</f>
        <v>0.057142857142857</v>
      </c>
      <c r="S30" s="79">
        <v>2</v>
      </c>
      <c r="T30" s="79">
        <v>1</v>
      </c>
      <c r="U30" s="80">
        <f>IFERROR(T30/(Q30),"-")</f>
        <v>0.25</v>
      </c>
      <c r="V30" s="81"/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4</v>
      </c>
      <c r="BP30" s="117">
        <f>IF(Q30=0,"",IF(BO30=0,"",(BO30/Q30)))</f>
        <v>1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126</v>
      </c>
      <c r="C31" s="184" t="s">
        <v>58</v>
      </c>
      <c r="D31" s="184"/>
      <c r="E31" s="184" t="s">
        <v>112</v>
      </c>
      <c r="F31" s="184" t="s">
        <v>113</v>
      </c>
      <c r="G31" s="184" t="s">
        <v>61</v>
      </c>
      <c r="H31" s="87"/>
      <c r="I31" s="87" t="s">
        <v>123</v>
      </c>
      <c r="J31" s="87"/>
      <c r="K31" s="176"/>
      <c r="L31" s="79">
        <v>5</v>
      </c>
      <c r="M31" s="79">
        <v>0</v>
      </c>
      <c r="N31" s="79">
        <v>46</v>
      </c>
      <c r="O31" s="88">
        <v>2</v>
      </c>
      <c r="P31" s="89">
        <v>0</v>
      </c>
      <c r="Q31" s="90">
        <f>O31+P31</f>
        <v>2</v>
      </c>
      <c r="R31" s="80">
        <f>IFERROR(Q31/N31,"-")</f>
        <v>0.043478260869565</v>
      </c>
      <c r="S31" s="79">
        <v>1</v>
      </c>
      <c r="T31" s="79">
        <v>0</v>
      </c>
      <c r="U31" s="80">
        <f>IFERROR(T31/(Q31),"-")</f>
        <v>0</v>
      </c>
      <c r="V31" s="81"/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0.5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1</v>
      </c>
      <c r="BP31" s="117">
        <f>IF(Q31=0,"",IF(BO31=0,"",(BO31/Q31)))</f>
        <v>0.5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127</v>
      </c>
      <c r="C32" s="184" t="s">
        <v>58</v>
      </c>
      <c r="D32" s="184"/>
      <c r="E32" s="184" t="s">
        <v>128</v>
      </c>
      <c r="F32" s="184" t="s">
        <v>129</v>
      </c>
      <c r="G32" s="184" t="s">
        <v>61</v>
      </c>
      <c r="H32" s="87"/>
      <c r="I32" s="87" t="s">
        <v>123</v>
      </c>
      <c r="J32" s="87"/>
      <c r="K32" s="176"/>
      <c r="L32" s="79">
        <v>12</v>
      </c>
      <c r="M32" s="79">
        <v>0</v>
      </c>
      <c r="N32" s="79">
        <v>76</v>
      </c>
      <c r="O32" s="88">
        <v>2</v>
      </c>
      <c r="P32" s="89">
        <v>0</v>
      </c>
      <c r="Q32" s="90">
        <f>O32+P32</f>
        <v>2</v>
      </c>
      <c r="R32" s="80">
        <f>IFERROR(Q32/N32,"-")</f>
        <v>0.026315789473684</v>
      </c>
      <c r="S32" s="79">
        <v>1</v>
      </c>
      <c r="T32" s="79">
        <v>0</v>
      </c>
      <c r="U32" s="80">
        <f>IFERROR(T32/(Q32),"-")</f>
        <v>0</v>
      </c>
      <c r="V32" s="81"/>
      <c r="W32" s="82">
        <v>1</v>
      </c>
      <c r="X32" s="80">
        <f>IF(Q32=0,"-",W32/Q32)</f>
        <v>0.5</v>
      </c>
      <c r="Y32" s="181">
        <v>71000</v>
      </c>
      <c r="Z32" s="182">
        <f>IFERROR(Y32/Q32,"-")</f>
        <v>35500</v>
      </c>
      <c r="AA32" s="182">
        <f>IFERROR(Y32/W32,"-")</f>
        <v>71000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2</v>
      </c>
      <c r="BP32" s="117">
        <f>IF(Q32=0,"",IF(BO32=0,"",(BO32/Q32)))</f>
        <v>1</v>
      </c>
      <c r="BQ32" s="118">
        <v>1</v>
      </c>
      <c r="BR32" s="119">
        <f>IFERROR(BQ32/BO32,"-")</f>
        <v>0.5</v>
      </c>
      <c r="BS32" s="120">
        <v>71000</v>
      </c>
      <c r="BT32" s="121">
        <f>IFERROR(BS32/BO32,"-")</f>
        <v>35500</v>
      </c>
      <c r="BU32" s="122"/>
      <c r="BV32" s="122"/>
      <c r="BW32" s="122">
        <v>1</v>
      </c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1</v>
      </c>
      <c r="CQ32" s="138">
        <v>71000</v>
      </c>
      <c r="CR32" s="138">
        <v>71000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130</v>
      </c>
      <c r="C33" s="184" t="s">
        <v>58</v>
      </c>
      <c r="D33" s="184"/>
      <c r="E33" s="184" t="s">
        <v>73</v>
      </c>
      <c r="F33" s="184" t="s">
        <v>73</v>
      </c>
      <c r="G33" s="184" t="s">
        <v>74</v>
      </c>
      <c r="H33" s="87"/>
      <c r="I33" s="87"/>
      <c r="J33" s="87"/>
      <c r="K33" s="176"/>
      <c r="L33" s="79">
        <v>120</v>
      </c>
      <c r="M33" s="79">
        <v>73</v>
      </c>
      <c r="N33" s="79">
        <v>37</v>
      </c>
      <c r="O33" s="88">
        <v>7</v>
      </c>
      <c r="P33" s="89">
        <v>0</v>
      </c>
      <c r="Q33" s="90">
        <f>O33+P33</f>
        <v>7</v>
      </c>
      <c r="R33" s="80">
        <f>IFERROR(Q33/N33,"-")</f>
        <v>0.18918918918919</v>
      </c>
      <c r="S33" s="79">
        <v>4</v>
      </c>
      <c r="T33" s="79">
        <v>0</v>
      </c>
      <c r="U33" s="80">
        <f>IFERROR(T33/(Q33),"-")</f>
        <v>0</v>
      </c>
      <c r="V33" s="81"/>
      <c r="W33" s="82">
        <v>1</v>
      </c>
      <c r="X33" s="80">
        <f>IF(Q33=0,"-",W33/Q33)</f>
        <v>0.14285714285714</v>
      </c>
      <c r="Y33" s="181">
        <v>162000</v>
      </c>
      <c r="Z33" s="182">
        <f>IFERROR(Y33/Q33,"-")</f>
        <v>23142.857142857</v>
      </c>
      <c r="AA33" s="182">
        <f>IFERROR(Y33/W33,"-")</f>
        <v>162000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1</v>
      </c>
      <c r="BG33" s="110">
        <f>IF(Q33=0,"",IF(BF33=0,"",(BF33/Q33)))</f>
        <v>0.14285714285714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2</v>
      </c>
      <c r="BP33" s="117">
        <f>IF(Q33=0,"",IF(BO33=0,"",(BO33/Q33)))</f>
        <v>0.28571428571429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>
        <v>4</v>
      </c>
      <c r="BY33" s="124">
        <f>IF(Q33=0,"",IF(BX33=0,"",(BX33/Q33)))</f>
        <v>0.57142857142857</v>
      </c>
      <c r="BZ33" s="125">
        <v>1</v>
      </c>
      <c r="CA33" s="126">
        <f>IFERROR(BZ33/BX33,"-")</f>
        <v>0.25</v>
      </c>
      <c r="CB33" s="127">
        <v>162000</v>
      </c>
      <c r="CC33" s="128">
        <f>IFERROR(CB33/BX33,"-")</f>
        <v>40500</v>
      </c>
      <c r="CD33" s="129"/>
      <c r="CE33" s="129"/>
      <c r="CF33" s="129">
        <v>1</v>
      </c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1</v>
      </c>
      <c r="CQ33" s="138">
        <v>162000</v>
      </c>
      <c r="CR33" s="138">
        <v>162000</v>
      </c>
      <c r="CS33" s="138"/>
      <c r="CT33" s="139" t="str">
        <f>IF(AND(CR33=0,CS33=0),"",IF(AND(CR33&lt;=100000,CS33&lt;=100000),"",IF(CR33/CQ33&gt;0.7,"男高",IF(CS33/CQ33&gt;0.7,"女高",""))))</f>
        <v>男高</v>
      </c>
    </row>
    <row r="34" spans="1:99">
      <c r="A34" s="78">
        <f>AC34</f>
        <v>0</v>
      </c>
      <c r="B34" s="184" t="s">
        <v>131</v>
      </c>
      <c r="C34" s="184" t="s">
        <v>58</v>
      </c>
      <c r="D34" s="184"/>
      <c r="E34" s="184" t="s">
        <v>132</v>
      </c>
      <c r="F34" s="184" t="s">
        <v>133</v>
      </c>
      <c r="G34" s="184" t="s">
        <v>61</v>
      </c>
      <c r="H34" s="87" t="s">
        <v>134</v>
      </c>
      <c r="I34" s="87" t="s">
        <v>135</v>
      </c>
      <c r="J34" s="87" t="s">
        <v>136</v>
      </c>
      <c r="K34" s="176">
        <v>150000</v>
      </c>
      <c r="L34" s="79">
        <v>1</v>
      </c>
      <c r="M34" s="79">
        <v>0</v>
      </c>
      <c r="N34" s="79">
        <v>12</v>
      </c>
      <c r="O34" s="88">
        <v>0</v>
      </c>
      <c r="P34" s="89">
        <v>0</v>
      </c>
      <c r="Q34" s="90">
        <f>O34+P34</f>
        <v>0</v>
      </c>
      <c r="R34" s="80">
        <f>IFERROR(Q34/N34,"-")</f>
        <v>0</v>
      </c>
      <c r="S34" s="79">
        <v>0</v>
      </c>
      <c r="T34" s="79">
        <v>0</v>
      </c>
      <c r="U34" s="80" t="str">
        <f>IFERROR(T34/(Q34),"-")</f>
        <v>-</v>
      </c>
      <c r="V34" s="81">
        <f>IFERROR(K34/SUM(Q34:Q38),"-")</f>
        <v>30000</v>
      </c>
      <c r="W34" s="82">
        <v>0</v>
      </c>
      <c r="X34" s="80" t="str">
        <f>IF(Q34=0,"-",W34/Q34)</f>
        <v>-</v>
      </c>
      <c r="Y34" s="181">
        <v>0</v>
      </c>
      <c r="Z34" s="182" t="str">
        <f>IFERROR(Y34/Q34,"-")</f>
        <v>-</v>
      </c>
      <c r="AA34" s="182" t="str">
        <f>IFERROR(Y34/W34,"-")</f>
        <v>-</v>
      </c>
      <c r="AB34" s="176">
        <f>SUM(Y34:Y38)-SUM(K34:K38)</f>
        <v>-150000</v>
      </c>
      <c r="AC34" s="83">
        <f>SUM(Y34:Y38)/SUM(K34:K38)</f>
        <v>0</v>
      </c>
      <c r="AD34" s="77"/>
      <c r="AE34" s="91"/>
      <c r="AF34" s="92" t="str">
        <f>IF(Q34=0,"",IF(AE34=0,"",(AE34/Q34)))</f>
        <v/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 t="str">
        <f>IF(Q34=0,"",IF(AN34=0,"",(AN34/Q34)))</f>
        <v/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 t="str">
        <f>IF(Q34=0,"",IF(AW34=0,"",(AW34/Q34)))</f>
        <v/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 t="str">
        <f>IF(Q34=0,"",IF(BF34=0,"",(BF34/Q34)))</f>
        <v/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/>
      <c r="BP34" s="117" t="str">
        <f>IF(Q34=0,"",IF(BO34=0,"",(BO34/Q34)))</f>
        <v/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/>
      <c r="BY34" s="124" t="str">
        <f>IF(Q34=0,"",IF(BX34=0,"",(BX34/Q34)))</f>
        <v/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 t="str">
        <f>IF(Q34=0,"",IF(CG34=0,"",(CG34/Q34)))</f>
        <v/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137</v>
      </c>
      <c r="C35" s="184" t="s">
        <v>58</v>
      </c>
      <c r="D35" s="184"/>
      <c r="E35" s="184" t="s">
        <v>138</v>
      </c>
      <c r="F35" s="184" t="s">
        <v>139</v>
      </c>
      <c r="G35" s="184" t="s">
        <v>61</v>
      </c>
      <c r="H35" s="87"/>
      <c r="I35" s="87" t="s">
        <v>135</v>
      </c>
      <c r="J35" s="87"/>
      <c r="K35" s="176"/>
      <c r="L35" s="79">
        <v>0</v>
      </c>
      <c r="M35" s="79">
        <v>0</v>
      </c>
      <c r="N35" s="79">
        <v>6</v>
      </c>
      <c r="O35" s="88">
        <v>0</v>
      </c>
      <c r="P35" s="89">
        <v>0</v>
      </c>
      <c r="Q35" s="90">
        <f>O35+P35</f>
        <v>0</v>
      </c>
      <c r="R35" s="80">
        <f>IFERROR(Q35/N35,"-")</f>
        <v>0</v>
      </c>
      <c r="S35" s="79">
        <v>0</v>
      </c>
      <c r="T35" s="79">
        <v>0</v>
      </c>
      <c r="U35" s="80" t="str">
        <f>IFERROR(T35/(Q35),"-")</f>
        <v>-</v>
      </c>
      <c r="V35" s="81"/>
      <c r="W35" s="82">
        <v>0</v>
      </c>
      <c r="X35" s="80" t="str">
        <f>IF(Q35=0,"-",W35/Q35)</f>
        <v>-</v>
      </c>
      <c r="Y35" s="181">
        <v>0</v>
      </c>
      <c r="Z35" s="182" t="str">
        <f>IFERROR(Y35/Q35,"-")</f>
        <v>-</v>
      </c>
      <c r="AA35" s="182" t="str">
        <f>IFERROR(Y35/W35,"-")</f>
        <v>-</v>
      </c>
      <c r="AB35" s="176"/>
      <c r="AC35" s="83"/>
      <c r="AD35" s="77"/>
      <c r="AE35" s="91"/>
      <c r="AF35" s="92" t="str">
        <f>IF(Q35=0,"",IF(AE35=0,"",(AE35/Q35)))</f>
        <v/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 t="str">
        <f>IF(Q35=0,"",IF(AN35=0,"",(AN35/Q35)))</f>
        <v/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 t="str">
        <f>IF(Q35=0,"",IF(AW35=0,"",(AW35/Q35)))</f>
        <v/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 t="str">
        <f>IF(Q35=0,"",IF(BF35=0,"",(BF35/Q35)))</f>
        <v/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/>
      <c r="BP35" s="117" t="str">
        <f>IF(Q35=0,"",IF(BO35=0,"",(BO35/Q35)))</f>
        <v/>
      </c>
      <c r="BQ35" s="118"/>
      <c r="BR35" s="119" t="str">
        <f>IFERROR(BQ35/BO35,"-")</f>
        <v>-</v>
      </c>
      <c r="BS35" s="120"/>
      <c r="BT35" s="121" t="str">
        <f>IFERROR(BS35/BO35,"-")</f>
        <v>-</v>
      </c>
      <c r="BU35" s="122"/>
      <c r="BV35" s="122"/>
      <c r="BW35" s="122"/>
      <c r="BX35" s="123"/>
      <c r="BY35" s="124" t="str">
        <f>IF(Q35=0,"",IF(BX35=0,"",(BX35/Q35)))</f>
        <v/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 t="str">
        <f>IF(Q35=0,"",IF(CG35=0,"",(CG35/Q35)))</f>
        <v/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140</v>
      </c>
      <c r="C36" s="184" t="s">
        <v>58</v>
      </c>
      <c r="D36" s="184"/>
      <c r="E36" s="184" t="s">
        <v>141</v>
      </c>
      <c r="F36" s="184" t="s">
        <v>142</v>
      </c>
      <c r="G36" s="184" t="s">
        <v>61</v>
      </c>
      <c r="H36" s="87"/>
      <c r="I36" s="87" t="s">
        <v>135</v>
      </c>
      <c r="J36" s="87"/>
      <c r="K36" s="176"/>
      <c r="L36" s="79">
        <v>1</v>
      </c>
      <c r="M36" s="79">
        <v>0</v>
      </c>
      <c r="N36" s="79">
        <v>12</v>
      </c>
      <c r="O36" s="88">
        <v>0</v>
      </c>
      <c r="P36" s="89">
        <v>0</v>
      </c>
      <c r="Q36" s="90">
        <f>O36+P36</f>
        <v>0</v>
      </c>
      <c r="R36" s="80">
        <f>IFERROR(Q36/N36,"-")</f>
        <v>0</v>
      </c>
      <c r="S36" s="79">
        <v>0</v>
      </c>
      <c r="T36" s="79">
        <v>0</v>
      </c>
      <c r="U36" s="80" t="str">
        <f>IFERROR(T36/(Q36),"-")</f>
        <v>-</v>
      </c>
      <c r="V36" s="81"/>
      <c r="W36" s="82">
        <v>0</v>
      </c>
      <c r="X36" s="80" t="str">
        <f>IF(Q36=0,"-",W36/Q36)</f>
        <v>-</v>
      </c>
      <c r="Y36" s="181">
        <v>0</v>
      </c>
      <c r="Z36" s="182" t="str">
        <f>IFERROR(Y36/Q36,"-")</f>
        <v>-</v>
      </c>
      <c r="AA36" s="182" t="str">
        <f>IFERROR(Y36/W36,"-")</f>
        <v>-</v>
      </c>
      <c r="AB36" s="176"/>
      <c r="AC36" s="83"/>
      <c r="AD36" s="77"/>
      <c r="AE36" s="91"/>
      <c r="AF36" s="92" t="str">
        <f>IF(Q36=0,"",IF(AE36=0,"",(AE36/Q36)))</f>
        <v/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 t="str">
        <f>IF(Q36=0,"",IF(AN36=0,"",(AN36/Q36)))</f>
        <v/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 t="str">
        <f>IF(Q36=0,"",IF(AW36=0,"",(AW36/Q36)))</f>
        <v/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 t="str">
        <f>IF(Q36=0,"",IF(BF36=0,"",(BF36/Q36)))</f>
        <v/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/>
      <c r="BP36" s="117" t="str">
        <f>IF(Q36=0,"",IF(BO36=0,"",(BO36/Q36)))</f>
        <v/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/>
      <c r="BY36" s="124" t="str">
        <f>IF(Q36=0,"",IF(BX36=0,"",(BX36/Q36)))</f>
        <v/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 t="str">
        <f>IF(Q36=0,"",IF(CG36=0,"",(CG36/Q36)))</f>
        <v/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143</v>
      </c>
      <c r="C37" s="184" t="s">
        <v>58</v>
      </c>
      <c r="D37" s="184"/>
      <c r="E37" s="184" t="s">
        <v>144</v>
      </c>
      <c r="F37" s="184" t="s">
        <v>145</v>
      </c>
      <c r="G37" s="184" t="s">
        <v>61</v>
      </c>
      <c r="H37" s="87"/>
      <c r="I37" s="87" t="s">
        <v>135</v>
      </c>
      <c r="J37" s="87"/>
      <c r="K37" s="176"/>
      <c r="L37" s="79">
        <v>1</v>
      </c>
      <c r="M37" s="79">
        <v>0</v>
      </c>
      <c r="N37" s="79">
        <v>18</v>
      </c>
      <c r="O37" s="88">
        <v>1</v>
      </c>
      <c r="P37" s="89">
        <v>0</v>
      </c>
      <c r="Q37" s="90">
        <f>O37+P37</f>
        <v>1</v>
      </c>
      <c r="R37" s="80">
        <f>IFERROR(Q37/N37,"-")</f>
        <v>0.055555555555556</v>
      </c>
      <c r="S37" s="79">
        <v>0</v>
      </c>
      <c r="T37" s="79">
        <v>0</v>
      </c>
      <c r="U37" s="80">
        <f>IFERROR(T37/(Q37),"-")</f>
        <v>0</v>
      </c>
      <c r="V37" s="81"/>
      <c r="W37" s="82">
        <v>0</v>
      </c>
      <c r="X37" s="80">
        <f>IF(Q37=0,"-",W37/Q37)</f>
        <v>0</v>
      </c>
      <c r="Y37" s="181">
        <v>0</v>
      </c>
      <c r="Z37" s="182">
        <f>IFERROR(Y37/Q37,"-")</f>
        <v>0</v>
      </c>
      <c r="AA37" s="182" t="str">
        <f>IFERROR(Y37/W37,"-")</f>
        <v>-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>
        <v>1</v>
      </c>
      <c r="AO37" s="98">
        <f>IF(Q37=0,"",IF(AN37=0,"",(AN37/Q37)))</f>
        <v>1</v>
      </c>
      <c r="AP37" s="97"/>
      <c r="AQ37" s="99">
        <f>IFERROR(AP37/AN37,"-")</f>
        <v>0</v>
      </c>
      <c r="AR37" s="100"/>
      <c r="AS37" s="101">
        <f>IFERROR(AR37/AN37,"-")</f>
        <v>0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/>
      <c r="BP37" s="117">
        <f>IF(Q37=0,"",IF(BO37=0,"",(BO37/Q37)))</f>
        <v>0</v>
      </c>
      <c r="BQ37" s="118"/>
      <c r="BR37" s="119" t="str">
        <f>IFERROR(BQ37/BO37,"-")</f>
        <v>-</v>
      </c>
      <c r="BS37" s="120"/>
      <c r="BT37" s="121" t="str">
        <f>IFERROR(BS37/BO37,"-")</f>
        <v>-</v>
      </c>
      <c r="BU37" s="122"/>
      <c r="BV37" s="122"/>
      <c r="BW37" s="122"/>
      <c r="BX37" s="123"/>
      <c r="BY37" s="124">
        <f>IF(Q37=0,"",IF(BX37=0,"",(BX37/Q37)))</f>
        <v>0</v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0</v>
      </c>
      <c r="CQ37" s="138">
        <v>0</v>
      </c>
      <c r="CR37" s="138"/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146</v>
      </c>
      <c r="C38" s="184" t="s">
        <v>58</v>
      </c>
      <c r="D38" s="184"/>
      <c r="E38" s="184" t="s">
        <v>73</v>
      </c>
      <c r="F38" s="184" t="s">
        <v>73</v>
      </c>
      <c r="G38" s="184" t="s">
        <v>74</v>
      </c>
      <c r="H38" s="87"/>
      <c r="I38" s="87"/>
      <c r="J38" s="87"/>
      <c r="K38" s="176"/>
      <c r="L38" s="79">
        <v>51</v>
      </c>
      <c r="M38" s="79">
        <v>13</v>
      </c>
      <c r="N38" s="79">
        <v>18</v>
      </c>
      <c r="O38" s="88">
        <v>4</v>
      </c>
      <c r="P38" s="89">
        <v>0</v>
      </c>
      <c r="Q38" s="90">
        <f>O38+P38</f>
        <v>4</v>
      </c>
      <c r="R38" s="80">
        <f>IFERROR(Q38/N38,"-")</f>
        <v>0.22222222222222</v>
      </c>
      <c r="S38" s="79">
        <v>2</v>
      </c>
      <c r="T38" s="79">
        <v>0</v>
      </c>
      <c r="U38" s="80">
        <f>IFERROR(T38/(Q38),"-")</f>
        <v>0</v>
      </c>
      <c r="V38" s="81"/>
      <c r="W38" s="82">
        <v>0</v>
      </c>
      <c r="X38" s="80">
        <f>IF(Q38=0,"-",W38/Q38)</f>
        <v>0</v>
      </c>
      <c r="Y38" s="181">
        <v>0</v>
      </c>
      <c r="Z38" s="182">
        <f>IFERROR(Y38/Q38,"-")</f>
        <v>0</v>
      </c>
      <c r="AA38" s="182" t="str">
        <f>IFERROR(Y38/W38,"-")</f>
        <v>-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>
        <v>1</v>
      </c>
      <c r="AX38" s="104">
        <f>IF(Q38=0,"",IF(AW38=0,"",(AW38/Q38)))</f>
        <v>0.25</v>
      </c>
      <c r="AY38" s="103"/>
      <c r="AZ38" s="105">
        <f>IFERROR(AY38/AW38,"-")</f>
        <v>0</v>
      </c>
      <c r="BA38" s="106"/>
      <c r="BB38" s="107">
        <f>IFERROR(BA38/AW38,"-")</f>
        <v>0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>
        <v>3</v>
      </c>
      <c r="BP38" s="117">
        <f>IF(Q38=0,"",IF(BO38=0,"",(BO38/Q38)))</f>
        <v>0.75</v>
      </c>
      <c r="BQ38" s="118"/>
      <c r="BR38" s="119">
        <f>IFERROR(BQ38/BO38,"-")</f>
        <v>0</v>
      </c>
      <c r="BS38" s="120"/>
      <c r="BT38" s="121">
        <f>IFERROR(BS38/BO38,"-")</f>
        <v>0</v>
      </c>
      <c r="BU38" s="122"/>
      <c r="BV38" s="122"/>
      <c r="BW38" s="122"/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>
        <f>AC39</f>
        <v>0.1</v>
      </c>
      <c r="B39" s="184" t="s">
        <v>147</v>
      </c>
      <c r="C39" s="184" t="s">
        <v>58</v>
      </c>
      <c r="D39" s="184"/>
      <c r="E39" s="184" t="s">
        <v>148</v>
      </c>
      <c r="F39" s="184" t="s">
        <v>149</v>
      </c>
      <c r="G39" s="184" t="s">
        <v>61</v>
      </c>
      <c r="H39" s="87" t="s">
        <v>62</v>
      </c>
      <c r="I39" s="87" t="s">
        <v>150</v>
      </c>
      <c r="J39" s="186" t="s">
        <v>94</v>
      </c>
      <c r="K39" s="176">
        <v>30000</v>
      </c>
      <c r="L39" s="79">
        <v>9</v>
      </c>
      <c r="M39" s="79">
        <v>0</v>
      </c>
      <c r="N39" s="79">
        <v>47</v>
      </c>
      <c r="O39" s="88">
        <v>3</v>
      </c>
      <c r="P39" s="89">
        <v>0</v>
      </c>
      <c r="Q39" s="90">
        <f>O39+P39</f>
        <v>3</v>
      </c>
      <c r="R39" s="80">
        <f>IFERROR(Q39/N39,"-")</f>
        <v>0.063829787234043</v>
      </c>
      <c r="S39" s="79">
        <v>2</v>
      </c>
      <c r="T39" s="79">
        <v>0</v>
      </c>
      <c r="U39" s="80">
        <f>IFERROR(T39/(Q39),"-")</f>
        <v>0</v>
      </c>
      <c r="V39" s="81">
        <f>IFERROR(K39/SUM(Q39:Q40),"-")</f>
        <v>7500</v>
      </c>
      <c r="W39" s="82">
        <v>1</v>
      </c>
      <c r="X39" s="80">
        <f>IF(Q39=0,"-",W39/Q39)</f>
        <v>0.33333333333333</v>
      </c>
      <c r="Y39" s="181">
        <v>3000</v>
      </c>
      <c r="Z39" s="182">
        <f>IFERROR(Y39/Q39,"-")</f>
        <v>1000</v>
      </c>
      <c r="AA39" s="182">
        <f>IFERROR(Y39/W39,"-")</f>
        <v>3000</v>
      </c>
      <c r="AB39" s="176">
        <f>SUM(Y39:Y40)-SUM(K39:K40)</f>
        <v>-27000</v>
      </c>
      <c r="AC39" s="83">
        <f>SUM(Y39:Y40)/SUM(K39:K40)</f>
        <v>0.1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1</v>
      </c>
      <c r="BG39" s="110">
        <f>IF(Q39=0,"",IF(BF39=0,"",(BF39/Q39)))</f>
        <v>0.33333333333333</v>
      </c>
      <c r="BH39" s="109">
        <v>1</v>
      </c>
      <c r="BI39" s="111">
        <f>IFERROR(BH39/BF39,"-")</f>
        <v>1</v>
      </c>
      <c r="BJ39" s="112">
        <v>3000</v>
      </c>
      <c r="BK39" s="113">
        <f>IFERROR(BJ39/BF39,"-")</f>
        <v>3000</v>
      </c>
      <c r="BL39" s="114">
        <v>1</v>
      </c>
      <c r="BM39" s="114"/>
      <c r="BN39" s="114"/>
      <c r="BO39" s="116"/>
      <c r="BP39" s="117">
        <f>IF(Q39=0,"",IF(BO39=0,"",(BO39/Q39)))</f>
        <v>0</v>
      </c>
      <c r="BQ39" s="118"/>
      <c r="BR39" s="119" t="str">
        <f>IFERROR(BQ39/BO39,"-")</f>
        <v>-</v>
      </c>
      <c r="BS39" s="120"/>
      <c r="BT39" s="121" t="str">
        <f>IFERROR(BS39/BO39,"-")</f>
        <v>-</v>
      </c>
      <c r="BU39" s="122"/>
      <c r="BV39" s="122"/>
      <c r="BW39" s="122"/>
      <c r="BX39" s="123">
        <v>1</v>
      </c>
      <c r="BY39" s="124">
        <f>IF(Q39=0,"",IF(BX39=0,"",(BX39/Q39)))</f>
        <v>0.33333333333333</v>
      </c>
      <c r="BZ39" s="125"/>
      <c r="CA39" s="126">
        <f>IFERROR(BZ39/BX39,"-")</f>
        <v>0</v>
      </c>
      <c r="CB39" s="127"/>
      <c r="CC39" s="128">
        <f>IFERROR(CB39/BX39,"-")</f>
        <v>0</v>
      </c>
      <c r="CD39" s="129"/>
      <c r="CE39" s="129"/>
      <c r="CF39" s="129"/>
      <c r="CG39" s="130">
        <v>1</v>
      </c>
      <c r="CH39" s="131">
        <f>IF(Q39=0,"",IF(CG39=0,"",(CG39/Q39)))</f>
        <v>0.33333333333333</v>
      </c>
      <c r="CI39" s="132"/>
      <c r="CJ39" s="133">
        <f>IFERROR(CI39/CG39,"-")</f>
        <v>0</v>
      </c>
      <c r="CK39" s="134"/>
      <c r="CL39" s="135">
        <f>IFERROR(CK39/CG39,"-")</f>
        <v>0</v>
      </c>
      <c r="CM39" s="136"/>
      <c r="CN39" s="136"/>
      <c r="CO39" s="136"/>
      <c r="CP39" s="137">
        <v>1</v>
      </c>
      <c r="CQ39" s="138">
        <v>3000</v>
      </c>
      <c r="CR39" s="138">
        <v>3000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151</v>
      </c>
      <c r="C40" s="184" t="s">
        <v>58</v>
      </c>
      <c r="D40" s="184"/>
      <c r="E40" s="184" t="s">
        <v>148</v>
      </c>
      <c r="F40" s="184" t="s">
        <v>149</v>
      </c>
      <c r="G40" s="184" t="s">
        <v>74</v>
      </c>
      <c r="H40" s="87"/>
      <c r="I40" s="87"/>
      <c r="J40" s="87"/>
      <c r="K40" s="176"/>
      <c r="L40" s="79">
        <v>15</v>
      </c>
      <c r="M40" s="79">
        <v>13</v>
      </c>
      <c r="N40" s="79">
        <v>2</v>
      </c>
      <c r="O40" s="88">
        <v>1</v>
      </c>
      <c r="P40" s="89">
        <v>0</v>
      </c>
      <c r="Q40" s="90">
        <f>O40+P40</f>
        <v>1</v>
      </c>
      <c r="R40" s="80">
        <f>IFERROR(Q40/N40,"-")</f>
        <v>0.5</v>
      </c>
      <c r="S40" s="79">
        <v>1</v>
      </c>
      <c r="T40" s="79">
        <v>0</v>
      </c>
      <c r="U40" s="80">
        <f>IFERROR(T40/(Q40),"-")</f>
        <v>0</v>
      </c>
      <c r="V40" s="81"/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/>
      <c r="BP40" s="117">
        <f>IF(Q40=0,"",IF(BO40=0,"",(BO40/Q40)))</f>
        <v>0</v>
      </c>
      <c r="BQ40" s="118"/>
      <c r="BR40" s="119" t="str">
        <f>IFERROR(BQ40/BO40,"-")</f>
        <v>-</v>
      </c>
      <c r="BS40" s="120"/>
      <c r="BT40" s="121" t="str">
        <f>IFERROR(BS40/BO40,"-")</f>
        <v>-</v>
      </c>
      <c r="BU40" s="122"/>
      <c r="BV40" s="122"/>
      <c r="BW40" s="122"/>
      <c r="BX40" s="123">
        <v>1</v>
      </c>
      <c r="BY40" s="124">
        <f>IF(Q40=0,"",IF(BX40=0,"",(BX40/Q40)))</f>
        <v>1</v>
      </c>
      <c r="BZ40" s="125"/>
      <c r="CA40" s="126">
        <f>IFERROR(BZ40/BX40,"-")</f>
        <v>0</v>
      </c>
      <c r="CB40" s="127"/>
      <c r="CC40" s="128">
        <f>IFERROR(CB40/BX40,"-")</f>
        <v>0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>
        <f>AC41</f>
        <v>1.1333333333333</v>
      </c>
      <c r="B41" s="184" t="s">
        <v>152</v>
      </c>
      <c r="C41" s="184" t="s">
        <v>58</v>
      </c>
      <c r="D41" s="184"/>
      <c r="E41" s="184" t="s">
        <v>153</v>
      </c>
      <c r="F41" s="184" t="s">
        <v>154</v>
      </c>
      <c r="G41" s="184" t="s">
        <v>61</v>
      </c>
      <c r="H41" s="87" t="s">
        <v>62</v>
      </c>
      <c r="I41" s="87" t="s">
        <v>150</v>
      </c>
      <c r="J41" s="185" t="s">
        <v>155</v>
      </c>
      <c r="K41" s="176">
        <v>30000</v>
      </c>
      <c r="L41" s="79">
        <v>1</v>
      </c>
      <c r="M41" s="79">
        <v>0</v>
      </c>
      <c r="N41" s="79">
        <v>25</v>
      </c>
      <c r="O41" s="88">
        <v>1</v>
      </c>
      <c r="P41" s="89">
        <v>0</v>
      </c>
      <c r="Q41" s="90">
        <f>O41+P41</f>
        <v>1</v>
      </c>
      <c r="R41" s="80">
        <f>IFERROR(Q41/N41,"-")</f>
        <v>0.04</v>
      </c>
      <c r="S41" s="79">
        <v>0</v>
      </c>
      <c r="T41" s="79">
        <v>0</v>
      </c>
      <c r="U41" s="80">
        <f>IFERROR(T41/(Q41),"-")</f>
        <v>0</v>
      </c>
      <c r="V41" s="81">
        <f>IFERROR(K41/SUM(Q41:Q42),"-")</f>
        <v>15000</v>
      </c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>
        <f>SUM(Y41:Y42)-SUM(K41:K42)</f>
        <v>4000</v>
      </c>
      <c r="AC41" s="83">
        <f>SUM(Y41:Y42)/SUM(K41:K42)</f>
        <v>1.1333333333333</v>
      </c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>
        <v>1</v>
      </c>
      <c r="AO41" s="98">
        <f>IF(Q41=0,"",IF(AN41=0,"",(AN41/Q41)))</f>
        <v>1</v>
      </c>
      <c r="AP41" s="97"/>
      <c r="AQ41" s="99">
        <f>IFERROR(AP41/AN41,"-")</f>
        <v>0</v>
      </c>
      <c r="AR41" s="100"/>
      <c r="AS41" s="101">
        <f>IFERROR(AR41/AN41,"-")</f>
        <v>0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/>
      <c r="BP41" s="117">
        <f>IF(Q41=0,"",IF(BO41=0,"",(BO41/Q41)))</f>
        <v>0</v>
      </c>
      <c r="BQ41" s="118"/>
      <c r="BR41" s="119" t="str">
        <f>IFERROR(BQ41/BO41,"-")</f>
        <v>-</v>
      </c>
      <c r="BS41" s="120"/>
      <c r="BT41" s="121" t="str">
        <f>IFERROR(BS41/BO41,"-")</f>
        <v>-</v>
      </c>
      <c r="BU41" s="122"/>
      <c r="BV41" s="122"/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156</v>
      </c>
      <c r="C42" s="184" t="s">
        <v>58</v>
      </c>
      <c r="D42" s="184"/>
      <c r="E42" s="184" t="s">
        <v>153</v>
      </c>
      <c r="F42" s="184" t="s">
        <v>154</v>
      </c>
      <c r="G42" s="184" t="s">
        <v>74</v>
      </c>
      <c r="H42" s="87"/>
      <c r="I42" s="87"/>
      <c r="J42" s="87"/>
      <c r="K42" s="176"/>
      <c r="L42" s="79">
        <v>13</v>
      </c>
      <c r="M42" s="79">
        <v>12</v>
      </c>
      <c r="N42" s="79">
        <v>5</v>
      </c>
      <c r="O42" s="88">
        <v>1</v>
      </c>
      <c r="P42" s="89">
        <v>0</v>
      </c>
      <c r="Q42" s="90">
        <f>O42+P42</f>
        <v>1</v>
      </c>
      <c r="R42" s="80">
        <f>IFERROR(Q42/N42,"-")</f>
        <v>0.2</v>
      </c>
      <c r="S42" s="79">
        <v>1</v>
      </c>
      <c r="T42" s="79">
        <v>0</v>
      </c>
      <c r="U42" s="80">
        <f>IFERROR(T42/(Q42),"-")</f>
        <v>0</v>
      </c>
      <c r="V42" s="81"/>
      <c r="W42" s="82">
        <v>1</v>
      </c>
      <c r="X42" s="80">
        <f>IF(Q42=0,"-",W42/Q42)</f>
        <v>1</v>
      </c>
      <c r="Y42" s="181">
        <v>34000</v>
      </c>
      <c r="Z42" s="182">
        <f>IFERROR(Y42/Q42,"-")</f>
        <v>34000</v>
      </c>
      <c r="AA42" s="182">
        <f>IFERROR(Y42/W42,"-")</f>
        <v>34000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>
        <v>1</v>
      </c>
      <c r="BP42" s="117">
        <f>IF(Q42=0,"",IF(BO42=0,"",(BO42/Q42)))</f>
        <v>1</v>
      </c>
      <c r="BQ42" s="118">
        <v>1</v>
      </c>
      <c r="BR42" s="119">
        <f>IFERROR(BQ42/BO42,"-")</f>
        <v>1</v>
      </c>
      <c r="BS42" s="120">
        <v>34000</v>
      </c>
      <c r="BT42" s="121">
        <f>IFERROR(BS42/BO42,"-")</f>
        <v>34000</v>
      </c>
      <c r="BU42" s="122"/>
      <c r="BV42" s="122"/>
      <c r="BW42" s="122">
        <v>1</v>
      </c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1</v>
      </c>
      <c r="CQ42" s="138">
        <v>34000</v>
      </c>
      <c r="CR42" s="138">
        <v>34000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>
        <f>AC43</f>
        <v>0</v>
      </c>
      <c r="B43" s="184" t="s">
        <v>157</v>
      </c>
      <c r="C43" s="184" t="s">
        <v>58</v>
      </c>
      <c r="D43" s="184"/>
      <c r="E43" s="184" t="s">
        <v>132</v>
      </c>
      <c r="F43" s="184" t="s">
        <v>158</v>
      </c>
      <c r="G43" s="184" t="s">
        <v>61</v>
      </c>
      <c r="H43" s="87" t="s">
        <v>62</v>
      </c>
      <c r="I43" s="87" t="s">
        <v>150</v>
      </c>
      <c r="J43" s="186" t="s">
        <v>67</v>
      </c>
      <c r="K43" s="176">
        <v>30000</v>
      </c>
      <c r="L43" s="79">
        <v>5</v>
      </c>
      <c r="M43" s="79">
        <v>0</v>
      </c>
      <c r="N43" s="79">
        <v>32</v>
      </c>
      <c r="O43" s="88">
        <v>0</v>
      </c>
      <c r="P43" s="89">
        <v>0</v>
      </c>
      <c r="Q43" s="90">
        <f>O43+P43</f>
        <v>0</v>
      </c>
      <c r="R43" s="80">
        <f>IFERROR(Q43/N43,"-")</f>
        <v>0</v>
      </c>
      <c r="S43" s="79">
        <v>0</v>
      </c>
      <c r="T43" s="79">
        <v>0</v>
      </c>
      <c r="U43" s="80" t="str">
        <f>IFERROR(T43/(Q43),"-")</f>
        <v>-</v>
      </c>
      <c r="V43" s="81" t="str">
        <f>IFERROR(K43/SUM(Q43:Q44),"-")</f>
        <v>-</v>
      </c>
      <c r="W43" s="82">
        <v>0</v>
      </c>
      <c r="X43" s="80" t="str">
        <f>IF(Q43=0,"-",W43/Q43)</f>
        <v>-</v>
      </c>
      <c r="Y43" s="181">
        <v>0</v>
      </c>
      <c r="Z43" s="182" t="str">
        <f>IFERROR(Y43/Q43,"-")</f>
        <v>-</v>
      </c>
      <c r="AA43" s="182" t="str">
        <f>IFERROR(Y43/W43,"-")</f>
        <v>-</v>
      </c>
      <c r="AB43" s="176">
        <f>SUM(Y43:Y44)-SUM(K43:K44)</f>
        <v>-30000</v>
      </c>
      <c r="AC43" s="83">
        <f>SUM(Y43:Y44)/SUM(K43:K44)</f>
        <v>0</v>
      </c>
      <c r="AD43" s="77"/>
      <c r="AE43" s="91"/>
      <c r="AF43" s="92" t="str">
        <f>IF(Q43=0,"",IF(AE43=0,"",(AE43/Q43)))</f>
        <v/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 t="str">
        <f>IF(Q43=0,"",IF(AN43=0,"",(AN43/Q43)))</f>
        <v/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 t="str">
        <f>IF(Q43=0,"",IF(AW43=0,"",(AW43/Q43)))</f>
        <v/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 t="str">
        <f>IF(Q43=0,"",IF(BF43=0,"",(BF43/Q43)))</f>
        <v/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/>
      <c r="BP43" s="117" t="str">
        <f>IF(Q43=0,"",IF(BO43=0,"",(BO43/Q43)))</f>
        <v/>
      </c>
      <c r="BQ43" s="118"/>
      <c r="BR43" s="119" t="str">
        <f>IFERROR(BQ43/BO43,"-")</f>
        <v>-</v>
      </c>
      <c r="BS43" s="120"/>
      <c r="BT43" s="121" t="str">
        <f>IFERROR(BS43/BO43,"-")</f>
        <v>-</v>
      </c>
      <c r="BU43" s="122"/>
      <c r="BV43" s="122"/>
      <c r="BW43" s="122"/>
      <c r="BX43" s="123"/>
      <c r="BY43" s="124" t="str">
        <f>IF(Q43=0,"",IF(BX43=0,"",(BX43/Q43)))</f>
        <v/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/>
      <c r="CH43" s="131" t="str">
        <f>IF(Q43=0,"",IF(CG43=0,"",(CG43/Q43)))</f>
        <v/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0</v>
      </c>
      <c r="CQ43" s="138">
        <v>0</v>
      </c>
      <c r="CR43" s="138"/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159</v>
      </c>
      <c r="C44" s="184" t="s">
        <v>58</v>
      </c>
      <c r="D44" s="184"/>
      <c r="E44" s="184" t="s">
        <v>132</v>
      </c>
      <c r="F44" s="184" t="s">
        <v>158</v>
      </c>
      <c r="G44" s="184" t="s">
        <v>74</v>
      </c>
      <c r="H44" s="87"/>
      <c r="I44" s="87"/>
      <c r="J44" s="87"/>
      <c r="K44" s="176"/>
      <c r="L44" s="79">
        <v>343</v>
      </c>
      <c r="M44" s="79">
        <v>13</v>
      </c>
      <c r="N44" s="79">
        <v>1</v>
      </c>
      <c r="O44" s="88">
        <v>0</v>
      </c>
      <c r="P44" s="89">
        <v>0</v>
      </c>
      <c r="Q44" s="90">
        <f>O44+P44</f>
        <v>0</v>
      </c>
      <c r="R44" s="80">
        <f>IFERROR(Q44/N44,"-")</f>
        <v>0</v>
      </c>
      <c r="S44" s="79">
        <v>0</v>
      </c>
      <c r="T44" s="79">
        <v>0</v>
      </c>
      <c r="U44" s="80" t="str">
        <f>IFERROR(T44/(Q44),"-")</f>
        <v>-</v>
      </c>
      <c r="V44" s="81"/>
      <c r="W44" s="82">
        <v>0</v>
      </c>
      <c r="X44" s="80" t="str">
        <f>IF(Q44=0,"-",W44/Q44)</f>
        <v>-</v>
      </c>
      <c r="Y44" s="181">
        <v>0</v>
      </c>
      <c r="Z44" s="182" t="str">
        <f>IFERROR(Y44/Q44,"-")</f>
        <v>-</v>
      </c>
      <c r="AA44" s="182" t="str">
        <f>IFERROR(Y44/W44,"-")</f>
        <v>-</v>
      </c>
      <c r="AB44" s="176"/>
      <c r="AC44" s="83"/>
      <c r="AD44" s="77"/>
      <c r="AE44" s="91"/>
      <c r="AF44" s="92" t="str">
        <f>IF(Q44=0,"",IF(AE44=0,"",(AE44/Q44)))</f>
        <v/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 t="str">
        <f>IF(Q44=0,"",IF(AN44=0,"",(AN44/Q44)))</f>
        <v/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 t="str">
        <f>IF(Q44=0,"",IF(AW44=0,"",(AW44/Q44)))</f>
        <v/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 t="str">
        <f>IF(Q44=0,"",IF(BF44=0,"",(BF44/Q44)))</f>
        <v/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/>
      <c r="BP44" s="117" t="str">
        <f>IF(Q44=0,"",IF(BO44=0,"",(BO44/Q44)))</f>
        <v/>
      </c>
      <c r="BQ44" s="118"/>
      <c r="BR44" s="119" t="str">
        <f>IFERROR(BQ44/BO44,"-")</f>
        <v>-</v>
      </c>
      <c r="BS44" s="120"/>
      <c r="BT44" s="121" t="str">
        <f>IFERROR(BS44/BO44,"-")</f>
        <v>-</v>
      </c>
      <c r="BU44" s="122"/>
      <c r="BV44" s="122"/>
      <c r="BW44" s="122"/>
      <c r="BX44" s="123"/>
      <c r="BY44" s="124" t="str">
        <f>IF(Q44=0,"",IF(BX44=0,"",(BX44/Q44)))</f>
        <v/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 t="str">
        <f>IF(Q44=0,"",IF(CG44=0,"",(CG44/Q44)))</f>
        <v/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0</v>
      </c>
      <c r="CR44" s="138"/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>
        <f>AC45</f>
        <v>3.9333333333333</v>
      </c>
      <c r="B45" s="184" t="s">
        <v>160</v>
      </c>
      <c r="C45" s="184" t="s">
        <v>58</v>
      </c>
      <c r="D45" s="184"/>
      <c r="E45" s="184" t="s">
        <v>161</v>
      </c>
      <c r="F45" s="184" t="s">
        <v>162</v>
      </c>
      <c r="G45" s="184" t="s">
        <v>61</v>
      </c>
      <c r="H45" s="87" t="s">
        <v>62</v>
      </c>
      <c r="I45" s="87" t="s">
        <v>150</v>
      </c>
      <c r="J45" s="185" t="s">
        <v>163</v>
      </c>
      <c r="K45" s="176">
        <v>30000</v>
      </c>
      <c r="L45" s="79">
        <v>9</v>
      </c>
      <c r="M45" s="79">
        <v>0</v>
      </c>
      <c r="N45" s="79">
        <v>27</v>
      </c>
      <c r="O45" s="88">
        <v>2</v>
      </c>
      <c r="P45" s="89">
        <v>0</v>
      </c>
      <c r="Q45" s="90">
        <f>O45+P45</f>
        <v>2</v>
      </c>
      <c r="R45" s="80">
        <f>IFERROR(Q45/N45,"-")</f>
        <v>0.074074074074074</v>
      </c>
      <c r="S45" s="79">
        <v>1</v>
      </c>
      <c r="T45" s="79">
        <v>0</v>
      </c>
      <c r="U45" s="80">
        <f>IFERROR(T45/(Q45),"-")</f>
        <v>0</v>
      </c>
      <c r="V45" s="81">
        <f>IFERROR(K45/SUM(Q45:Q46),"-")</f>
        <v>10000</v>
      </c>
      <c r="W45" s="82">
        <v>1</v>
      </c>
      <c r="X45" s="80">
        <f>IF(Q45=0,"-",W45/Q45)</f>
        <v>0.5</v>
      </c>
      <c r="Y45" s="181">
        <v>3000</v>
      </c>
      <c r="Z45" s="182">
        <f>IFERROR(Y45/Q45,"-")</f>
        <v>1500</v>
      </c>
      <c r="AA45" s="182">
        <f>IFERROR(Y45/W45,"-")</f>
        <v>3000</v>
      </c>
      <c r="AB45" s="176">
        <f>SUM(Y45:Y46)-SUM(K45:K46)</f>
        <v>88000</v>
      </c>
      <c r="AC45" s="83">
        <f>SUM(Y45:Y46)/SUM(K45:K46)</f>
        <v>3.9333333333333</v>
      </c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>
        <v>1</v>
      </c>
      <c r="AO45" s="98">
        <f>IF(Q45=0,"",IF(AN45=0,"",(AN45/Q45)))</f>
        <v>0.5</v>
      </c>
      <c r="AP45" s="97"/>
      <c r="AQ45" s="99">
        <f>IFERROR(AP45/AN45,"-")</f>
        <v>0</v>
      </c>
      <c r="AR45" s="100"/>
      <c r="AS45" s="101">
        <f>IFERROR(AR45/AN45,"-")</f>
        <v>0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>
        <v>1</v>
      </c>
      <c r="BP45" s="117">
        <f>IF(Q45=0,"",IF(BO45=0,"",(BO45/Q45)))</f>
        <v>0.5</v>
      </c>
      <c r="BQ45" s="118">
        <v>1</v>
      </c>
      <c r="BR45" s="119">
        <f>IFERROR(BQ45/BO45,"-")</f>
        <v>1</v>
      </c>
      <c r="BS45" s="120">
        <v>3000</v>
      </c>
      <c r="BT45" s="121">
        <f>IFERROR(BS45/BO45,"-")</f>
        <v>3000</v>
      </c>
      <c r="BU45" s="122">
        <v>1</v>
      </c>
      <c r="BV45" s="122"/>
      <c r="BW45" s="122"/>
      <c r="BX45" s="123"/>
      <c r="BY45" s="124">
        <f>IF(Q45=0,"",IF(BX45=0,"",(BX45/Q45)))</f>
        <v>0</v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1</v>
      </c>
      <c r="CQ45" s="138">
        <v>3000</v>
      </c>
      <c r="CR45" s="138">
        <v>3000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164</v>
      </c>
      <c r="C46" s="184" t="s">
        <v>58</v>
      </c>
      <c r="D46" s="184"/>
      <c r="E46" s="184" t="s">
        <v>161</v>
      </c>
      <c r="F46" s="184" t="s">
        <v>162</v>
      </c>
      <c r="G46" s="184" t="s">
        <v>74</v>
      </c>
      <c r="H46" s="87"/>
      <c r="I46" s="87"/>
      <c r="J46" s="87"/>
      <c r="K46" s="176"/>
      <c r="L46" s="79">
        <v>13</v>
      </c>
      <c r="M46" s="79">
        <v>11</v>
      </c>
      <c r="N46" s="79">
        <v>6</v>
      </c>
      <c r="O46" s="88">
        <v>1</v>
      </c>
      <c r="P46" s="89">
        <v>0</v>
      </c>
      <c r="Q46" s="90">
        <f>O46+P46</f>
        <v>1</v>
      </c>
      <c r="R46" s="80">
        <f>IFERROR(Q46/N46,"-")</f>
        <v>0.16666666666667</v>
      </c>
      <c r="S46" s="79">
        <v>0</v>
      </c>
      <c r="T46" s="79">
        <v>0</v>
      </c>
      <c r="U46" s="80">
        <f>IFERROR(T46/(Q46),"-")</f>
        <v>0</v>
      </c>
      <c r="V46" s="81"/>
      <c r="W46" s="82">
        <v>1</v>
      </c>
      <c r="X46" s="80">
        <f>IF(Q46=0,"-",W46/Q46)</f>
        <v>1</v>
      </c>
      <c r="Y46" s="181">
        <v>115000</v>
      </c>
      <c r="Z46" s="182">
        <f>IFERROR(Y46/Q46,"-")</f>
        <v>115000</v>
      </c>
      <c r="AA46" s="182">
        <f>IFERROR(Y46/W46,"-")</f>
        <v>115000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/>
      <c r="BP46" s="117">
        <f>IF(Q46=0,"",IF(BO46=0,"",(BO46/Q46)))</f>
        <v>0</v>
      </c>
      <c r="BQ46" s="118"/>
      <c r="BR46" s="119" t="str">
        <f>IFERROR(BQ46/BO46,"-")</f>
        <v>-</v>
      </c>
      <c r="BS46" s="120"/>
      <c r="BT46" s="121" t="str">
        <f>IFERROR(BS46/BO46,"-")</f>
        <v>-</v>
      </c>
      <c r="BU46" s="122"/>
      <c r="BV46" s="122"/>
      <c r="BW46" s="122"/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>
        <v>1</v>
      </c>
      <c r="CH46" s="131">
        <f>IF(Q46=0,"",IF(CG46=0,"",(CG46/Q46)))</f>
        <v>1</v>
      </c>
      <c r="CI46" s="132">
        <v>1</v>
      </c>
      <c r="CJ46" s="133">
        <f>IFERROR(CI46/CG46,"-")</f>
        <v>1</v>
      </c>
      <c r="CK46" s="134">
        <v>115000</v>
      </c>
      <c r="CL46" s="135">
        <f>IFERROR(CK46/CG46,"-")</f>
        <v>115000</v>
      </c>
      <c r="CM46" s="136"/>
      <c r="CN46" s="136"/>
      <c r="CO46" s="136">
        <v>1</v>
      </c>
      <c r="CP46" s="137">
        <v>1</v>
      </c>
      <c r="CQ46" s="138">
        <v>115000</v>
      </c>
      <c r="CR46" s="138">
        <v>115000</v>
      </c>
      <c r="CS46" s="138"/>
      <c r="CT46" s="139" t="str">
        <f>IF(AND(CR46=0,CS46=0),"",IF(AND(CR46&lt;=100000,CS46&lt;=100000),"",IF(CR46/CQ46&gt;0.7,"男高",IF(CS46/CQ46&gt;0.7,"女高",""))))</f>
        <v>男高</v>
      </c>
    </row>
    <row r="47" spans="1:99">
      <c r="A47" s="30"/>
      <c r="B47" s="84"/>
      <c r="C47" s="84"/>
      <c r="D47" s="85"/>
      <c r="E47" s="85"/>
      <c r="F47" s="85"/>
      <c r="G47" s="86"/>
      <c r="H47" s="87"/>
      <c r="I47" s="87"/>
      <c r="J47" s="87"/>
      <c r="K47" s="177"/>
      <c r="L47" s="34"/>
      <c r="M47" s="34"/>
      <c r="N47" s="31"/>
      <c r="O47" s="23"/>
      <c r="P47" s="23"/>
      <c r="Q47" s="23"/>
      <c r="R47" s="32"/>
      <c r="S47" s="32"/>
      <c r="T47" s="23"/>
      <c r="U47" s="32"/>
      <c r="V47" s="25"/>
      <c r="W47" s="25"/>
      <c r="X47" s="25"/>
      <c r="Y47" s="183"/>
      <c r="Z47" s="183"/>
      <c r="AA47" s="183"/>
      <c r="AB47" s="183"/>
      <c r="AC47" s="33"/>
      <c r="AD47" s="57"/>
      <c r="AE47" s="61"/>
      <c r="AF47" s="62"/>
      <c r="AG47" s="61"/>
      <c r="AH47" s="65"/>
      <c r="AI47" s="66"/>
      <c r="AJ47" s="67"/>
      <c r="AK47" s="68"/>
      <c r="AL47" s="68"/>
      <c r="AM47" s="68"/>
      <c r="AN47" s="61"/>
      <c r="AO47" s="62"/>
      <c r="AP47" s="61"/>
      <c r="AQ47" s="65"/>
      <c r="AR47" s="66"/>
      <c r="AS47" s="67"/>
      <c r="AT47" s="68"/>
      <c r="AU47" s="68"/>
      <c r="AV47" s="68"/>
      <c r="AW47" s="61"/>
      <c r="AX47" s="62"/>
      <c r="AY47" s="61"/>
      <c r="AZ47" s="65"/>
      <c r="BA47" s="66"/>
      <c r="BB47" s="67"/>
      <c r="BC47" s="68"/>
      <c r="BD47" s="68"/>
      <c r="BE47" s="68"/>
      <c r="BF47" s="61"/>
      <c r="BG47" s="62"/>
      <c r="BH47" s="61"/>
      <c r="BI47" s="65"/>
      <c r="BJ47" s="66"/>
      <c r="BK47" s="67"/>
      <c r="BL47" s="68"/>
      <c r="BM47" s="68"/>
      <c r="BN47" s="68"/>
      <c r="BO47" s="63"/>
      <c r="BP47" s="64"/>
      <c r="BQ47" s="61"/>
      <c r="BR47" s="65"/>
      <c r="BS47" s="66"/>
      <c r="BT47" s="67"/>
      <c r="BU47" s="68"/>
      <c r="BV47" s="68"/>
      <c r="BW47" s="68"/>
      <c r="BX47" s="63"/>
      <c r="BY47" s="64"/>
      <c r="BZ47" s="61"/>
      <c r="CA47" s="65"/>
      <c r="CB47" s="66"/>
      <c r="CC47" s="67"/>
      <c r="CD47" s="68"/>
      <c r="CE47" s="68"/>
      <c r="CF47" s="68"/>
      <c r="CG47" s="63"/>
      <c r="CH47" s="64"/>
      <c r="CI47" s="61"/>
      <c r="CJ47" s="65"/>
      <c r="CK47" s="66"/>
      <c r="CL47" s="67"/>
      <c r="CM47" s="68"/>
      <c r="CN47" s="68"/>
      <c r="CO47" s="68"/>
      <c r="CP47" s="69"/>
      <c r="CQ47" s="66"/>
      <c r="CR47" s="66"/>
      <c r="CS47" s="66"/>
      <c r="CT47" s="70"/>
    </row>
    <row r="48" spans="1:99">
      <c r="A48" s="30"/>
      <c r="B48" s="37"/>
      <c r="C48" s="37"/>
      <c r="D48" s="21"/>
      <c r="E48" s="21"/>
      <c r="F48" s="21"/>
      <c r="G48" s="22"/>
      <c r="H48" s="36"/>
      <c r="I48" s="36"/>
      <c r="J48" s="73"/>
      <c r="K48" s="178"/>
      <c r="L48" s="34"/>
      <c r="M48" s="34"/>
      <c r="N48" s="31"/>
      <c r="O48" s="23"/>
      <c r="P48" s="23"/>
      <c r="Q48" s="23"/>
      <c r="R48" s="32"/>
      <c r="S48" s="32"/>
      <c r="T48" s="23"/>
      <c r="U48" s="32"/>
      <c r="V48" s="25"/>
      <c r="W48" s="25"/>
      <c r="X48" s="25"/>
      <c r="Y48" s="183"/>
      <c r="Z48" s="183"/>
      <c r="AA48" s="183"/>
      <c r="AB48" s="183"/>
      <c r="AC48" s="33"/>
      <c r="AD48" s="59"/>
      <c r="AE48" s="61"/>
      <c r="AF48" s="62"/>
      <c r="AG48" s="61"/>
      <c r="AH48" s="65"/>
      <c r="AI48" s="66"/>
      <c r="AJ48" s="67"/>
      <c r="AK48" s="68"/>
      <c r="AL48" s="68"/>
      <c r="AM48" s="68"/>
      <c r="AN48" s="61"/>
      <c r="AO48" s="62"/>
      <c r="AP48" s="61"/>
      <c r="AQ48" s="65"/>
      <c r="AR48" s="66"/>
      <c r="AS48" s="67"/>
      <c r="AT48" s="68"/>
      <c r="AU48" s="68"/>
      <c r="AV48" s="68"/>
      <c r="AW48" s="61"/>
      <c r="AX48" s="62"/>
      <c r="AY48" s="61"/>
      <c r="AZ48" s="65"/>
      <c r="BA48" s="66"/>
      <c r="BB48" s="67"/>
      <c r="BC48" s="68"/>
      <c r="BD48" s="68"/>
      <c r="BE48" s="68"/>
      <c r="BF48" s="61"/>
      <c r="BG48" s="62"/>
      <c r="BH48" s="61"/>
      <c r="BI48" s="65"/>
      <c r="BJ48" s="66"/>
      <c r="BK48" s="67"/>
      <c r="BL48" s="68"/>
      <c r="BM48" s="68"/>
      <c r="BN48" s="68"/>
      <c r="BO48" s="63"/>
      <c r="BP48" s="64"/>
      <c r="BQ48" s="61"/>
      <c r="BR48" s="65"/>
      <c r="BS48" s="66"/>
      <c r="BT48" s="67"/>
      <c r="BU48" s="68"/>
      <c r="BV48" s="68"/>
      <c r="BW48" s="68"/>
      <c r="BX48" s="63"/>
      <c r="BY48" s="64"/>
      <c r="BZ48" s="61"/>
      <c r="CA48" s="65"/>
      <c r="CB48" s="66"/>
      <c r="CC48" s="67"/>
      <c r="CD48" s="68"/>
      <c r="CE48" s="68"/>
      <c r="CF48" s="68"/>
      <c r="CG48" s="63"/>
      <c r="CH48" s="64"/>
      <c r="CI48" s="61"/>
      <c r="CJ48" s="65"/>
      <c r="CK48" s="66"/>
      <c r="CL48" s="67"/>
      <c r="CM48" s="68"/>
      <c r="CN48" s="68"/>
      <c r="CO48" s="68"/>
      <c r="CP48" s="69"/>
      <c r="CQ48" s="66"/>
      <c r="CR48" s="66"/>
      <c r="CS48" s="66"/>
      <c r="CT48" s="70"/>
    </row>
    <row r="49" spans="1:99">
      <c r="A49" s="19">
        <f>AC49</f>
        <v>1.3787321063395</v>
      </c>
      <c r="B49" s="39"/>
      <c r="C49" s="39"/>
      <c r="D49" s="39"/>
      <c r="E49" s="39"/>
      <c r="F49" s="39"/>
      <c r="G49" s="39"/>
      <c r="H49" s="40" t="s">
        <v>165</v>
      </c>
      <c r="I49" s="40"/>
      <c r="J49" s="40"/>
      <c r="K49" s="179">
        <f>SUM(K6:K48)</f>
        <v>2445000</v>
      </c>
      <c r="L49" s="41">
        <f>SUM(L6:L48)</f>
        <v>1459</v>
      </c>
      <c r="M49" s="41">
        <f>SUM(M6:M48)</f>
        <v>489</v>
      </c>
      <c r="N49" s="41">
        <f>SUM(N6:N48)</f>
        <v>1782</v>
      </c>
      <c r="O49" s="41">
        <f>SUM(O6:O48)</f>
        <v>188</v>
      </c>
      <c r="P49" s="41">
        <f>SUM(P6:P48)</f>
        <v>3</v>
      </c>
      <c r="Q49" s="41">
        <f>SUM(Q6:Q48)</f>
        <v>191</v>
      </c>
      <c r="R49" s="42">
        <f>IFERROR(Q49/N49,"-")</f>
        <v>0.10718294051627</v>
      </c>
      <c r="S49" s="76">
        <f>SUM(S6:S48)</f>
        <v>83</v>
      </c>
      <c r="T49" s="76">
        <f>SUM(T6:T48)</f>
        <v>26</v>
      </c>
      <c r="U49" s="42">
        <f>IFERROR(S49/Q49,"-")</f>
        <v>0.43455497382199</v>
      </c>
      <c r="V49" s="43">
        <f>IFERROR(K49/Q49,"-")</f>
        <v>12801.047120419</v>
      </c>
      <c r="W49" s="44">
        <f>SUM(W6:W48)</f>
        <v>59</v>
      </c>
      <c r="X49" s="42">
        <f>IFERROR(W49/Q49,"-")</f>
        <v>0.30890052356021</v>
      </c>
      <c r="Y49" s="179">
        <f>SUM(Y6:Y48)</f>
        <v>3371000</v>
      </c>
      <c r="Z49" s="179">
        <f>IFERROR(Y49/Q49,"-")</f>
        <v>17649.214659686</v>
      </c>
      <c r="AA49" s="179">
        <f>IFERROR(Y49/W49,"-")</f>
        <v>57135.593220339</v>
      </c>
      <c r="AB49" s="179">
        <f>Y49-K49</f>
        <v>926000</v>
      </c>
      <c r="AC49" s="45">
        <f>Y49/K49</f>
        <v>1.3787321063395</v>
      </c>
      <c r="AD49" s="58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5"/>
    <mergeCell ref="K11:K15"/>
    <mergeCell ref="V11:V15"/>
    <mergeCell ref="AB11:AB15"/>
    <mergeCell ref="AC11:AC15"/>
    <mergeCell ref="A16:A20"/>
    <mergeCell ref="K16:K20"/>
    <mergeCell ref="V16:V20"/>
    <mergeCell ref="AB16:AB20"/>
    <mergeCell ref="AC16:AC20"/>
    <mergeCell ref="A21:A28"/>
    <mergeCell ref="K21:K28"/>
    <mergeCell ref="V21:V28"/>
    <mergeCell ref="AB21:AB28"/>
    <mergeCell ref="AC21:AC28"/>
    <mergeCell ref="A29:A33"/>
    <mergeCell ref="K29:K33"/>
    <mergeCell ref="V29:V33"/>
    <mergeCell ref="AB29:AB33"/>
    <mergeCell ref="AC29:AC33"/>
    <mergeCell ref="A34:A38"/>
    <mergeCell ref="K34:K38"/>
    <mergeCell ref="V34:V38"/>
    <mergeCell ref="AB34:AB38"/>
    <mergeCell ref="AC34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166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</v>
      </c>
      <c r="B6" s="184" t="s">
        <v>167</v>
      </c>
      <c r="C6" s="184" t="s">
        <v>168</v>
      </c>
      <c r="D6" s="184" t="s">
        <v>169</v>
      </c>
      <c r="E6" s="184" t="s">
        <v>170</v>
      </c>
      <c r="F6" s="184"/>
      <c r="G6" s="184" t="s">
        <v>61</v>
      </c>
      <c r="H6" s="87" t="s">
        <v>171</v>
      </c>
      <c r="I6" s="87" t="s">
        <v>172</v>
      </c>
      <c r="J6" s="87" t="s">
        <v>173</v>
      </c>
      <c r="K6" s="176">
        <v>75000</v>
      </c>
      <c r="L6" s="79">
        <v>0</v>
      </c>
      <c r="M6" s="79">
        <v>0</v>
      </c>
      <c r="N6" s="79">
        <v>2</v>
      </c>
      <c r="O6" s="88">
        <v>0</v>
      </c>
      <c r="P6" s="89">
        <v>0</v>
      </c>
      <c r="Q6" s="90">
        <f>O6+P6</f>
        <v>0</v>
      </c>
      <c r="R6" s="80">
        <f>IFERROR(Q6/N6,"-")</f>
        <v>0</v>
      </c>
      <c r="S6" s="79">
        <v>0</v>
      </c>
      <c r="T6" s="79">
        <v>0</v>
      </c>
      <c r="U6" s="80" t="str">
        <f>IFERROR(T6/(Q6),"-")</f>
        <v>-</v>
      </c>
      <c r="V6" s="81">
        <f>IFERROR(K6/SUM(Q6:Q7),"-")</f>
        <v>9375</v>
      </c>
      <c r="W6" s="82">
        <v>0</v>
      </c>
      <c r="X6" s="80" t="str">
        <f>IF(Q6=0,"-",W6/Q6)</f>
        <v>-</v>
      </c>
      <c r="Y6" s="181">
        <v>0</v>
      </c>
      <c r="Z6" s="182" t="str">
        <f>IFERROR(Y6/Q6,"-")</f>
        <v>-</v>
      </c>
      <c r="AA6" s="182" t="str">
        <f>IFERROR(Y6/W6,"-")</f>
        <v>-</v>
      </c>
      <c r="AB6" s="176">
        <f>SUM(Y6:Y7)-SUM(K6:K7)</f>
        <v>-75000</v>
      </c>
      <c r="AC6" s="83">
        <f>SUM(Y6:Y7)/SUM(K6:K7)</f>
        <v>0</v>
      </c>
      <c r="AD6" s="77"/>
      <c r="AE6" s="91"/>
      <c r="AF6" s="92" t="str">
        <f>IF(Q6=0,"",IF(AE6=0,"",(AE6/Q6)))</f>
        <v/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 t="str">
        <f>IF(Q6=0,"",IF(AN6=0,"",(AN6/Q6)))</f>
        <v/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 t="str">
        <f>IF(Q6=0,"",IF(AW6=0,"",(AW6/Q6)))</f>
        <v/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 t="str">
        <f>IF(Q6=0,"",IF(BF6=0,"",(BF6/Q6)))</f>
        <v/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 t="str">
        <f>IF(Q6=0,"",IF(BO6=0,"",(BO6/Q6)))</f>
        <v/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 t="str">
        <f>IF(Q6=0,"",IF(BX6=0,"",(BX6/Q6)))</f>
        <v/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 t="str">
        <f>IF(Q6=0,"",IF(CG6=0,"",(CG6/Q6)))</f>
        <v/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174</v>
      </c>
      <c r="C7" s="184" t="s">
        <v>168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24</v>
      </c>
      <c r="M7" s="79">
        <v>16</v>
      </c>
      <c r="N7" s="79">
        <v>24</v>
      </c>
      <c r="O7" s="88">
        <v>8</v>
      </c>
      <c r="P7" s="89">
        <v>0</v>
      </c>
      <c r="Q7" s="90">
        <f>O7+P7</f>
        <v>8</v>
      </c>
      <c r="R7" s="80">
        <f>IFERROR(Q7/N7,"-")</f>
        <v>0.33333333333333</v>
      </c>
      <c r="S7" s="79">
        <v>3</v>
      </c>
      <c r="T7" s="79">
        <v>0</v>
      </c>
      <c r="U7" s="80">
        <f>IFERROR(T7/(Q7),"-")</f>
        <v>0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7</v>
      </c>
      <c r="BP7" s="117">
        <f>IF(Q7=0,"",IF(BO7=0,"",(BO7/Q7)))</f>
        <v>0.875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0.125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2.24</v>
      </c>
      <c r="B8" s="184" t="s">
        <v>175</v>
      </c>
      <c r="C8" s="184" t="s">
        <v>168</v>
      </c>
      <c r="D8" s="184" t="s">
        <v>176</v>
      </c>
      <c r="E8" s="184" t="s">
        <v>177</v>
      </c>
      <c r="F8" s="184"/>
      <c r="G8" s="184" t="s">
        <v>61</v>
      </c>
      <c r="H8" s="87" t="s">
        <v>178</v>
      </c>
      <c r="I8" s="87" t="s">
        <v>179</v>
      </c>
      <c r="J8" s="87" t="s">
        <v>180</v>
      </c>
      <c r="K8" s="176">
        <v>75000</v>
      </c>
      <c r="L8" s="79">
        <v>7</v>
      </c>
      <c r="M8" s="79">
        <v>0</v>
      </c>
      <c r="N8" s="79">
        <v>14</v>
      </c>
      <c r="O8" s="88">
        <v>3</v>
      </c>
      <c r="P8" s="89">
        <v>0</v>
      </c>
      <c r="Q8" s="90">
        <f>O8+P8</f>
        <v>3</v>
      </c>
      <c r="R8" s="80">
        <f>IFERROR(Q8/N8,"-")</f>
        <v>0.21428571428571</v>
      </c>
      <c r="S8" s="79">
        <v>1</v>
      </c>
      <c r="T8" s="79">
        <v>1</v>
      </c>
      <c r="U8" s="80">
        <f>IFERROR(T8/(Q8),"-")</f>
        <v>0.33333333333333</v>
      </c>
      <c r="V8" s="81">
        <f>IFERROR(K8/SUM(Q8:Q9),"-")</f>
        <v>6250</v>
      </c>
      <c r="W8" s="82">
        <v>1</v>
      </c>
      <c r="X8" s="80">
        <f>IF(Q8=0,"-",W8/Q8)</f>
        <v>0.33333333333333</v>
      </c>
      <c r="Y8" s="181">
        <v>148000</v>
      </c>
      <c r="Z8" s="182">
        <f>IFERROR(Y8/Q8,"-")</f>
        <v>49333.333333333</v>
      </c>
      <c r="AA8" s="182">
        <f>IFERROR(Y8/W8,"-")</f>
        <v>148000</v>
      </c>
      <c r="AB8" s="176">
        <f>SUM(Y8:Y9)-SUM(K8:K9)</f>
        <v>93000</v>
      </c>
      <c r="AC8" s="83">
        <f>SUM(Y8:Y9)/SUM(K8:K9)</f>
        <v>2.24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0.66666666666667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0.33333333333333</v>
      </c>
      <c r="BQ8" s="118">
        <v>1</v>
      </c>
      <c r="BR8" s="119">
        <f>IFERROR(BQ8/BO8,"-")</f>
        <v>1</v>
      </c>
      <c r="BS8" s="120">
        <v>148000</v>
      </c>
      <c r="BT8" s="121">
        <f>IFERROR(BS8/BO8,"-")</f>
        <v>148000</v>
      </c>
      <c r="BU8" s="122"/>
      <c r="BV8" s="122"/>
      <c r="BW8" s="122">
        <v>1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148000</v>
      </c>
      <c r="CR8" s="138">
        <v>148000</v>
      </c>
      <c r="CS8" s="138"/>
      <c r="CT8" s="139" t="str">
        <f>IF(AND(CR8=0,CS8=0),"",IF(AND(CR8&lt;=100000,CS8&lt;=100000),"",IF(CR8/CQ8&gt;0.7,"男高",IF(CS8/CQ8&gt;0.7,"女高",""))))</f>
        <v>男高</v>
      </c>
    </row>
    <row r="9" spans="1:99">
      <c r="A9" s="78"/>
      <c r="B9" s="184" t="s">
        <v>181</v>
      </c>
      <c r="C9" s="184" t="s">
        <v>168</v>
      </c>
      <c r="D9" s="184"/>
      <c r="E9" s="184"/>
      <c r="F9" s="184"/>
      <c r="G9" s="184" t="s">
        <v>74</v>
      </c>
      <c r="H9" s="87"/>
      <c r="I9" s="87"/>
      <c r="J9" s="87"/>
      <c r="K9" s="176"/>
      <c r="L9" s="79">
        <v>35</v>
      </c>
      <c r="M9" s="79">
        <v>24</v>
      </c>
      <c r="N9" s="79">
        <v>17</v>
      </c>
      <c r="O9" s="88">
        <v>9</v>
      </c>
      <c r="P9" s="89">
        <v>0</v>
      </c>
      <c r="Q9" s="90">
        <f>O9+P9</f>
        <v>9</v>
      </c>
      <c r="R9" s="80">
        <f>IFERROR(Q9/N9,"-")</f>
        <v>0.52941176470588</v>
      </c>
      <c r="S9" s="79">
        <v>2</v>
      </c>
      <c r="T9" s="79">
        <v>2</v>
      </c>
      <c r="U9" s="80">
        <f>IFERROR(T9/(Q9),"-")</f>
        <v>0.22222222222222</v>
      </c>
      <c r="V9" s="81"/>
      <c r="W9" s="82">
        <v>1</v>
      </c>
      <c r="X9" s="80">
        <f>IF(Q9=0,"-",W9/Q9)</f>
        <v>0.11111111111111</v>
      </c>
      <c r="Y9" s="181">
        <v>20000</v>
      </c>
      <c r="Z9" s="182">
        <f>IFERROR(Y9/Q9,"-")</f>
        <v>2222.2222222222</v>
      </c>
      <c r="AA9" s="182">
        <f>IFERROR(Y9/W9,"-")</f>
        <v>20000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0.11111111111111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2</v>
      </c>
      <c r="BG9" s="110">
        <f>IF(Q9=0,"",IF(BF9=0,"",(BF9/Q9)))</f>
        <v>0.22222222222222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3</v>
      </c>
      <c r="BP9" s="117">
        <f>IF(Q9=0,"",IF(BO9=0,"",(BO9/Q9)))</f>
        <v>0.33333333333333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3</v>
      </c>
      <c r="BY9" s="124">
        <f>IF(Q9=0,"",IF(BX9=0,"",(BX9/Q9)))</f>
        <v>0.33333333333333</v>
      </c>
      <c r="BZ9" s="125">
        <v>1</v>
      </c>
      <c r="CA9" s="126">
        <f>IFERROR(BZ9/BX9,"-")</f>
        <v>0.33333333333333</v>
      </c>
      <c r="CB9" s="127">
        <v>20000</v>
      </c>
      <c r="CC9" s="128">
        <f>IFERROR(CB9/BX9,"-")</f>
        <v>6666.6666666667</v>
      </c>
      <c r="CD9" s="129"/>
      <c r="CE9" s="129">
        <v>1</v>
      </c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20000</v>
      </c>
      <c r="CR9" s="138">
        <v>20000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2.8</v>
      </c>
      <c r="B10" s="184" t="s">
        <v>182</v>
      </c>
      <c r="C10" s="184" t="s">
        <v>168</v>
      </c>
      <c r="D10" s="184" t="s">
        <v>169</v>
      </c>
      <c r="E10" s="184" t="s">
        <v>183</v>
      </c>
      <c r="F10" s="184"/>
      <c r="G10" s="184" t="s">
        <v>61</v>
      </c>
      <c r="H10" s="87" t="s">
        <v>184</v>
      </c>
      <c r="I10" s="87" t="s">
        <v>185</v>
      </c>
      <c r="J10" s="87" t="s">
        <v>186</v>
      </c>
      <c r="K10" s="176">
        <v>45000</v>
      </c>
      <c r="L10" s="79">
        <v>5</v>
      </c>
      <c r="M10" s="79">
        <v>0</v>
      </c>
      <c r="N10" s="79">
        <v>13</v>
      </c>
      <c r="O10" s="88">
        <v>2</v>
      </c>
      <c r="P10" s="89">
        <v>0</v>
      </c>
      <c r="Q10" s="90">
        <f>O10+P10</f>
        <v>2</v>
      </c>
      <c r="R10" s="80">
        <f>IFERROR(Q10/N10,"-")</f>
        <v>0.15384615384615</v>
      </c>
      <c r="S10" s="79">
        <v>0</v>
      </c>
      <c r="T10" s="79">
        <v>1</v>
      </c>
      <c r="U10" s="80">
        <f>IFERROR(T10/(Q10),"-")</f>
        <v>0.5</v>
      </c>
      <c r="V10" s="81">
        <f>IFERROR(K10/SUM(Q10:Q11),"-")</f>
        <v>7500</v>
      </c>
      <c r="W10" s="82">
        <v>1</v>
      </c>
      <c r="X10" s="80">
        <f>IF(Q10=0,"-",W10/Q10)</f>
        <v>0.5</v>
      </c>
      <c r="Y10" s="181">
        <v>5000</v>
      </c>
      <c r="Z10" s="182">
        <f>IFERROR(Y10/Q10,"-")</f>
        <v>2500</v>
      </c>
      <c r="AA10" s="182">
        <f>IFERROR(Y10/W10,"-")</f>
        <v>5000</v>
      </c>
      <c r="AB10" s="176">
        <f>SUM(Y10:Y11)-SUM(K10:K11)</f>
        <v>81000</v>
      </c>
      <c r="AC10" s="83">
        <f>SUM(Y10:Y11)/SUM(K10:K11)</f>
        <v>2.8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2</v>
      </c>
      <c r="AX10" s="104">
        <f>IF(Q10=0,"",IF(AW10=0,"",(AW10/Q10)))</f>
        <v>1</v>
      </c>
      <c r="AY10" s="103">
        <v>1</v>
      </c>
      <c r="AZ10" s="105">
        <f>IFERROR(AY10/AW10,"-")</f>
        <v>0.5</v>
      </c>
      <c r="BA10" s="106">
        <v>5000</v>
      </c>
      <c r="BB10" s="107">
        <f>IFERROR(BA10/AW10,"-")</f>
        <v>2500</v>
      </c>
      <c r="BC10" s="108">
        <v>1</v>
      </c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5000</v>
      </c>
      <c r="CR10" s="138">
        <v>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187</v>
      </c>
      <c r="C11" s="184" t="s">
        <v>168</v>
      </c>
      <c r="D11" s="184"/>
      <c r="E11" s="184"/>
      <c r="F11" s="184"/>
      <c r="G11" s="184" t="s">
        <v>74</v>
      </c>
      <c r="H11" s="87"/>
      <c r="I11" s="87"/>
      <c r="J11" s="87"/>
      <c r="K11" s="176"/>
      <c r="L11" s="79">
        <v>24</v>
      </c>
      <c r="M11" s="79">
        <v>20</v>
      </c>
      <c r="N11" s="79">
        <v>15</v>
      </c>
      <c r="O11" s="88">
        <v>4</v>
      </c>
      <c r="P11" s="89">
        <v>0</v>
      </c>
      <c r="Q11" s="90">
        <f>O11+P11</f>
        <v>4</v>
      </c>
      <c r="R11" s="80">
        <f>IFERROR(Q11/N11,"-")</f>
        <v>0.26666666666667</v>
      </c>
      <c r="S11" s="79">
        <v>3</v>
      </c>
      <c r="T11" s="79">
        <v>0</v>
      </c>
      <c r="U11" s="80">
        <f>IFERROR(T11/(Q11),"-")</f>
        <v>0</v>
      </c>
      <c r="V11" s="81"/>
      <c r="W11" s="82">
        <v>2</v>
      </c>
      <c r="X11" s="80">
        <f>IF(Q11=0,"-",W11/Q11)</f>
        <v>0.5</v>
      </c>
      <c r="Y11" s="181">
        <v>121000</v>
      </c>
      <c r="Z11" s="182">
        <f>IFERROR(Y11/Q11,"-")</f>
        <v>30250</v>
      </c>
      <c r="AA11" s="182">
        <f>IFERROR(Y11/W11,"-")</f>
        <v>60500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1</v>
      </c>
      <c r="AX11" s="104">
        <f>IF(Q11=0,"",IF(AW11=0,"",(AW11/Q11)))</f>
        <v>0.25</v>
      </c>
      <c r="AY11" s="103">
        <v>1</v>
      </c>
      <c r="AZ11" s="105">
        <f>IFERROR(AY11/AW11,"-")</f>
        <v>1</v>
      </c>
      <c r="BA11" s="106">
        <v>13000</v>
      </c>
      <c r="BB11" s="107">
        <f>IFERROR(BA11/AW11,"-")</f>
        <v>13000</v>
      </c>
      <c r="BC11" s="108"/>
      <c r="BD11" s="108"/>
      <c r="BE11" s="108">
        <v>1</v>
      </c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0.25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2</v>
      </c>
      <c r="BY11" s="124">
        <f>IF(Q11=0,"",IF(BX11=0,"",(BX11/Q11)))</f>
        <v>0.5</v>
      </c>
      <c r="BZ11" s="125">
        <v>1</v>
      </c>
      <c r="CA11" s="126">
        <f>IFERROR(BZ11/BX11,"-")</f>
        <v>0.5</v>
      </c>
      <c r="CB11" s="127">
        <v>108000</v>
      </c>
      <c r="CC11" s="128">
        <f>IFERROR(CB11/BX11,"-")</f>
        <v>54000</v>
      </c>
      <c r="CD11" s="129"/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121000</v>
      </c>
      <c r="CR11" s="138">
        <v>108000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10.875</v>
      </c>
      <c r="B12" s="184" t="s">
        <v>188</v>
      </c>
      <c r="C12" s="184" t="s">
        <v>168</v>
      </c>
      <c r="D12" s="184" t="s">
        <v>169</v>
      </c>
      <c r="E12" s="184" t="s">
        <v>183</v>
      </c>
      <c r="F12" s="184"/>
      <c r="G12" s="184" t="s">
        <v>61</v>
      </c>
      <c r="H12" s="87" t="s">
        <v>189</v>
      </c>
      <c r="I12" s="87" t="s">
        <v>185</v>
      </c>
      <c r="J12" s="87" t="s">
        <v>186</v>
      </c>
      <c r="K12" s="176">
        <v>40000</v>
      </c>
      <c r="L12" s="79">
        <v>21</v>
      </c>
      <c r="M12" s="79">
        <v>0</v>
      </c>
      <c r="N12" s="79">
        <v>55</v>
      </c>
      <c r="O12" s="88">
        <v>11</v>
      </c>
      <c r="P12" s="89">
        <v>0</v>
      </c>
      <c r="Q12" s="90">
        <f>O12+P12</f>
        <v>11</v>
      </c>
      <c r="R12" s="80">
        <f>IFERROR(Q12/N12,"-")</f>
        <v>0.2</v>
      </c>
      <c r="S12" s="79">
        <v>2</v>
      </c>
      <c r="T12" s="79">
        <v>4</v>
      </c>
      <c r="U12" s="80">
        <f>IFERROR(T12/(Q12),"-")</f>
        <v>0.36363636363636</v>
      </c>
      <c r="V12" s="81">
        <f>IFERROR(K12/SUM(Q12:Q13),"-")</f>
        <v>1428.5714285714</v>
      </c>
      <c r="W12" s="82">
        <v>2</v>
      </c>
      <c r="X12" s="80">
        <f>IF(Q12=0,"-",W12/Q12)</f>
        <v>0.18181818181818</v>
      </c>
      <c r="Y12" s="181">
        <v>36000</v>
      </c>
      <c r="Z12" s="182">
        <f>IFERROR(Y12/Q12,"-")</f>
        <v>3272.7272727273</v>
      </c>
      <c r="AA12" s="182">
        <f>IFERROR(Y12/W12,"-")</f>
        <v>18000</v>
      </c>
      <c r="AB12" s="176">
        <f>SUM(Y12:Y13)-SUM(K12:K13)</f>
        <v>395000</v>
      </c>
      <c r="AC12" s="83">
        <f>SUM(Y12:Y13)/SUM(K12:K13)</f>
        <v>10.875</v>
      </c>
      <c r="AD12" s="77"/>
      <c r="AE12" s="91">
        <v>1</v>
      </c>
      <c r="AF12" s="92">
        <f>IF(Q12=0,"",IF(AE12=0,"",(AE12/Q12)))</f>
        <v>0.090909090909091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>
        <v>3</v>
      </c>
      <c r="AO12" s="98">
        <f>IF(Q12=0,"",IF(AN12=0,"",(AN12/Q12)))</f>
        <v>0.27272727272727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3</v>
      </c>
      <c r="BG12" s="110">
        <f>IF(Q12=0,"",IF(BF12=0,"",(BF12/Q12)))</f>
        <v>0.27272727272727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3</v>
      </c>
      <c r="BP12" s="117">
        <f>IF(Q12=0,"",IF(BO12=0,"",(BO12/Q12)))</f>
        <v>0.27272727272727</v>
      </c>
      <c r="BQ12" s="118">
        <v>2</v>
      </c>
      <c r="BR12" s="119">
        <f>IFERROR(BQ12/BO12,"-")</f>
        <v>0.66666666666667</v>
      </c>
      <c r="BS12" s="120">
        <v>36000</v>
      </c>
      <c r="BT12" s="121">
        <f>IFERROR(BS12/BO12,"-")</f>
        <v>12000</v>
      </c>
      <c r="BU12" s="122">
        <v>1</v>
      </c>
      <c r="BV12" s="122"/>
      <c r="BW12" s="122">
        <v>1</v>
      </c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>
        <v>1</v>
      </c>
      <c r="CH12" s="131">
        <f>IF(Q12=0,"",IF(CG12=0,"",(CG12/Q12)))</f>
        <v>0.090909090909091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2</v>
      </c>
      <c r="CQ12" s="138">
        <v>36000</v>
      </c>
      <c r="CR12" s="138">
        <v>33000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190</v>
      </c>
      <c r="C13" s="184" t="s">
        <v>168</v>
      </c>
      <c r="D13" s="184"/>
      <c r="E13" s="184"/>
      <c r="F13" s="184"/>
      <c r="G13" s="184" t="s">
        <v>74</v>
      </c>
      <c r="H13" s="87"/>
      <c r="I13" s="87"/>
      <c r="J13" s="87"/>
      <c r="K13" s="176"/>
      <c r="L13" s="79">
        <v>68</v>
      </c>
      <c r="M13" s="79">
        <v>54</v>
      </c>
      <c r="N13" s="79">
        <v>71</v>
      </c>
      <c r="O13" s="88">
        <v>17</v>
      </c>
      <c r="P13" s="89">
        <v>0</v>
      </c>
      <c r="Q13" s="90">
        <f>O13+P13</f>
        <v>17</v>
      </c>
      <c r="R13" s="80">
        <f>IFERROR(Q13/N13,"-")</f>
        <v>0.23943661971831</v>
      </c>
      <c r="S13" s="79">
        <v>4</v>
      </c>
      <c r="T13" s="79">
        <v>5</v>
      </c>
      <c r="U13" s="80">
        <f>IFERROR(T13/(Q13),"-")</f>
        <v>0.29411764705882</v>
      </c>
      <c r="V13" s="81"/>
      <c r="W13" s="82">
        <v>6</v>
      </c>
      <c r="X13" s="80">
        <f>IF(Q13=0,"-",W13/Q13)</f>
        <v>0.35294117647059</v>
      </c>
      <c r="Y13" s="181">
        <v>399000</v>
      </c>
      <c r="Z13" s="182">
        <f>IFERROR(Y13/Q13,"-")</f>
        <v>23470.588235294</v>
      </c>
      <c r="AA13" s="182">
        <f>IFERROR(Y13/W13,"-")</f>
        <v>66500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0.058823529411765</v>
      </c>
      <c r="AP13" s="97">
        <v>1</v>
      </c>
      <c r="AQ13" s="99">
        <f>IFERROR(AP13/AN13,"-")</f>
        <v>1</v>
      </c>
      <c r="AR13" s="100">
        <v>43000</v>
      </c>
      <c r="AS13" s="101">
        <f>IFERROR(AR13/AN13,"-")</f>
        <v>43000</v>
      </c>
      <c r="AT13" s="102"/>
      <c r="AU13" s="102"/>
      <c r="AV13" s="102">
        <v>1</v>
      </c>
      <c r="AW13" s="103">
        <v>1</v>
      </c>
      <c r="AX13" s="104">
        <f>IF(Q13=0,"",IF(AW13=0,"",(AW13/Q13)))</f>
        <v>0.058823529411765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5</v>
      </c>
      <c r="BG13" s="110">
        <f>IF(Q13=0,"",IF(BF13=0,"",(BF13/Q13)))</f>
        <v>0.29411764705882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8</v>
      </c>
      <c r="BP13" s="117">
        <f>IF(Q13=0,"",IF(BO13=0,"",(BO13/Q13)))</f>
        <v>0.47058823529412</v>
      </c>
      <c r="BQ13" s="118">
        <v>4</v>
      </c>
      <c r="BR13" s="119">
        <f>IFERROR(BQ13/BO13,"-")</f>
        <v>0.5</v>
      </c>
      <c r="BS13" s="120">
        <v>353000</v>
      </c>
      <c r="BT13" s="121">
        <f>IFERROR(BS13/BO13,"-")</f>
        <v>44125</v>
      </c>
      <c r="BU13" s="122">
        <v>1</v>
      </c>
      <c r="BV13" s="122">
        <v>1</v>
      </c>
      <c r="BW13" s="122">
        <v>2</v>
      </c>
      <c r="BX13" s="123">
        <v>2</v>
      </c>
      <c r="BY13" s="124">
        <f>IF(Q13=0,"",IF(BX13=0,"",(BX13/Q13)))</f>
        <v>0.11764705882353</v>
      </c>
      <c r="BZ13" s="125">
        <v>1</v>
      </c>
      <c r="CA13" s="126">
        <f>IFERROR(BZ13/BX13,"-")</f>
        <v>0.5</v>
      </c>
      <c r="CB13" s="127">
        <v>3000</v>
      </c>
      <c r="CC13" s="128">
        <f>IFERROR(CB13/BX13,"-")</f>
        <v>1500</v>
      </c>
      <c r="CD13" s="129">
        <v>1</v>
      </c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6</v>
      </c>
      <c r="CQ13" s="138">
        <v>399000</v>
      </c>
      <c r="CR13" s="138">
        <v>310000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>
        <f>AC14</f>
        <v>2.3368421052632</v>
      </c>
      <c r="B14" s="184" t="s">
        <v>191</v>
      </c>
      <c r="C14" s="184" t="s">
        <v>168</v>
      </c>
      <c r="D14" s="184" t="s">
        <v>192</v>
      </c>
      <c r="E14" s="184" t="s">
        <v>177</v>
      </c>
      <c r="F14" s="184"/>
      <c r="G14" s="184" t="s">
        <v>61</v>
      </c>
      <c r="H14" s="87" t="s">
        <v>193</v>
      </c>
      <c r="I14" s="87" t="s">
        <v>179</v>
      </c>
      <c r="J14" s="87" t="s">
        <v>90</v>
      </c>
      <c r="K14" s="176">
        <v>95000</v>
      </c>
      <c r="L14" s="79">
        <v>33</v>
      </c>
      <c r="M14" s="79">
        <v>0</v>
      </c>
      <c r="N14" s="79">
        <v>99</v>
      </c>
      <c r="O14" s="88">
        <v>8</v>
      </c>
      <c r="P14" s="89">
        <v>0</v>
      </c>
      <c r="Q14" s="90">
        <f>O14+P14</f>
        <v>8</v>
      </c>
      <c r="R14" s="80">
        <f>IFERROR(Q14/N14,"-")</f>
        <v>0.080808080808081</v>
      </c>
      <c r="S14" s="79">
        <v>3</v>
      </c>
      <c r="T14" s="79">
        <v>3</v>
      </c>
      <c r="U14" s="80">
        <f>IFERROR(T14/(Q14),"-")</f>
        <v>0.375</v>
      </c>
      <c r="V14" s="81">
        <f>IFERROR(K14/SUM(Q14:Q15),"-")</f>
        <v>3800</v>
      </c>
      <c r="W14" s="82">
        <v>4</v>
      </c>
      <c r="X14" s="80">
        <f>IF(Q14=0,"-",W14/Q14)</f>
        <v>0.5</v>
      </c>
      <c r="Y14" s="181">
        <v>185000</v>
      </c>
      <c r="Z14" s="182">
        <f>IFERROR(Y14/Q14,"-")</f>
        <v>23125</v>
      </c>
      <c r="AA14" s="182">
        <f>IFERROR(Y14/W14,"-")</f>
        <v>46250</v>
      </c>
      <c r="AB14" s="176">
        <f>SUM(Y14:Y15)-SUM(K14:K15)</f>
        <v>127000</v>
      </c>
      <c r="AC14" s="83">
        <f>SUM(Y14:Y15)/SUM(K14:K15)</f>
        <v>2.3368421052632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0.125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1</v>
      </c>
      <c r="BG14" s="110">
        <f>IF(Q14=0,"",IF(BF14=0,"",(BF14/Q14)))</f>
        <v>0.125</v>
      </c>
      <c r="BH14" s="109">
        <v>1</v>
      </c>
      <c r="BI14" s="111">
        <f>IFERROR(BH14/BF14,"-")</f>
        <v>1</v>
      </c>
      <c r="BJ14" s="112">
        <v>5000</v>
      </c>
      <c r="BK14" s="113">
        <f>IFERROR(BJ14/BF14,"-")</f>
        <v>5000</v>
      </c>
      <c r="BL14" s="114">
        <v>1</v>
      </c>
      <c r="BM14" s="114"/>
      <c r="BN14" s="114"/>
      <c r="BO14" s="116">
        <v>3</v>
      </c>
      <c r="BP14" s="117">
        <f>IF(Q14=0,"",IF(BO14=0,"",(BO14/Q14)))</f>
        <v>0.375</v>
      </c>
      <c r="BQ14" s="118">
        <v>1</v>
      </c>
      <c r="BR14" s="119">
        <f>IFERROR(BQ14/BO14,"-")</f>
        <v>0.33333333333333</v>
      </c>
      <c r="BS14" s="120">
        <v>164000</v>
      </c>
      <c r="BT14" s="121">
        <f>IFERROR(BS14/BO14,"-")</f>
        <v>54666.666666667</v>
      </c>
      <c r="BU14" s="122"/>
      <c r="BV14" s="122"/>
      <c r="BW14" s="122">
        <v>1</v>
      </c>
      <c r="BX14" s="123">
        <v>3</v>
      </c>
      <c r="BY14" s="124">
        <f>IF(Q14=0,"",IF(BX14=0,"",(BX14/Q14)))</f>
        <v>0.375</v>
      </c>
      <c r="BZ14" s="125">
        <v>2</v>
      </c>
      <c r="CA14" s="126">
        <f>IFERROR(BZ14/BX14,"-")</f>
        <v>0.66666666666667</v>
      </c>
      <c r="CB14" s="127">
        <v>16000</v>
      </c>
      <c r="CC14" s="128">
        <f>IFERROR(CB14/BX14,"-")</f>
        <v>5333.3333333333</v>
      </c>
      <c r="CD14" s="129">
        <v>1</v>
      </c>
      <c r="CE14" s="129"/>
      <c r="CF14" s="129">
        <v>1</v>
      </c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4</v>
      </c>
      <c r="CQ14" s="138">
        <v>185000</v>
      </c>
      <c r="CR14" s="138">
        <v>164000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/>
      <c r="B15" s="184" t="s">
        <v>194</v>
      </c>
      <c r="C15" s="184" t="s">
        <v>168</v>
      </c>
      <c r="D15" s="184"/>
      <c r="E15" s="184"/>
      <c r="F15" s="184"/>
      <c r="G15" s="184" t="s">
        <v>74</v>
      </c>
      <c r="H15" s="87"/>
      <c r="I15" s="87"/>
      <c r="J15" s="87"/>
      <c r="K15" s="176"/>
      <c r="L15" s="79">
        <v>66</v>
      </c>
      <c r="M15" s="79">
        <v>53</v>
      </c>
      <c r="N15" s="79">
        <v>28</v>
      </c>
      <c r="O15" s="88">
        <v>17</v>
      </c>
      <c r="P15" s="89">
        <v>0</v>
      </c>
      <c r="Q15" s="90">
        <f>O15+P15</f>
        <v>17</v>
      </c>
      <c r="R15" s="80">
        <f>IFERROR(Q15/N15,"-")</f>
        <v>0.60714285714286</v>
      </c>
      <c r="S15" s="79">
        <v>5</v>
      </c>
      <c r="T15" s="79">
        <v>1</v>
      </c>
      <c r="U15" s="80">
        <f>IFERROR(T15/(Q15),"-")</f>
        <v>0.058823529411765</v>
      </c>
      <c r="V15" s="81"/>
      <c r="W15" s="82">
        <v>6</v>
      </c>
      <c r="X15" s="80">
        <f>IF(Q15=0,"-",W15/Q15)</f>
        <v>0.35294117647059</v>
      </c>
      <c r="Y15" s="181">
        <v>37000</v>
      </c>
      <c r="Z15" s="182">
        <f>IFERROR(Y15/Q15,"-")</f>
        <v>2176.4705882353</v>
      </c>
      <c r="AA15" s="182">
        <f>IFERROR(Y15/W15,"-")</f>
        <v>6166.6666666667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2</v>
      </c>
      <c r="AO15" s="98">
        <f>IF(Q15=0,"",IF(AN15=0,"",(AN15/Q15)))</f>
        <v>0.11764705882353</v>
      </c>
      <c r="AP15" s="97">
        <v>1</v>
      </c>
      <c r="AQ15" s="99">
        <f>IFERROR(AP15/AN15,"-")</f>
        <v>0.5</v>
      </c>
      <c r="AR15" s="100">
        <v>3000</v>
      </c>
      <c r="AS15" s="101">
        <f>IFERROR(AR15/AN15,"-")</f>
        <v>1500</v>
      </c>
      <c r="AT15" s="102">
        <v>1</v>
      </c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5</v>
      </c>
      <c r="BG15" s="110">
        <f>IF(Q15=0,"",IF(BF15=0,"",(BF15/Q15)))</f>
        <v>0.29411764705882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8</v>
      </c>
      <c r="BP15" s="117">
        <f>IF(Q15=0,"",IF(BO15=0,"",(BO15/Q15)))</f>
        <v>0.47058823529412</v>
      </c>
      <c r="BQ15" s="118">
        <v>4</v>
      </c>
      <c r="BR15" s="119">
        <f>IFERROR(BQ15/BO15,"-")</f>
        <v>0.5</v>
      </c>
      <c r="BS15" s="120">
        <v>29000</v>
      </c>
      <c r="BT15" s="121">
        <f>IFERROR(BS15/BO15,"-")</f>
        <v>3625</v>
      </c>
      <c r="BU15" s="122">
        <v>2</v>
      </c>
      <c r="BV15" s="122">
        <v>1</v>
      </c>
      <c r="BW15" s="122">
        <v>1</v>
      </c>
      <c r="BX15" s="123">
        <v>2</v>
      </c>
      <c r="BY15" s="124">
        <f>IF(Q15=0,"",IF(BX15=0,"",(BX15/Q15)))</f>
        <v>0.11764705882353</v>
      </c>
      <c r="BZ15" s="125">
        <v>1</v>
      </c>
      <c r="CA15" s="126">
        <f>IFERROR(BZ15/BX15,"-")</f>
        <v>0.5</v>
      </c>
      <c r="CB15" s="127">
        <v>5000</v>
      </c>
      <c r="CC15" s="128">
        <f>IFERROR(CB15/BX15,"-")</f>
        <v>2500</v>
      </c>
      <c r="CD15" s="129">
        <v>1</v>
      </c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6</v>
      </c>
      <c r="CQ15" s="138">
        <v>37000</v>
      </c>
      <c r="CR15" s="138">
        <v>13000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2.1777777777778</v>
      </c>
      <c r="B16" s="184" t="s">
        <v>195</v>
      </c>
      <c r="C16" s="184"/>
      <c r="D16" s="184"/>
      <c r="E16" s="184"/>
      <c r="F16" s="184"/>
      <c r="G16" s="184" t="s">
        <v>196</v>
      </c>
      <c r="H16" s="87" t="s">
        <v>197</v>
      </c>
      <c r="I16" s="87"/>
      <c r="J16" s="87" t="s">
        <v>198</v>
      </c>
      <c r="K16" s="176">
        <v>900000</v>
      </c>
      <c r="L16" s="79">
        <v>127</v>
      </c>
      <c r="M16" s="79">
        <v>0</v>
      </c>
      <c r="N16" s="79">
        <v>451</v>
      </c>
      <c r="O16" s="88">
        <v>53</v>
      </c>
      <c r="P16" s="89">
        <v>1</v>
      </c>
      <c r="Q16" s="90">
        <f>O16+P16</f>
        <v>54</v>
      </c>
      <c r="R16" s="80">
        <f>IFERROR(Q16/N16,"-")</f>
        <v>0.11973392461197</v>
      </c>
      <c r="S16" s="79">
        <v>12</v>
      </c>
      <c r="T16" s="79">
        <v>13</v>
      </c>
      <c r="U16" s="80">
        <f>IFERROR(T16/(Q16),"-")</f>
        <v>0.24074074074074</v>
      </c>
      <c r="V16" s="81">
        <f>IFERROR(K16/SUM(Q16:Q21),"-")</f>
        <v>5882.3529411765</v>
      </c>
      <c r="W16" s="82">
        <v>9</v>
      </c>
      <c r="X16" s="80">
        <f>IF(Q16=0,"-",W16/Q16)</f>
        <v>0.16666666666667</v>
      </c>
      <c r="Y16" s="181">
        <v>183000</v>
      </c>
      <c r="Z16" s="182">
        <f>IFERROR(Y16/Q16,"-")</f>
        <v>3388.8888888889</v>
      </c>
      <c r="AA16" s="182">
        <f>IFERROR(Y16/W16,"-")</f>
        <v>20333.333333333</v>
      </c>
      <c r="AB16" s="176">
        <f>SUM(Y16:Y21)-SUM(K16:K21)</f>
        <v>1060000</v>
      </c>
      <c r="AC16" s="83">
        <f>SUM(Y16:Y21)/SUM(K16:K21)</f>
        <v>2.1777777777778</v>
      </c>
      <c r="AD16" s="77"/>
      <c r="AE16" s="91">
        <v>5</v>
      </c>
      <c r="AF16" s="92">
        <f>IF(Q16=0,"",IF(AE16=0,"",(AE16/Q16)))</f>
        <v>0.092592592592593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>
        <v>19</v>
      </c>
      <c r="AO16" s="98">
        <f>IF(Q16=0,"",IF(AN16=0,"",(AN16/Q16)))</f>
        <v>0.35185185185185</v>
      </c>
      <c r="AP16" s="97">
        <v>2</v>
      </c>
      <c r="AQ16" s="99">
        <f>IFERROR(AP16/AN16,"-")</f>
        <v>0.10526315789474</v>
      </c>
      <c r="AR16" s="100">
        <v>28000</v>
      </c>
      <c r="AS16" s="101">
        <f>IFERROR(AR16/AN16,"-")</f>
        <v>1473.6842105263</v>
      </c>
      <c r="AT16" s="102">
        <v>1</v>
      </c>
      <c r="AU16" s="102"/>
      <c r="AV16" s="102">
        <v>1</v>
      </c>
      <c r="AW16" s="103">
        <v>6</v>
      </c>
      <c r="AX16" s="104">
        <f>IF(Q16=0,"",IF(AW16=0,"",(AW16/Q16)))</f>
        <v>0.11111111111111</v>
      </c>
      <c r="AY16" s="103">
        <v>1</v>
      </c>
      <c r="AZ16" s="105">
        <f>IFERROR(AY16/AW16,"-")</f>
        <v>0.16666666666667</v>
      </c>
      <c r="BA16" s="106">
        <v>5000</v>
      </c>
      <c r="BB16" s="107">
        <f>IFERROR(BA16/AW16,"-")</f>
        <v>833.33333333333</v>
      </c>
      <c r="BC16" s="108">
        <v>1</v>
      </c>
      <c r="BD16" s="108"/>
      <c r="BE16" s="108"/>
      <c r="BF16" s="109">
        <v>12</v>
      </c>
      <c r="BG16" s="110">
        <f>IF(Q16=0,"",IF(BF16=0,"",(BF16/Q16)))</f>
        <v>0.22222222222222</v>
      </c>
      <c r="BH16" s="109">
        <v>2</v>
      </c>
      <c r="BI16" s="111">
        <f>IFERROR(BH16/BF16,"-")</f>
        <v>0.16666666666667</v>
      </c>
      <c r="BJ16" s="112">
        <v>31000</v>
      </c>
      <c r="BK16" s="113">
        <f>IFERROR(BJ16/BF16,"-")</f>
        <v>2583.3333333333</v>
      </c>
      <c r="BL16" s="114">
        <v>1</v>
      </c>
      <c r="BM16" s="114"/>
      <c r="BN16" s="114">
        <v>1</v>
      </c>
      <c r="BO16" s="116">
        <v>8</v>
      </c>
      <c r="BP16" s="117">
        <f>IF(Q16=0,"",IF(BO16=0,"",(BO16/Q16)))</f>
        <v>0.14814814814815</v>
      </c>
      <c r="BQ16" s="118">
        <v>2</v>
      </c>
      <c r="BR16" s="119">
        <f>IFERROR(BQ16/BO16,"-")</f>
        <v>0.25</v>
      </c>
      <c r="BS16" s="120">
        <v>61000</v>
      </c>
      <c r="BT16" s="121">
        <f>IFERROR(BS16/BO16,"-")</f>
        <v>7625</v>
      </c>
      <c r="BU16" s="122">
        <v>1</v>
      </c>
      <c r="BV16" s="122"/>
      <c r="BW16" s="122">
        <v>1</v>
      </c>
      <c r="BX16" s="123">
        <v>3</v>
      </c>
      <c r="BY16" s="124">
        <f>IF(Q16=0,"",IF(BX16=0,"",(BX16/Q16)))</f>
        <v>0.055555555555556</v>
      </c>
      <c r="BZ16" s="125">
        <v>1</v>
      </c>
      <c r="CA16" s="126">
        <f>IFERROR(BZ16/BX16,"-")</f>
        <v>0.33333333333333</v>
      </c>
      <c r="CB16" s="127">
        <v>10000</v>
      </c>
      <c r="CC16" s="128">
        <f>IFERROR(CB16/BX16,"-")</f>
        <v>3333.3333333333</v>
      </c>
      <c r="CD16" s="129"/>
      <c r="CE16" s="129">
        <v>1</v>
      </c>
      <c r="CF16" s="129"/>
      <c r="CG16" s="130">
        <v>1</v>
      </c>
      <c r="CH16" s="131">
        <f>IF(Q16=0,"",IF(CG16=0,"",(CG16/Q16)))</f>
        <v>0.018518518518519</v>
      </c>
      <c r="CI16" s="132">
        <v>1</v>
      </c>
      <c r="CJ16" s="133">
        <f>IFERROR(CI16/CG16,"-")</f>
        <v>1</v>
      </c>
      <c r="CK16" s="134">
        <v>48000</v>
      </c>
      <c r="CL16" s="135">
        <f>IFERROR(CK16/CG16,"-")</f>
        <v>48000</v>
      </c>
      <c r="CM16" s="136"/>
      <c r="CN16" s="136"/>
      <c r="CO16" s="136">
        <v>1</v>
      </c>
      <c r="CP16" s="137">
        <v>9</v>
      </c>
      <c r="CQ16" s="138">
        <v>183000</v>
      </c>
      <c r="CR16" s="138">
        <v>58000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199</v>
      </c>
      <c r="C17" s="184"/>
      <c r="D17" s="184"/>
      <c r="E17" s="184"/>
      <c r="F17" s="184"/>
      <c r="G17" s="184" t="s">
        <v>196</v>
      </c>
      <c r="H17" s="87"/>
      <c r="I17" s="87"/>
      <c r="J17" s="87"/>
      <c r="K17" s="176"/>
      <c r="L17" s="79">
        <v>0</v>
      </c>
      <c r="M17" s="79">
        <v>0</v>
      </c>
      <c r="N17" s="79">
        <v>0</v>
      </c>
      <c r="O17" s="88">
        <v>0</v>
      </c>
      <c r="P17" s="89">
        <v>0</v>
      </c>
      <c r="Q17" s="90">
        <f>O17+P17</f>
        <v>0</v>
      </c>
      <c r="R17" s="80" t="str">
        <f>IFERROR(Q17/N17,"-")</f>
        <v>-</v>
      </c>
      <c r="S17" s="79">
        <v>0</v>
      </c>
      <c r="T17" s="79">
        <v>0</v>
      </c>
      <c r="U17" s="80" t="str">
        <f>IFERROR(T17/(Q17),"-")</f>
        <v>-</v>
      </c>
      <c r="V17" s="81"/>
      <c r="W17" s="82">
        <v>0</v>
      </c>
      <c r="X17" s="80" t="str">
        <f>IF(Q17=0,"-",W17/Q17)</f>
        <v>-</v>
      </c>
      <c r="Y17" s="181">
        <v>0</v>
      </c>
      <c r="Z17" s="182" t="str">
        <f>IFERROR(Y17/Q17,"-")</f>
        <v>-</v>
      </c>
      <c r="AA17" s="182" t="str">
        <f>IFERROR(Y17/W17,"-")</f>
        <v>-</v>
      </c>
      <c r="AB17" s="176"/>
      <c r="AC17" s="83"/>
      <c r="AD17" s="77"/>
      <c r="AE17" s="91"/>
      <c r="AF17" s="92" t="str">
        <f>IF(Q17=0,"",IF(AE17=0,"",(AE17/Q17)))</f>
        <v/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 t="str">
        <f>IF(Q17=0,"",IF(AN17=0,"",(AN17/Q17)))</f>
        <v/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 t="str">
        <f>IF(Q17=0,"",IF(AW17=0,"",(AW17/Q17)))</f>
        <v/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 t="str">
        <f>IF(Q17=0,"",IF(BF17=0,"",(BF17/Q17)))</f>
        <v/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 t="str">
        <f>IF(Q17=0,"",IF(BO17=0,"",(BO17/Q17)))</f>
        <v/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 t="str">
        <f>IF(Q17=0,"",IF(BX17=0,"",(BX17/Q17)))</f>
        <v/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 t="str">
        <f>IF(Q17=0,"",IF(CG17=0,"",(CG17/Q17)))</f>
        <v/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200</v>
      </c>
      <c r="C18" s="184"/>
      <c r="D18" s="184"/>
      <c r="E18" s="184"/>
      <c r="F18" s="184"/>
      <c r="G18" s="184" t="s">
        <v>196</v>
      </c>
      <c r="H18" s="87"/>
      <c r="I18" s="87"/>
      <c r="J18" s="87"/>
      <c r="K18" s="176"/>
      <c r="L18" s="79">
        <v>0</v>
      </c>
      <c r="M18" s="79">
        <v>0</v>
      </c>
      <c r="N18" s="79">
        <v>0</v>
      </c>
      <c r="O18" s="88">
        <v>0</v>
      </c>
      <c r="P18" s="89">
        <v>0</v>
      </c>
      <c r="Q18" s="90">
        <f>O18+P18</f>
        <v>0</v>
      </c>
      <c r="R18" s="80" t="str">
        <f>IFERROR(Q18/N18,"-")</f>
        <v>-</v>
      </c>
      <c r="S18" s="79">
        <v>0</v>
      </c>
      <c r="T18" s="79">
        <v>0</v>
      </c>
      <c r="U18" s="80" t="str">
        <f>IFERROR(T18/(Q18),"-")</f>
        <v>-</v>
      </c>
      <c r="V18" s="81"/>
      <c r="W18" s="82">
        <v>0</v>
      </c>
      <c r="X18" s="80" t="str">
        <f>IF(Q18=0,"-",W18/Q18)</f>
        <v>-</v>
      </c>
      <c r="Y18" s="181">
        <v>0</v>
      </c>
      <c r="Z18" s="182" t="str">
        <f>IFERROR(Y18/Q18,"-")</f>
        <v>-</v>
      </c>
      <c r="AA18" s="182" t="str">
        <f>IFERROR(Y18/W18,"-")</f>
        <v>-</v>
      </c>
      <c r="AB18" s="176"/>
      <c r="AC18" s="83"/>
      <c r="AD18" s="77"/>
      <c r="AE18" s="91"/>
      <c r="AF18" s="92" t="str">
        <f>IF(Q18=0,"",IF(AE18=0,"",(AE18/Q18)))</f>
        <v/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 t="str">
        <f>IF(Q18=0,"",IF(AN18=0,"",(AN18/Q18)))</f>
        <v/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 t="str">
        <f>IF(Q18=0,"",IF(AW18=0,"",(AW18/Q18)))</f>
        <v/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 t="str">
        <f>IF(Q18=0,"",IF(BF18=0,"",(BF18/Q18)))</f>
        <v/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 t="str">
        <f>IF(Q18=0,"",IF(BO18=0,"",(BO18/Q18)))</f>
        <v/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 t="str">
        <f>IF(Q18=0,"",IF(BX18=0,"",(BX18/Q18)))</f>
        <v/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 t="str">
        <f>IF(Q18=0,"",IF(CG18=0,"",(CG18/Q18)))</f>
        <v/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201</v>
      </c>
      <c r="C19" s="184"/>
      <c r="D19" s="184"/>
      <c r="E19" s="184"/>
      <c r="F19" s="184"/>
      <c r="G19" s="184" t="s">
        <v>74</v>
      </c>
      <c r="H19" s="87"/>
      <c r="I19" s="87"/>
      <c r="J19" s="87"/>
      <c r="K19" s="176"/>
      <c r="L19" s="79">
        <v>747</v>
      </c>
      <c r="M19" s="79">
        <v>349</v>
      </c>
      <c r="N19" s="79">
        <v>293</v>
      </c>
      <c r="O19" s="88">
        <v>96</v>
      </c>
      <c r="P19" s="89">
        <v>0</v>
      </c>
      <c r="Q19" s="90">
        <f>O19+P19</f>
        <v>96</v>
      </c>
      <c r="R19" s="80">
        <f>IFERROR(Q19/N19,"-")</f>
        <v>0.32764505119454</v>
      </c>
      <c r="S19" s="79">
        <v>39</v>
      </c>
      <c r="T19" s="79">
        <v>13</v>
      </c>
      <c r="U19" s="80">
        <f>IFERROR(T19/(Q19),"-")</f>
        <v>0.13541666666667</v>
      </c>
      <c r="V19" s="81"/>
      <c r="W19" s="82">
        <v>16</v>
      </c>
      <c r="X19" s="80">
        <f>IF(Q19=0,"-",W19/Q19)</f>
        <v>0.16666666666667</v>
      </c>
      <c r="Y19" s="181">
        <v>1732000</v>
      </c>
      <c r="Z19" s="182">
        <f>IFERROR(Y19/Q19,"-")</f>
        <v>18041.666666667</v>
      </c>
      <c r="AA19" s="182">
        <f>IFERROR(Y19/W19,"-")</f>
        <v>108250</v>
      </c>
      <c r="AB19" s="176"/>
      <c r="AC19" s="83"/>
      <c r="AD19" s="77"/>
      <c r="AE19" s="91">
        <v>3</v>
      </c>
      <c r="AF19" s="92">
        <f>IF(Q19=0,"",IF(AE19=0,"",(AE19/Q19)))</f>
        <v>0.03125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>
        <v>12</v>
      </c>
      <c r="AO19" s="98">
        <f>IF(Q19=0,"",IF(AN19=0,"",(AN19/Q19)))</f>
        <v>0.125</v>
      </c>
      <c r="AP19" s="97">
        <v>1</v>
      </c>
      <c r="AQ19" s="99">
        <f>IFERROR(AP19/AN19,"-")</f>
        <v>0.083333333333333</v>
      </c>
      <c r="AR19" s="100">
        <v>3000</v>
      </c>
      <c r="AS19" s="101">
        <f>IFERROR(AR19/AN19,"-")</f>
        <v>250</v>
      </c>
      <c r="AT19" s="102">
        <v>1</v>
      </c>
      <c r="AU19" s="102"/>
      <c r="AV19" s="102"/>
      <c r="AW19" s="103">
        <v>7</v>
      </c>
      <c r="AX19" s="104">
        <f>IF(Q19=0,"",IF(AW19=0,"",(AW19/Q19)))</f>
        <v>0.072916666666667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22</v>
      </c>
      <c r="BG19" s="110">
        <f>IF(Q19=0,"",IF(BF19=0,"",(BF19/Q19)))</f>
        <v>0.22916666666667</v>
      </c>
      <c r="BH19" s="109">
        <v>1</v>
      </c>
      <c r="BI19" s="111">
        <f>IFERROR(BH19/BF19,"-")</f>
        <v>0.045454545454545</v>
      </c>
      <c r="BJ19" s="112">
        <v>8000</v>
      </c>
      <c r="BK19" s="113">
        <f>IFERROR(BJ19/BF19,"-")</f>
        <v>363.63636363636</v>
      </c>
      <c r="BL19" s="114"/>
      <c r="BM19" s="114">
        <v>1</v>
      </c>
      <c r="BN19" s="114"/>
      <c r="BO19" s="116">
        <v>26</v>
      </c>
      <c r="BP19" s="117">
        <f>IF(Q19=0,"",IF(BO19=0,"",(BO19/Q19)))</f>
        <v>0.27083333333333</v>
      </c>
      <c r="BQ19" s="118">
        <v>7</v>
      </c>
      <c r="BR19" s="119">
        <f>IFERROR(BQ19/BO19,"-")</f>
        <v>0.26923076923077</v>
      </c>
      <c r="BS19" s="120">
        <v>60000</v>
      </c>
      <c r="BT19" s="121">
        <f>IFERROR(BS19/BO19,"-")</f>
        <v>2307.6923076923</v>
      </c>
      <c r="BU19" s="122">
        <v>4</v>
      </c>
      <c r="BV19" s="122">
        <v>1</v>
      </c>
      <c r="BW19" s="122">
        <v>2</v>
      </c>
      <c r="BX19" s="123">
        <v>22</v>
      </c>
      <c r="BY19" s="124">
        <f>IF(Q19=0,"",IF(BX19=0,"",(BX19/Q19)))</f>
        <v>0.22916666666667</v>
      </c>
      <c r="BZ19" s="125">
        <v>6</v>
      </c>
      <c r="CA19" s="126">
        <f>IFERROR(BZ19/BX19,"-")</f>
        <v>0.27272727272727</v>
      </c>
      <c r="CB19" s="127">
        <v>1618000</v>
      </c>
      <c r="CC19" s="128">
        <f>IFERROR(CB19/BX19,"-")</f>
        <v>73545.454545455</v>
      </c>
      <c r="CD19" s="129">
        <v>2</v>
      </c>
      <c r="CE19" s="129"/>
      <c r="CF19" s="129">
        <v>4</v>
      </c>
      <c r="CG19" s="130">
        <v>4</v>
      </c>
      <c r="CH19" s="131">
        <f>IF(Q19=0,"",IF(CG19=0,"",(CG19/Q19)))</f>
        <v>0.041666666666667</v>
      </c>
      <c r="CI19" s="132">
        <v>1</v>
      </c>
      <c r="CJ19" s="133">
        <f>IFERROR(CI19/CG19,"-")</f>
        <v>0.25</v>
      </c>
      <c r="CK19" s="134">
        <v>43000</v>
      </c>
      <c r="CL19" s="135">
        <f>IFERROR(CK19/CG19,"-")</f>
        <v>10750</v>
      </c>
      <c r="CM19" s="136"/>
      <c r="CN19" s="136"/>
      <c r="CO19" s="136">
        <v>1</v>
      </c>
      <c r="CP19" s="137">
        <v>16</v>
      </c>
      <c r="CQ19" s="138">
        <v>1732000</v>
      </c>
      <c r="CR19" s="138">
        <v>1483000</v>
      </c>
      <c r="CS19" s="138"/>
      <c r="CT19" s="139" t="str">
        <f>IF(AND(CR19=0,CS19=0),"",IF(AND(CR19&lt;=100000,CS19&lt;=100000),"",IF(CR19/CQ19&gt;0.7,"男高",IF(CS19/CQ19&gt;0.7,"女高",""))))</f>
        <v>男高</v>
      </c>
    </row>
    <row r="20" spans="1:99">
      <c r="A20" s="78"/>
      <c r="B20" s="184" t="s">
        <v>202</v>
      </c>
      <c r="C20" s="184"/>
      <c r="D20" s="184"/>
      <c r="E20" s="184"/>
      <c r="F20" s="184"/>
      <c r="G20" s="184" t="s">
        <v>74</v>
      </c>
      <c r="H20" s="87"/>
      <c r="I20" s="87"/>
      <c r="J20" s="87"/>
      <c r="K20" s="176"/>
      <c r="L20" s="79">
        <v>32</v>
      </c>
      <c r="M20" s="79">
        <v>13</v>
      </c>
      <c r="N20" s="79">
        <v>18</v>
      </c>
      <c r="O20" s="88">
        <v>2</v>
      </c>
      <c r="P20" s="89">
        <v>0</v>
      </c>
      <c r="Q20" s="90">
        <f>O20+P20</f>
        <v>2</v>
      </c>
      <c r="R20" s="80">
        <f>IFERROR(Q20/N20,"-")</f>
        <v>0.11111111111111</v>
      </c>
      <c r="S20" s="79">
        <v>1</v>
      </c>
      <c r="T20" s="79">
        <v>0</v>
      </c>
      <c r="U20" s="80">
        <f>IFERROR(T20/(Q20),"-")</f>
        <v>0</v>
      </c>
      <c r="V20" s="81"/>
      <c r="W20" s="82">
        <v>1</v>
      </c>
      <c r="X20" s="80">
        <f>IF(Q20=0,"-",W20/Q20)</f>
        <v>0.5</v>
      </c>
      <c r="Y20" s="181">
        <v>45000</v>
      </c>
      <c r="Z20" s="182">
        <f>IFERROR(Y20/Q20,"-")</f>
        <v>22500</v>
      </c>
      <c r="AA20" s="182">
        <f>IFERROR(Y20/W20,"-")</f>
        <v>45000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1</v>
      </c>
      <c r="AX20" s="104">
        <f>IF(Q20=0,"",IF(AW20=0,"",(AW20/Q20)))</f>
        <v>0.5</v>
      </c>
      <c r="AY20" s="103">
        <v>1</v>
      </c>
      <c r="AZ20" s="105">
        <f>IFERROR(AY20/AW20,"-")</f>
        <v>1</v>
      </c>
      <c r="BA20" s="106">
        <v>45000</v>
      </c>
      <c r="BB20" s="107">
        <f>IFERROR(BA20/AW20,"-")</f>
        <v>45000</v>
      </c>
      <c r="BC20" s="108"/>
      <c r="BD20" s="108"/>
      <c r="BE20" s="108">
        <v>1</v>
      </c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1</v>
      </c>
      <c r="BP20" s="117">
        <f>IF(Q20=0,"",IF(BO20=0,"",(BO20/Q20)))</f>
        <v>0.5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45000</v>
      </c>
      <c r="CR20" s="138">
        <v>45000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203</v>
      </c>
      <c r="C21" s="184"/>
      <c r="D21" s="184"/>
      <c r="E21" s="184"/>
      <c r="F21" s="184"/>
      <c r="G21" s="184" t="s">
        <v>74</v>
      </c>
      <c r="H21" s="87"/>
      <c r="I21" s="87"/>
      <c r="J21" s="87"/>
      <c r="K21" s="176"/>
      <c r="L21" s="79">
        <v>11</v>
      </c>
      <c r="M21" s="79">
        <v>8</v>
      </c>
      <c r="N21" s="79">
        <v>37</v>
      </c>
      <c r="O21" s="88">
        <v>1</v>
      </c>
      <c r="P21" s="89">
        <v>0</v>
      </c>
      <c r="Q21" s="90">
        <f>O21+P21</f>
        <v>1</v>
      </c>
      <c r="R21" s="80">
        <f>IFERROR(Q21/N21,"-")</f>
        <v>0.027027027027027</v>
      </c>
      <c r="S21" s="79">
        <v>1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1</v>
      </c>
      <c r="BP21" s="117">
        <f>IF(Q21=0,"",IF(BO21=0,"",(BO21/Q21)))</f>
        <v>1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30"/>
      <c r="B22" s="84"/>
      <c r="C22" s="84"/>
      <c r="D22" s="85"/>
      <c r="E22" s="85"/>
      <c r="F22" s="85"/>
      <c r="G22" s="86"/>
      <c r="H22" s="87"/>
      <c r="I22" s="87"/>
      <c r="J22" s="87"/>
      <c r="K22" s="177"/>
      <c r="L22" s="34"/>
      <c r="M22" s="34"/>
      <c r="N22" s="31"/>
      <c r="O22" s="23"/>
      <c r="P22" s="23"/>
      <c r="Q22" s="23"/>
      <c r="R22" s="32"/>
      <c r="S22" s="32"/>
      <c r="T22" s="23"/>
      <c r="U22" s="32"/>
      <c r="V22" s="25"/>
      <c r="W22" s="25"/>
      <c r="X22" s="25"/>
      <c r="Y22" s="183"/>
      <c r="Z22" s="183"/>
      <c r="AA22" s="183"/>
      <c r="AB22" s="183"/>
      <c r="AC22" s="33"/>
      <c r="AD22" s="57"/>
      <c r="AE22" s="61"/>
      <c r="AF22" s="62"/>
      <c r="AG22" s="61"/>
      <c r="AH22" s="65"/>
      <c r="AI22" s="66"/>
      <c r="AJ22" s="67"/>
      <c r="AK22" s="68"/>
      <c r="AL22" s="68"/>
      <c r="AM22" s="68"/>
      <c r="AN22" s="61"/>
      <c r="AO22" s="62"/>
      <c r="AP22" s="61"/>
      <c r="AQ22" s="65"/>
      <c r="AR22" s="66"/>
      <c r="AS22" s="67"/>
      <c r="AT22" s="68"/>
      <c r="AU22" s="68"/>
      <c r="AV22" s="68"/>
      <c r="AW22" s="61"/>
      <c r="AX22" s="62"/>
      <c r="AY22" s="61"/>
      <c r="AZ22" s="65"/>
      <c r="BA22" s="66"/>
      <c r="BB22" s="67"/>
      <c r="BC22" s="68"/>
      <c r="BD22" s="68"/>
      <c r="BE22" s="68"/>
      <c r="BF22" s="61"/>
      <c r="BG22" s="62"/>
      <c r="BH22" s="61"/>
      <c r="BI22" s="65"/>
      <c r="BJ22" s="66"/>
      <c r="BK22" s="67"/>
      <c r="BL22" s="68"/>
      <c r="BM22" s="68"/>
      <c r="BN22" s="68"/>
      <c r="BO22" s="63"/>
      <c r="BP22" s="64"/>
      <c r="BQ22" s="61"/>
      <c r="BR22" s="65"/>
      <c r="BS22" s="66"/>
      <c r="BT22" s="67"/>
      <c r="BU22" s="68"/>
      <c r="BV22" s="68"/>
      <c r="BW22" s="68"/>
      <c r="BX22" s="63"/>
      <c r="BY22" s="64"/>
      <c r="BZ22" s="61"/>
      <c r="CA22" s="65"/>
      <c r="CB22" s="66"/>
      <c r="CC22" s="67"/>
      <c r="CD22" s="68"/>
      <c r="CE22" s="68"/>
      <c r="CF22" s="68"/>
      <c r="CG22" s="63"/>
      <c r="CH22" s="64"/>
      <c r="CI22" s="61"/>
      <c r="CJ22" s="65"/>
      <c r="CK22" s="66"/>
      <c r="CL22" s="67"/>
      <c r="CM22" s="68"/>
      <c r="CN22" s="68"/>
      <c r="CO22" s="68"/>
      <c r="CP22" s="69"/>
      <c r="CQ22" s="66"/>
      <c r="CR22" s="66"/>
      <c r="CS22" s="66"/>
      <c r="CT22" s="70"/>
    </row>
    <row r="23" spans="1:99">
      <c r="A23" s="30"/>
      <c r="B23" s="37"/>
      <c r="C23" s="37"/>
      <c r="D23" s="21"/>
      <c r="E23" s="21"/>
      <c r="F23" s="21"/>
      <c r="G23" s="22"/>
      <c r="H23" s="36"/>
      <c r="I23" s="36"/>
      <c r="J23" s="73"/>
      <c r="K23" s="178"/>
      <c r="L23" s="34"/>
      <c r="M23" s="34"/>
      <c r="N23" s="31"/>
      <c r="O23" s="23"/>
      <c r="P23" s="23"/>
      <c r="Q23" s="23"/>
      <c r="R23" s="32"/>
      <c r="S23" s="32"/>
      <c r="T23" s="23"/>
      <c r="U23" s="32"/>
      <c r="V23" s="25"/>
      <c r="W23" s="25"/>
      <c r="X23" s="25"/>
      <c r="Y23" s="183"/>
      <c r="Z23" s="183"/>
      <c r="AA23" s="183"/>
      <c r="AB23" s="183"/>
      <c r="AC23" s="33"/>
      <c r="AD23" s="59"/>
      <c r="AE23" s="61"/>
      <c r="AF23" s="62"/>
      <c r="AG23" s="61"/>
      <c r="AH23" s="65"/>
      <c r="AI23" s="66"/>
      <c r="AJ23" s="67"/>
      <c r="AK23" s="68"/>
      <c r="AL23" s="68"/>
      <c r="AM23" s="68"/>
      <c r="AN23" s="61"/>
      <c r="AO23" s="62"/>
      <c r="AP23" s="61"/>
      <c r="AQ23" s="65"/>
      <c r="AR23" s="66"/>
      <c r="AS23" s="67"/>
      <c r="AT23" s="68"/>
      <c r="AU23" s="68"/>
      <c r="AV23" s="68"/>
      <c r="AW23" s="61"/>
      <c r="AX23" s="62"/>
      <c r="AY23" s="61"/>
      <c r="AZ23" s="65"/>
      <c r="BA23" s="66"/>
      <c r="BB23" s="67"/>
      <c r="BC23" s="68"/>
      <c r="BD23" s="68"/>
      <c r="BE23" s="68"/>
      <c r="BF23" s="61"/>
      <c r="BG23" s="62"/>
      <c r="BH23" s="61"/>
      <c r="BI23" s="65"/>
      <c r="BJ23" s="66"/>
      <c r="BK23" s="67"/>
      <c r="BL23" s="68"/>
      <c r="BM23" s="68"/>
      <c r="BN23" s="68"/>
      <c r="BO23" s="63"/>
      <c r="BP23" s="64"/>
      <c r="BQ23" s="61"/>
      <c r="BR23" s="65"/>
      <c r="BS23" s="66"/>
      <c r="BT23" s="67"/>
      <c r="BU23" s="68"/>
      <c r="BV23" s="68"/>
      <c r="BW23" s="68"/>
      <c r="BX23" s="63"/>
      <c r="BY23" s="64"/>
      <c r="BZ23" s="61"/>
      <c r="CA23" s="65"/>
      <c r="CB23" s="66"/>
      <c r="CC23" s="67"/>
      <c r="CD23" s="68"/>
      <c r="CE23" s="68"/>
      <c r="CF23" s="68"/>
      <c r="CG23" s="63"/>
      <c r="CH23" s="64"/>
      <c r="CI23" s="61"/>
      <c r="CJ23" s="65"/>
      <c r="CK23" s="66"/>
      <c r="CL23" s="67"/>
      <c r="CM23" s="68"/>
      <c r="CN23" s="68"/>
      <c r="CO23" s="68"/>
      <c r="CP23" s="69"/>
      <c r="CQ23" s="66"/>
      <c r="CR23" s="66"/>
      <c r="CS23" s="66"/>
      <c r="CT23" s="70"/>
    </row>
    <row r="24" spans="1:99">
      <c r="A24" s="19">
        <f>AC24</f>
        <v>2.3666666666667</v>
      </c>
      <c r="B24" s="39"/>
      <c r="C24" s="39"/>
      <c r="D24" s="39"/>
      <c r="E24" s="39"/>
      <c r="F24" s="39"/>
      <c r="G24" s="39"/>
      <c r="H24" s="40" t="s">
        <v>204</v>
      </c>
      <c r="I24" s="40"/>
      <c r="J24" s="40"/>
      <c r="K24" s="179">
        <f>SUM(K6:K23)</f>
        <v>1230000</v>
      </c>
      <c r="L24" s="41">
        <f>SUM(L6:L23)</f>
        <v>1200</v>
      </c>
      <c r="M24" s="41">
        <f>SUM(M6:M23)</f>
        <v>537</v>
      </c>
      <c r="N24" s="41">
        <f>SUM(N6:N23)</f>
        <v>1137</v>
      </c>
      <c r="O24" s="41">
        <f>SUM(O6:O23)</f>
        <v>231</v>
      </c>
      <c r="P24" s="41">
        <f>SUM(P6:P23)</f>
        <v>1</v>
      </c>
      <c r="Q24" s="41">
        <f>SUM(Q6:Q23)</f>
        <v>232</v>
      </c>
      <c r="R24" s="42">
        <f>IFERROR(Q24/N24,"-")</f>
        <v>0.20404573438874</v>
      </c>
      <c r="S24" s="76">
        <f>SUM(S6:S23)</f>
        <v>76</v>
      </c>
      <c r="T24" s="76">
        <f>SUM(T6:T23)</f>
        <v>43</v>
      </c>
      <c r="U24" s="42">
        <f>IFERROR(S24/Q24,"-")</f>
        <v>0.32758620689655</v>
      </c>
      <c r="V24" s="43">
        <f>IFERROR(K24/Q24,"-")</f>
        <v>5301.724137931</v>
      </c>
      <c r="W24" s="44">
        <f>SUM(W6:W23)</f>
        <v>49</v>
      </c>
      <c r="X24" s="42">
        <f>IFERROR(W24/Q24,"-")</f>
        <v>0.21120689655172</v>
      </c>
      <c r="Y24" s="179">
        <f>SUM(Y6:Y23)</f>
        <v>2911000</v>
      </c>
      <c r="Z24" s="179">
        <f>IFERROR(Y24/Q24,"-")</f>
        <v>12547.413793103</v>
      </c>
      <c r="AA24" s="179">
        <f>IFERROR(Y24/W24,"-")</f>
        <v>59408.163265306</v>
      </c>
      <c r="AB24" s="179">
        <f>Y24-K24</f>
        <v>1681000</v>
      </c>
      <c r="AC24" s="45">
        <f>Y24/K24</f>
        <v>2.3666666666667</v>
      </c>
      <c r="AD24" s="58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21"/>
    <mergeCell ref="K16:K21"/>
    <mergeCell ref="V16:V21"/>
    <mergeCell ref="AB16:AB21"/>
    <mergeCell ref="AC16:AC2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205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0.22666666666667</v>
      </c>
      <c r="B6" s="184" t="s">
        <v>206</v>
      </c>
      <c r="C6" s="184" t="s">
        <v>168</v>
      </c>
      <c r="D6" s="184" t="s">
        <v>207</v>
      </c>
      <c r="E6" s="184" t="s">
        <v>208</v>
      </c>
      <c r="F6" s="184" t="s">
        <v>209</v>
      </c>
      <c r="G6" s="184" t="s">
        <v>61</v>
      </c>
      <c r="H6" s="87" t="s">
        <v>210</v>
      </c>
      <c r="I6" s="87" t="s">
        <v>211</v>
      </c>
      <c r="J6" s="87" t="s">
        <v>81</v>
      </c>
      <c r="K6" s="176">
        <v>75000</v>
      </c>
      <c r="L6" s="79">
        <v>5</v>
      </c>
      <c r="M6" s="79">
        <v>0</v>
      </c>
      <c r="N6" s="79">
        <v>20</v>
      </c>
      <c r="O6" s="88">
        <v>4</v>
      </c>
      <c r="P6" s="89">
        <v>0</v>
      </c>
      <c r="Q6" s="90">
        <f>O6+P6</f>
        <v>4</v>
      </c>
      <c r="R6" s="80">
        <f>IFERROR(Q6/N6,"-")</f>
        <v>0.2</v>
      </c>
      <c r="S6" s="79">
        <v>2</v>
      </c>
      <c r="T6" s="79">
        <v>1</v>
      </c>
      <c r="U6" s="80">
        <f>IFERROR(T6/(Q6),"-")</f>
        <v>0.25</v>
      </c>
      <c r="V6" s="81">
        <f>IFERROR(K6/SUM(Q6:Q7),"-")</f>
        <v>5357.1428571429</v>
      </c>
      <c r="W6" s="82">
        <v>1</v>
      </c>
      <c r="X6" s="80">
        <f>IF(Q6=0,"-",W6/Q6)</f>
        <v>0.25</v>
      </c>
      <c r="Y6" s="181">
        <v>12000</v>
      </c>
      <c r="Z6" s="182">
        <f>IFERROR(Y6/Q6,"-")</f>
        <v>3000</v>
      </c>
      <c r="AA6" s="182">
        <f>IFERROR(Y6/W6,"-")</f>
        <v>12000</v>
      </c>
      <c r="AB6" s="176">
        <f>SUM(Y6:Y7)-SUM(K6:K7)</f>
        <v>-58000</v>
      </c>
      <c r="AC6" s="83">
        <f>SUM(Y6:Y7)/SUM(K6:K7)</f>
        <v>0.22666666666667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>
        <v>2</v>
      </c>
      <c r="BY6" s="124">
        <f>IF(Q6=0,"",IF(BX6=0,"",(BX6/Q6)))</f>
        <v>0.5</v>
      </c>
      <c r="BZ6" s="125">
        <v>1</v>
      </c>
      <c r="CA6" s="126">
        <f>IFERROR(BZ6/BX6,"-")</f>
        <v>0.5</v>
      </c>
      <c r="CB6" s="127">
        <v>12000</v>
      </c>
      <c r="CC6" s="128">
        <f>IFERROR(CB6/BX6,"-")</f>
        <v>6000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12000</v>
      </c>
      <c r="CR6" s="138">
        <v>12000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212</v>
      </c>
      <c r="C7" s="184" t="s">
        <v>168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53</v>
      </c>
      <c r="M7" s="79">
        <v>36</v>
      </c>
      <c r="N7" s="79">
        <v>19</v>
      </c>
      <c r="O7" s="88">
        <v>9</v>
      </c>
      <c r="P7" s="89">
        <v>1</v>
      </c>
      <c r="Q7" s="90">
        <f>O7+P7</f>
        <v>10</v>
      </c>
      <c r="R7" s="80">
        <f>IFERROR(Q7/N7,"-")</f>
        <v>0.52631578947368</v>
      </c>
      <c r="S7" s="79">
        <v>0</v>
      </c>
      <c r="T7" s="79">
        <v>0</v>
      </c>
      <c r="U7" s="80">
        <f>IFERROR(T7/(Q7),"-")</f>
        <v>0</v>
      </c>
      <c r="V7" s="81"/>
      <c r="W7" s="82">
        <v>1</v>
      </c>
      <c r="X7" s="80">
        <f>IF(Q7=0,"-",W7/Q7)</f>
        <v>0.1</v>
      </c>
      <c r="Y7" s="181">
        <v>5000</v>
      </c>
      <c r="Z7" s="182">
        <f>IFERROR(Y7/Q7,"-")</f>
        <v>500</v>
      </c>
      <c r="AA7" s="182">
        <f>IFERROR(Y7/W7,"-")</f>
        <v>5000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2</v>
      </c>
      <c r="AX7" s="104">
        <f>IF(Q7=0,"",IF(AW7=0,"",(AW7/Q7)))</f>
        <v>0.2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</v>
      </c>
      <c r="BG7" s="110">
        <f>IF(Q7=0,"",IF(BF7=0,"",(BF7/Q7)))</f>
        <v>0.1</v>
      </c>
      <c r="BH7" s="109">
        <v>1</v>
      </c>
      <c r="BI7" s="111">
        <f>IFERROR(BH7/BF7,"-")</f>
        <v>1</v>
      </c>
      <c r="BJ7" s="112">
        <v>5000</v>
      </c>
      <c r="BK7" s="113">
        <f>IFERROR(BJ7/BF7,"-")</f>
        <v>5000</v>
      </c>
      <c r="BL7" s="114">
        <v>1</v>
      </c>
      <c r="BM7" s="114"/>
      <c r="BN7" s="114"/>
      <c r="BO7" s="116">
        <v>3</v>
      </c>
      <c r="BP7" s="117">
        <f>IF(Q7=0,"",IF(BO7=0,"",(BO7/Q7)))</f>
        <v>0.3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0.2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2</v>
      </c>
      <c r="CH7" s="131">
        <f>IF(Q7=0,"",IF(CG7=0,"",(CG7/Q7)))</f>
        <v>0.2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1</v>
      </c>
      <c r="CQ7" s="138">
        <v>5000</v>
      </c>
      <c r="CR7" s="138">
        <v>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0.22666666666667</v>
      </c>
      <c r="B10" s="39"/>
      <c r="C10" s="39"/>
      <c r="D10" s="39"/>
      <c r="E10" s="39"/>
      <c r="F10" s="39"/>
      <c r="G10" s="39"/>
      <c r="H10" s="40" t="s">
        <v>213</v>
      </c>
      <c r="I10" s="40"/>
      <c r="J10" s="40"/>
      <c r="K10" s="179">
        <f>SUM(K6:K9)</f>
        <v>75000</v>
      </c>
      <c r="L10" s="41">
        <f>SUM(L6:L9)</f>
        <v>58</v>
      </c>
      <c r="M10" s="41">
        <f>SUM(M6:M9)</f>
        <v>36</v>
      </c>
      <c r="N10" s="41">
        <f>SUM(N6:N9)</f>
        <v>39</v>
      </c>
      <c r="O10" s="41">
        <f>SUM(O6:O9)</f>
        <v>13</v>
      </c>
      <c r="P10" s="41">
        <f>SUM(P6:P9)</f>
        <v>1</v>
      </c>
      <c r="Q10" s="41">
        <f>SUM(Q6:Q9)</f>
        <v>14</v>
      </c>
      <c r="R10" s="42">
        <f>IFERROR(Q10/N10,"-")</f>
        <v>0.35897435897436</v>
      </c>
      <c r="S10" s="76">
        <f>SUM(S6:S9)</f>
        <v>2</v>
      </c>
      <c r="T10" s="76">
        <f>SUM(T6:T9)</f>
        <v>1</v>
      </c>
      <c r="U10" s="42">
        <f>IFERROR(S10/Q10,"-")</f>
        <v>0.14285714285714</v>
      </c>
      <c r="V10" s="43">
        <f>IFERROR(K10/Q10,"-")</f>
        <v>5357.1428571429</v>
      </c>
      <c r="W10" s="44">
        <f>SUM(W6:W9)</f>
        <v>2</v>
      </c>
      <c r="X10" s="42">
        <f>IFERROR(W10/Q10,"-")</f>
        <v>0.14285714285714</v>
      </c>
      <c r="Y10" s="179">
        <f>SUM(Y6:Y9)</f>
        <v>17000</v>
      </c>
      <c r="Z10" s="179">
        <f>IFERROR(Y10/Q10,"-")</f>
        <v>1214.2857142857</v>
      </c>
      <c r="AA10" s="179">
        <f>IFERROR(Y10/W10,"-")</f>
        <v>8500</v>
      </c>
      <c r="AB10" s="179">
        <f>Y10-K10</f>
        <v>-58000</v>
      </c>
      <c r="AC10" s="45">
        <f>Y10/K10</f>
        <v>0.22666666666667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