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<sst xmlns="http://schemas.openxmlformats.org/spreadsheetml/2006/main" uniqueCount="204">
  <si>
    <t>10月</t>
  </si>
  <si>
    <t>どきどき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</si>
  <si>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</si>
  <si>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</si>
  <si>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</si>
  <si>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</si>
  <si>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</si>
  <si>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</si>
  <si>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</si>
  <si>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</si>
  <si>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</si>
  <si>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</si>
  <si>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</si>
  <si>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</si>
  <si>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</si>
  <si>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</si>
  <si>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</si>
  <si>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</si>
  <si>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</si>
  <si>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</si>
  <si>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</si>
  <si>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</si>
  <si>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</si>
  <si>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</si>
  <si>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</si>
  <si>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</si>
  <si>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</si>
  <si>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</si>
  <si>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</si>
  <si>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</si>
  <si>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</si>
  <si>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</si>
  <si>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</si>
  <si>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</si>
  <si>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</si>
  <si>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</si>
  <si>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</si>
  <si>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</si>
  <si>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</si>
  <si>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</si>
  <si>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</si>
  <si>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</si>
  <si>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</si>
  <si>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</si>
  <si>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</si>
  <si>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</si>
  <si>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</si>
  <si>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</si>
  <si>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</si>
  <si>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</si>
  <si>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</si>
  <si>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</si>
  <si>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</si>
  <si>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</si>
  <si>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</si>
  <si>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</si>
  <si>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</si>
  <si>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sd1594</t>
  </si>
  <si>
    <t>インターカラー</t>
  </si>
  <si>
    <t>大正版</t>
  </si>
  <si>
    <t>出会い求人</t>
  </si>
  <si>
    <t>lp02</t>
  </si>
  <si>
    <t>スポーツ報知関西　1回目</t>
  </si>
  <si>
    <t>4C終面雑報</t>
  </si>
  <si>
    <t>10月03日(土)</t>
  </si>
  <si>
    <t>sd1595</t>
  </si>
  <si>
    <t>面白④</t>
  </si>
  <si>
    <t>大変申し訳ございません。出会っちゃいました。</t>
  </si>
  <si>
    <t>スポーツ報知関西　2回目</t>
  </si>
  <si>
    <t>10月04日(日)</t>
  </si>
  <si>
    <t>sd1596</t>
  </si>
  <si>
    <t>コンパニオン版</t>
  </si>
  <si>
    <t>食事の後に、お持ち帰りしたぜ！</t>
  </si>
  <si>
    <t>スポーツ報知関西　3回目</t>
  </si>
  <si>
    <t>10月05日(月)</t>
  </si>
  <si>
    <t>sd1597</t>
  </si>
  <si>
    <t>興奮版</t>
  </si>
  <si>
    <t>今までで一番すごかった</t>
  </si>
  <si>
    <t>スポーツ報知関西　4回目</t>
  </si>
  <si>
    <t>10月07日(水)</t>
  </si>
  <si>
    <t>sd1598</t>
  </si>
  <si>
    <t>スポーツ報知関西　5回目</t>
  </si>
  <si>
    <t>10月08日(木)</t>
  </si>
  <si>
    <t>sd1599</t>
  </si>
  <si>
    <t>スポーツ報知関西　6回目</t>
  </si>
  <si>
    <t>10月09日(金)</t>
  </si>
  <si>
    <t>sd1600</t>
  </si>
  <si>
    <t>スポーツ報知関西　7回目</t>
  </si>
  <si>
    <t>10月11日(日)</t>
  </si>
  <si>
    <t>sd1601</t>
  </si>
  <si>
    <t>スポーツ報知関西　8回目</t>
  </si>
  <si>
    <t>10月14日(水)</t>
  </si>
  <si>
    <t>sd1602</t>
  </si>
  <si>
    <t>スポーツ報知関西　9回目</t>
  </si>
  <si>
    <t>10月15日(木)</t>
  </si>
  <si>
    <t>sd1603</t>
  </si>
  <si>
    <t>スポーツ報知関西　10回目</t>
  </si>
  <si>
    <t>10月16日(金)</t>
  </si>
  <si>
    <t>sd1604</t>
  </si>
  <si>
    <t>スポーツ報知関西　11回目</t>
  </si>
  <si>
    <t>10月17日(土)</t>
  </si>
  <si>
    <t>sd1605</t>
  </si>
  <si>
    <t>スポーツ報知関西　12回目</t>
  </si>
  <si>
    <t>10月19日(月)</t>
  </si>
  <si>
    <t>sd1606</t>
  </si>
  <si>
    <t>スポーツ報知関西　13回目</t>
  </si>
  <si>
    <t>10月20日(火)</t>
  </si>
  <si>
    <t>sd1607</t>
  </si>
  <si>
    <t>(空電共通)</t>
  </si>
  <si>
    <t>空電</t>
  </si>
  <si>
    <t>共通</t>
  </si>
  <si>
    <t>sd1608</t>
  </si>
  <si>
    <t>右女3</t>
  </si>
  <si>
    <t>学生いませんギャルもいません熟女熟女熟女熟女</t>
  </si>
  <si>
    <t>デイリースポーツ関西</t>
  </si>
  <si>
    <t>全5段・半5段段つかみ10段保証</t>
  </si>
  <si>
    <t>10段保証</t>
  </si>
  <si>
    <t>sd1609</t>
  </si>
  <si>
    <t>大正版(改)</t>
  </si>
  <si>
    <t>sd1610</t>
  </si>
  <si>
    <t>デリヘル版</t>
  </si>
  <si>
    <t>もう50代の熟女だけど</t>
  </si>
  <si>
    <t>sd1611</t>
  </si>
  <si>
    <t>デリヘル版2</t>
  </si>
  <si>
    <t>3人会ったらその内1人は超絶美人</t>
  </si>
  <si>
    <t>sd1612</t>
  </si>
  <si>
    <t>デリヘル版3</t>
  </si>
  <si>
    <t>求む！50歳以上の女性好き男性</t>
  </si>
  <si>
    <t>sd1613</t>
  </si>
  <si>
    <t>sd1614</t>
  </si>
  <si>
    <t>①大正版</t>
  </si>
  <si>
    <t>①男は頑張らずに出会えるサイトすごいすごい</t>
  </si>
  <si>
    <t>サンスポ関東</t>
  </si>
  <si>
    <t>半2段・半3段つかみ10段保証</t>
  </si>
  <si>
    <t>1～10日</t>
  </si>
  <si>
    <t>sd1615</t>
  </si>
  <si>
    <t>②求人風</t>
  </si>
  <si>
    <t>②脱出会えない宣言</t>
  </si>
  <si>
    <t>11～20日</t>
  </si>
  <si>
    <t>sd1616</t>
  </si>
  <si>
    <t>③旧デイリー風</t>
  </si>
  <si>
    <t>③ドンドン出会える</t>
  </si>
  <si>
    <t>21～31日</t>
  </si>
  <si>
    <t>sd1617</t>
  </si>
  <si>
    <t>sd1618</t>
  </si>
  <si>
    <t>サンスポ関西</t>
  </si>
  <si>
    <t>sd1619</t>
  </si>
  <si>
    <t>sd1620</t>
  </si>
  <si>
    <t>sd1621</t>
  </si>
  <si>
    <t>sd1622</t>
  </si>
  <si>
    <t>139「もっと安い出会いがよければ、よそでどうぞ」</t>
  </si>
  <si>
    <t>ニッカン西部</t>
  </si>
  <si>
    <t>半2段つかみ20段保証</t>
  </si>
  <si>
    <t>sd1623</t>
  </si>
  <si>
    <t>140「普通の出会い系なら、広告に載せていません」</t>
  </si>
  <si>
    <t>sd1624</t>
  </si>
  <si>
    <t>141「今日はレディースデーで出会い率が2倍！」</t>
  </si>
  <si>
    <t>sd1625</t>
  </si>
  <si>
    <t>sd1626</t>
  </si>
  <si>
    <t>雑誌版</t>
  </si>
  <si>
    <t>秋だね・・・しよ？</t>
  </si>
  <si>
    <t>東スポ</t>
  </si>
  <si>
    <t>全2段金土 8回セット</t>
  </si>
  <si>
    <t>10/1～</t>
  </si>
  <si>
    <t>sd1627</t>
  </si>
  <si>
    <t>sd1628</t>
  </si>
  <si>
    <t>sd1629</t>
  </si>
  <si>
    <t>sd1630</t>
  </si>
  <si>
    <t>スポーツ報知関東</t>
  </si>
  <si>
    <t>10月01日(木)</t>
  </si>
  <si>
    <t>sd1631</t>
  </si>
  <si>
    <t>sd1632</t>
  </si>
  <si>
    <t>10月06日(火)</t>
  </si>
  <si>
    <t>sd1633</t>
  </si>
  <si>
    <t>新聞 TOTAL</t>
  </si>
  <si>
    <t>●雑誌 広告</t>
  </si>
  <si>
    <t>ak256</t>
  </si>
  <si>
    <t>アドライヴ</t>
  </si>
  <si>
    <t>コアマガジン</t>
  </si>
  <si>
    <t>2Pスポーツ新聞_v01_どきどき(赤瀬さん)</t>
  </si>
  <si>
    <t>実話BUNKA超タブー</t>
  </si>
  <si>
    <t>4C2P</t>
  </si>
  <si>
    <t>ak257</t>
  </si>
  <si>
    <t>ak260</t>
  </si>
  <si>
    <t>大洋図書</t>
  </si>
  <si>
    <t>5Pセフレ確保(赤瀬尚子さん）</t>
  </si>
  <si>
    <t>実話ナックルズ　ウルトラ</t>
  </si>
  <si>
    <t>1C5P</t>
  </si>
  <si>
    <t>ak261</t>
  </si>
  <si>
    <t>ak258</t>
  </si>
  <si>
    <t>実話BUNKAタブー</t>
  </si>
  <si>
    <t>ak259</t>
  </si>
  <si>
    <t>ak262</t>
  </si>
  <si>
    <t>臨時増刊ラヴァーズ</t>
  </si>
  <si>
    <t>10月23日(金)</t>
  </si>
  <si>
    <t>ak263</t>
  </si>
  <si>
    <t>ht163</t>
  </si>
  <si>
    <t>RNパック</t>
  </si>
  <si>
    <t>ht164</t>
  </si>
  <si>
    <t>ht165</t>
  </si>
  <si>
    <t>ht166</t>
  </si>
  <si>
    <t>ht167</t>
  </si>
  <si>
    <t>ht168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</si>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</sst>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0.076666666666667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300000</v>
      </c>
      <c r="L6" s="79">
        <v>6</v>
      </c>
      <c r="M6" s="79">
        <v>0</v>
      </c>
      <c r="N6" s="79">
        <v>17</v>
      </c>
      <c r="O6" s="88">
        <v>2</v>
      </c>
      <c r="P6" s="89">
        <v>0</v>
      </c>
      <c r="Q6" s="90">
        <f>O6+P6</f>
        <v>2</v>
      </c>
      <c r="R6" s="80">
        <f>IFERROR(Q6/N6,"-")</f>
        <v>0.11764705882353</v>
      </c>
      <c r="S6" s="79">
        <v>0</v>
      </c>
      <c r="T6" s="79">
        <v>0</v>
      </c>
      <c r="U6" s="80">
        <f>IFERROR(T6/(Q6),"-")</f>
        <v>0</v>
      </c>
      <c r="V6" s="81">
        <f>IFERROR(K6/SUM(Q6:Q19),"-")</f>
        <v>15000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SUM(Y6:Y19)-SUM(K6:K19)</f>
        <v>-277000</v>
      </c>
      <c r="AC6" s="83">
        <f>SUM(Y6:Y19)/SUM(K6:K19)</f>
        <v>0.076666666666667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0.5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66</v>
      </c>
      <c r="F7" s="184" t="s">
        <v>67</v>
      </c>
      <c r="G7" s="184" t="s">
        <v>61</v>
      </c>
      <c r="H7" s="87" t="s">
        <v>68</v>
      </c>
      <c r="I7" s="87" t="s">
        <v>63</v>
      </c>
      <c r="J7" s="186" t="s">
        <v>69</v>
      </c>
      <c r="K7" s="176"/>
      <c r="L7" s="79">
        <v>1</v>
      </c>
      <c r="M7" s="79">
        <v>0</v>
      </c>
      <c r="N7" s="79">
        <v>25</v>
      </c>
      <c r="O7" s="88">
        <v>0</v>
      </c>
      <c r="P7" s="89">
        <v>0</v>
      </c>
      <c r="Q7" s="90">
        <f>O7+P7</f>
        <v>0</v>
      </c>
      <c r="R7" s="80">
        <f>IFERROR(Q7/N7,"-")</f>
        <v>0</v>
      </c>
      <c r="S7" s="79">
        <v>0</v>
      </c>
      <c r="T7" s="79">
        <v>0</v>
      </c>
      <c r="U7" s="80" t="str">
        <f>IFERROR(T7/(Q7),"-")</f>
        <v>-</v>
      </c>
      <c r="V7" s="81"/>
      <c r="W7" s="82">
        <v>0</v>
      </c>
      <c r="X7" s="80" t="str">
        <f>IF(Q7=0,"-",W7/Q7)</f>
        <v>-</v>
      </c>
      <c r="Y7" s="181">
        <v>0</v>
      </c>
      <c r="Z7" s="182" t="str">
        <f>IFERROR(Y7/Q7,"-")</f>
        <v>-</v>
      </c>
      <c r="AA7" s="182" t="str">
        <f>IFERROR(Y7/W7,"-")</f>
        <v>-</v>
      </c>
      <c r="AB7" s="176"/>
      <c r="AC7" s="83"/>
      <c r="AD7" s="77"/>
      <c r="AE7" s="91"/>
      <c r="AF7" s="92" t="str">
        <f>IF(Q7=0,"",IF(AE7=0,"",(AE7/Q7)))</f>
        <v/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 t="str">
        <f>IF(Q7=0,"",IF(AN7=0,"",(AN7/Q7)))</f>
        <v/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 t="str">
        <f>IF(Q7=0,"",IF(AW7=0,"",(AW7/Q7)))</f>
        <v/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 t="str">
        <f>IF(Q7=0,"",IF(BF7=0,"",(BF7/Q7)))</f>
        <v/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/>
      <c r="BP7" s="117" t="str">
        <f>IF(Q7=0,"",IF(BO7=0,"",(BO7/Q7)))</f>
        <v/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/>
      <c r="BY7" s="124" t="str">
        <f>IF(Q7=0,"",IF(BX7=0,"",(BX7/Q7)))</f>
        <v/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 t="str">
        <f>IF(Q7=0,"",IF(CG7=0,"",(CG7/Q7)))</f>
        <v/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70</v>
      </c>
      <c r="C8" s="184" t="s">
        <v>58</v>
      </c>
      <c r="D8" s="184"/>
      <c r="E8" s="184" t="s">
        <v>71</v>
      </c>
      <c r="F8" s="184" t="s">
        <v>72</v>
      </c>
      <c r="G8" s="184" t="s">
        <v>61</v>
      </c>
      <c r="H8" s="87" t="s">
        <v>73</v>
      </c>
      <c r="I8" s="87" t="s">
        <v>63</v>
      </c>
      <c r="J8" s="87" t="s">
        <v>74</v>
      </c>
      <c r="K8" s="176"/>
      <c r="L8" s="79">
        <v>13</v>
      </c>
      <c r="M8" s="79">
        <v>0</v>
      </c>
      <c r="N8" s="79">
        <v>58</v>
      </c>
      <c r="O8" s="88">
        <v>1</v>
      </c>
      <c r="P8" s="89">
        <v>0</v>
      </c>
      <c r="Q8" s="90">
        <f>O8+P8</f>
        <v>1</v>
      </c>
      <c r="R8" s="80">
        <f>IFERROR(Q8/N8,"-")</f>
        <v>0.017241379310345</v>
      </c>
      <c r="S8" s="79">
        <v>0</v>
      </c>
      <c r="T8" s="79">
        <v>0</v>
      </c>
      <c r="U8" s="80">
        <f>IFERROR(T8/(Q8),"-")</f>
        <v>0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1</v>
      </c>
      <c r="BY8" s="124">
        <f>IF(Q8=0,"",IF(BX8=0,"",(BX8/Q8)))</f>
        <v>1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75</v>
      </c>
      <c r="C9" s="184" t="s">
        <v>58</v>
      </c>
      <c r="D9" s="184"/>
      <c r="E9" s="184" t="s">
        <v>76</v>
      </c>
      <c r="F9" s="184" t="s">
        <v>77</v>
      </c>
      <c r="G9" s="184" t="s">
        <v>61</v>
      </c>
      <c r="H9" s="87" t="s">
        <v>78</v>
      </c>
      <c r="I9" s="87" t="s">
        <v>63</v>
      </c>
      <c r="J9" s="87" t="s">
        <v>79</v>
      </c>
      <c r="K9" s="176"/>
      <c r="L9" s="79">
        <v>5</v>
      </c>
      <c r="M9" s="79">
        <v>0</v>
      </c>
      <c r="N9" s="79">
        <v>17</v>
      </c>
      <c r="O9" s="88">
        <v>0</v>
      </c>
      <c r="P9" s="89">
        <v>0</v>
      </c>
      <c r="Q9" s="90">
        <f>O9+P9</f>
        <v>0</v>
      </c>
      <c r="R9" s="80">
        <f>IFERROR(Q9/N9,"-")</f>
        <v>0</v>
      </c>
      <c r="S9" s="79">
        <v>0</v>
      </c>
      <c r="T9" s="79">
        <v>0</v>
      </c>
      <c r="U9" s="80" t="str">
        <f>IFERROR(T9/(Q9),"-")</f>
        <v>-</v>
      </c>
      <c r="V9" s="81"/>
      <c r="W9" s="82">
        <v>0</v>
      </c>
      <c r="X9" s="80" t="str">
        <f>IF(Q9=0,"-",W9/Q9)</f>
        <v>-</v>
      </c>
      <c r="Y9" s="181">
        <v>0</v>
      </c>
      <c r="Z9" s="182" t="str">
        <f>IFERROR(Y9/Q9,"-")</f>
        <v>-</v>
      </c>
      <c r="AA9" s="182" t="str">
        <f>IFERROR(Y9/W9,"-")</f>
        <v>-</v>
      </c>
      <c r="AB9" s="176"/>
      <c r="AC9" s="83"/>
      <c r="AD9" s="77"/>
      <c r="AE9" s="91"/>
      <c r="AF9" s="92" t="str">
        <f>IF(Q9=0,"",IF(AE9=0,"",(AE9/Q9)))</f>
        <v/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 t="str">
        <f>IF(Q9=0,"",IF(AN9=0,"",(AN9/Q9)))</f>
        <v/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 t="str">
        <f>IF(Q9=0,"",IF(AW9=0,"",(AW9/Q9)))</f>
        <v/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 t="str">
        <f>IF(Q9=0,"",IF(BF9=0,"",(BF9/Q9)))</f>
        <v/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 t="str">
        <f>IF(Q9=0,"",IF(BO9=0,"",(BO9/Q9)))</f>
        <v/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 t="str">
        <f>IF(Q9=0,"",IF(BX9=0,"",(BX9/Q9)))</f>
        <v/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 t="str">
        <f>IF(Q9=0,"",IF(CG9=0,"",(CG9/Q9)))</f>
        <v/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80</v>
      </c>
      <c r="C10" s="184" t="s">
        <v>58</v>
      </c>
      <c r="D10" s="184"/>
      <c r="E10" s="184" t="s">
        <v>59</v>
      </c>
      <c r="F10" s="184" t="s">
        <v>60</v>
      </c>
      <c r="G10" s="184" t="s">
        <v>61</v>
      </c>
      <c r="H10" s="87" t="s">
        <v>81</v>
      </c>
      <c r="I10" s="87" t="s">
        <v>63</v>
      </c>
      <c r="J10" s="87" t="s">
        <v>82</v>
      </c>
      <c r="K10" s="176"/>
      <c r="L10" s="79">
        <v>3</v>
      </c>
      <c r="M10" s="79">
        <v>0</v>
      </c>
      <c r="N10" s="79">
        <v>21</v>
      </c>
      <c r="O10" s="88">
        <v>1</v>
      </c>
      <c r="P10" s="89">
        <v>0</v>
      </c>
      <c r="Q10" s="90">
        <f>O10+P10</f>
        <v>1</v>
      </c>
      <c r="R10" s="80">
        <f>IFERROR(Q10/N10,"-")</f>
        <v>0.047619047619048</v>
      </c>
      <c r="S10" s="79">
        <v>0</v>
      </c>
      <c r="T10" s="79">
        <v>0</v>
      </c>
      <c r="U10" s="80">
        <f>IFERROR(T10/(Q10),"-")</f>
        <v>0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1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83</v>
      </c>
      <c r="C11" s="184" t="s">
        <v>58</v>
      </c>
      <c r="D11" s="184"/>
      <c r="E11" s="184" t="s">
        <v>66</v>
      </c>
      <c r="F11" s="184" t="s">
        <v>67</v>
      </c>
      <c r="G11" s="184" t="s">
        <v>61</v>
      </c>
      <c r="H11" s="87" t="s">
        <v>84</v>
      </c>
      <c r="I11" s="87" t="s">
        <v>63</v>
      </c>
      <c r="J11" s="87" t="s">
        <v>85</v>
      </c>
      <c r="K11" s="176"/>
      <c r="L11" s="79">
        <v>1</v>
      </c>
      <c r="M11" s="79">
        <v>0</v>
      </c>
      <c r="N11" s="79">
        <v>17</v>
      </c>
      <c r="O11" s="88">
        <v>1</v>
      </c>
      <c r="P11" s="89">
        <v>0</v>
      </c>
      <c r="Q11" s="90">
        <f>O11+P11</f>
        <v>1</v>
      </c>
      <c r="R11" s="80">
        <f>IFERROR(Q11/N11,"-")</f>
        <v>0.058823529411765</v>
      </c>
      <c r="S11" s="79">
        <v>0</v>
      </c>
      <c r="T11" s="79">
        <v>1</v>
      </c>
      <c r="U11" s="80">
        <f>IFERROR(T11/(Q11),"-")</f>
        <v>1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1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86</v>
      </c>
      <c r="C12" s="184" t="s">
        <v>58</v>
      </c>
      <c r="D12" s="184"/>
      <c r="E12" s="184" t="s">
        <v>71</v>
      </c>
      <c r="F12" s="184" t="s">
        <v>72</v>
      </c>
      <c r="G12" s="184" t="s">
        <v>61</v>
      </c>
      <c r="H12" s="87" t="s">
        <v>87</v>
      </c>
      <c r="I12" s="87" t="s">
        <v>63</v>
      </c>
      <c r="J12" s="186" t="s">
        <v>88</v>
      </c>
      <c r="K12" s="176"/>
      <c r="L12" s="79">
        <v>5</v>
      </c>
      <c r="M12" s="79">
        <v>0</v>
      </c>
      <c r="N12" s="79">
        <v>39</v>
      </c>
      <c r="O12" s="88">
        <v>3</v>
      </c>
      <c r="P12" s="89">
        <v>0</v>
      </c>
      <c r="Q12" s="90">
        <f>O12+P12</f>
        <v>3</v>
      </c>
      <c r="R12" s="80">
        <f>IFERROR(Q12/N12,"-")</f>
        <v>0.076923076923077</v>
      </c>
      <c r="S12" s="79">
        <v>0</v>
      </c>
      <c r="T12" s="79">
        <v>0</v>
      </c>
      <c r="U12" s="80">
        <f>IFERROR(T12/(Q12),"-")</f>
        <v>0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>
        <v>1</v>
      </c>
      <c r="AF12" s="92">
        <f>IF(Q12=0,"",IF(AE12=0,"",(AE12/Q12)))</f>
        <v>0.33333333333333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0.33333333333333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0.33333333333333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89</v>
      </c>
      <c r="C13" s="184" t="s">
        <v>58</v>
      </c>
      <c r="D13" s="184"/>
      <c r="E13" s="184" t="s">
        <v>76</v>
      </c>
      <c r="F13" s="184" t="s">
        <v>77</v>
      </c>
      <c r="G13" s="184" t="s">
        <v>61</v>
      </c>
      <c r="H13" s="87" t="s">
        <v>90</v>
      </c>
      <c r="I13" s="87" t="s">
        <v>63</v>
      </c>
      <c r="J13" s="87" t="s">
        <v>91</v>
      </c>
      <c r="K13" s="176"/>
      <c r="L13" s="79">
        <v>2</v>
      </c>
      <c r="M13" s="79">
        <v>0</v>
      </c>
      <c r="N13" s="79">
        <v>7</v>
      </c>
      <c r="O13" s="88">
        <v>0</v>
      </c>
      <c r="P13" s="89">
        <v>0</v>
      </c>
      <c r="Q13" s="90">
        <f>O13+P13</f>
        <v>0</v>
      </c>
      <c r="R13" s="80">
        <f>IFERROR(Q13/N13,"-")</f>
        <v>0</v>
      </c>
      <c r="S13" s="79">
        <v>0</v>
      </c>
      <c r="T13" s="79">
        <v>0</v>
      </c>
      <c r="U13" s="80" t="str">
        <f>IFERROR(T13/(Q13),"-")</f>
        <v>-</v>
      </c>
      <c r="V13" s="81"/>
      <c r="W13" s="82">
        <v>0</v>
      </c>
      <c r="X13" s="80" t="str">
        <f>IF(Q13=0,"-",W13/Q13)</f>
        <v>-</v>
      </c>
      <c r="Y13" s="181">
        <v>0</v>
      </c>
      <c r="Z13" s="182" t="str">
        <f>IFERROR(Y13/Q13,"-")</f>
        <v>-</v>
      </c>
      <c r="AA13" s="182" t="str">
        <f>IFERROR(Y13/W13,"-")</f>
        <v>-</v>
      </c>
      <c r="AB13" s="176"/>
      <c r="AC13" s="83"/>
      <c r="AD13" s="77"/>
      <c r="AE13" s="91"/>
      <c r="AF13" s="92" t="str">
        <f>IF(Q13=0,"",IF(AE13=0,"",(AE13/Q13)))</f>
        <v/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 t="str">
        <f>IF(Q13=0,"",IF(AN13=0,"",(AN13/Q13)))</f>
        <v/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 t="str">
        <f>IF(Q13=0,"",IF(AW13=0,"",(AW13/Q13)))</f>
        <v/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 t="str">
        <f>IF(Q13=0,"",IF(BF13=0,"",(BF13/Q13)))</f>
        <v/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 t="str">
        <f>IF(Q13=0,"",IF(BO13=0,"",(BO13/Q13)))</f>
        <v/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 t="str">
        <f>IF(Q13=0,"",IF(BX13=0,"",(BX13/Q13)))</f>
        <v/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 t="str">
        <f>IF(Q13=0,"",IF(CG13=0,"",(CG13/Q13)))</f>
        <v/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92</v>
      </c>
      <c r="C14" s="184" t="s">
        <v>58</v>
      </c>
      <c r="D14" s="184"/>
      <c r="E14" s="184" t="s">
        <v>59</v>
      </c>
      <c r="F14" s="184" t="s">
        <v>60</v>
      </c>
      <c r="G14" s="184" t="s">
        <v>61</v>
      </c>
      <c r="H14" s="87" t="s">
        <v>93</v>
      </c>
      <c r="I14" s="87" t="s">
        <v>63</v>
      </c>
      <c r="J14" s="87" t="s">
        <v>94</v>
      </c>
      <c r="K14" s="176"/>
      <c r="L14" s="79">
        <v>3</v>
      </c>
      <c r="M14" s="79">
        <v>0</v>
      </c>
      <c r="N14" s="79">
        <v>12</v>
      </c>
      <c r="O14" s="88">
        <v>1</v>
      </c>
      <c r="P14" s="89">
        <v>0</v>
      </c>
      <c r="Q14" s="90">
        <f>O14+P14</f>
        <v>1</v>
      </c>
      <c r="R14" s="80">
        <f>IFERROR(Q14/N14,"-")</f>
        <v>0.083333333333333</v>
      </c>
      <c r="S14" s="79">
        <v>0</v>
      </c>
      <c r="T14" s="79">
        <v>1</v>
      </c>
      <c r="U14" s="80">
        <f>IFERROR(T14/(Q14),"-")</f>
        <v>1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1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95</v>
      </c>
      <c r="C15" s="184" t="s">
        <v>58</v>
      </c>
      <c r="D15" s="184"/>
      <c r="E15" s="184" t="s">
        <v>66</v>
      </c>
      <c r="F15" s="184" t="s">
        <v>67</v>
      </c>
      <c r="G15" s="184" t="s">
        <v>61</v>
      </c>
      <c r="H15" s="87" t="s">
        <v>96</v>
      </c>
      <c r="I15" s="87" t="s">
        <v>63</v>
      </c>
      <c r="J15" s="87" t="s">
        <v>97</v>
      </c>
      <c r="K15" s="176"/>
      <c r="L15" s="79">
        <v>1</v>
      </c>
      <c r="M15" s="79">
        <v>0</v>
      </c>
      <c r="N15" s="79">
        <v>8</v>
      </c>
      <c r="O15" s="88">
        <v>0</v>
      </c>
      <c r="P15" s="89">
        <v>1</v>
      </c>
      <c r="Q15" s="90">
        <f>O15+P15</f>
        <v>1</v>
      </c>
      <c r="R15" s="80">
        <f>IFERROR(Q15/N15,"-")</f>
        <v>0.125</v>
      </c>
      <c r="S15" s="79">
        <v>0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1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98</v>
      </c>
      <c r="C16" s="184" t="s">
        <v>58</v>
      </c>
      <c r="D16" s="184"/>
      <c r="E16" s="184" t="s">
        <v>71</v>
      </c>
      <c r="F16" s="184" t="s">
        <v>72</v>
      </c>
      <c r="G16" s="184" t="s">
        <v>61</v>
      </c>
      <c r="H16" s="87" t="s">
        <v>99</v>
      </c>
      <c r="I16" s="87" t="s">
        <v>63</v>
      </c>
      <c r="J16" s="185" t="s">
        <v>100</v>
      </c>
      <c r="K16" s="176"/>
      <c r="L16" s="79">
        <v>3</v>
      </c>
      <c r="M16" s="79">
        <v>0</v>
      </c>
      <c r="N16" s="79">
        <v>26</v>
      </c>
      <c r="O16" s="88">
        <v>1</v>
      </c>
      <c r="P16" s="89">
        <v>0</v>
      </c>
      <c r="Q16" s="90">
        <f>O16+P16</f>
        <v>1</v>
      </c>
      <c r="R16" s="80">
        <f>IFERROR(Q16/N16,"-")</f>
        <v>0.038461538461538</v>
      </c>
      <c r="S16" s="79">
        <v>0</v>
      </c>
      <c r="T16" s="79">
        <v>0</v>
      </c>
      <c r="U16" s="80">
        <f>IFERROR(T16/(Q16),"-")</f>
        <v>0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1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101</v>
      </c>
      <c r="C17" s="184" t="s">
        <v>58</v>
      </c>
      <c r="D17" s="184"/>
      <c r="E17" s="184" t="s">
        <v>76</v>
      </c>
      <c r="F17" s="184" t="s">
        <v>77</v>
      </c>
      <c r="G17" s="184" t="s">
        <v>61</v>
      </c>
      <c r="H17" s="87" t="s">
        <v>102</v>
      </c>
      <c r="I17" s="87" t="s">
        <v>63</v>
      </c>
      <c r="J17" s="87" t="s">
        <v>103</v>
      </c>
      <c r="K17" s="176"/>
      <c r="L17" s="79">
        <v>1</v>
      </c>
      <c r="M17" s="79">
        <v>0</v>
      </c>
      <c r="N17" s="79">
        <v>14</v>
      </c>
      <c r="O17" s="88">
        <v>1</v>
      </c>
      <c r="P17" s="89">
        <v>0</v>
      </c>
      <c r="Q17" s="90">
        <f>O17+P17</f>
        <v>1</v>
      </c>
      <c r="R17" s="80">
        <f>IFERROR(Q17/N17,"-")</f>
        <v>0.071428571428571</v>
      </c>
      <c r="S17" s="79">
        <v>0</v>
      </c>
      <c r="T17" s="79">
        <v>1</v>
      </c>
      <c r="U17" s="80">
        <f>IFERROR(T17/(Q17),"-")</f>
        <v>1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1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104</v>
      </c>
      <c r="C18" s="184" t="s">
        <v>58</v>
      </c>
      <c r="D18" s="184"/>
      <c r="E18" s="184" t="s">
        <v>59</v>
      </c>
      <c r="F18" s="184" t="s">
        <v>60</v>
      </c>
      <c r="G18" s="184" t="s">
        <v>61</v>
      </c>
      <c r="H18" s="87" t="s">
        <v>105</v>
      </c>
      <c r="I18" s="87" t="s">
        <v>63</v>
      </c>
      <c r="J18" s="87" t="s">
        <v>106</v>
      </c>
      <c r="K18" s="176"/>
      <c r="L18" s="79">
        <v>2</v>
      </c>
      <c r="M18" s="79">
        <v>0</v>
      </c>
      <c r="N18" s="79">
        <v>11</v>
      </c>
      <c r="O18" s="88">
        <v>1</v>
      </c>
      <c r="P18" s="89">
        <v>0</v>
      </c>
      <c r="Q18" s="90">
        <f>O18+P18</f>
        <v>1</v>
      </c>
      <c r="R18" s="80">
        <f>IFERROR(Q18/N18,"-")</f>
        <v>0.090909090909091</v>
      </c>
      <c r="S18" s="79">
        <v>0</v>
      </c>
      <c r="T18" s="79">
        <v>0</v>
      </c>
      <c r="U18" s="80">
        <f>IFERROR(T18/(Q18),"-")</f>
        <v>0</v>
      </c>
      <c r="V18" s="81"/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1</v>
      </c>
      <c r="BP18" s="117">
        <f>IF(Q18=0,"",IF(BO18=0,"",(BO18/Q18)))</f>
        <v>1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107</v>
      </c>
      <c r="C19" s="184" t="s">
        <v>58</v>
      </c>
      <c r="D19" s="184"/>
      <c r="E19" s="184" t="s">
        <v>108</v>
      </c>
      <c r="F19" s="184" t="s">
        <v>108</v>
      </c>
      <c r="G19" s="184" t="s">
        <v>109</v>
      </c>
      <c r="H19" s="87" t="s">
        <v>110</v>
      </c>
      <c r="I19" s="87"/>
      <c r="J19" s="87"/>
      <c r="K19" s="176"/>
      <c r="L19" s="79">
        <v>109</v>
      </c>
      <c r="M19" s="79">
        <v>65</v>
      </c>
      <c r="N19" s="79">
        <v>42</v>
      </c>
      <c r="O19" s="88">
        <v>7</v>
      </c>
      <c r="P19" s="89">
        <v>0</v>
      </c>
      <c r="Q19" s="90">
        <f>O19+P19</f>
        <v>7</v>
      </c>
      <c r="R19" s="80">
        <f>IFERROR(Q19/N19,"-")</f>
        <v>0.16666666666667</v>
      </c>
      <c r="S19" s="79">
        <v>3</v>
      </c>
      <c r="T19" s="79">
        <v>1</v>
      </c>
      <c r="U19" s="80">
        <f>IFERROR(T19/(Q19),"-")</f>
        <v>0.14285714285714</v>
      </c>
      <c r="V19" s="81"/>
      <c r="W19" s="82">
        <v>1</v>
      </c>
      <c r="X19" s="80">
        <f>IF(Q19=0,"-",W19/Q19)</f>
        <v>0.14285714285714</v>
      </c>
      <c r="Y19" s="181">
        <v>23000</v>
      </c>
      <c r="Z19" s="182">
        <f>IFERROR(Y19/Q19,"-")</f>
        <v>3285.7142857143</v>
      </c>
      <c r="AA19" s="182">
        <f>IFERROR(Y19/W19,"-")</f>
        <v>23000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0.14285714285714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2</v>
      </c>
      <c r="BG19" s="110">
        <f>IF(Q19=0,"",IF(BF19=0,"",(BF19/Q19)))</f>
        <v>0.28571428571429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>
        <v>2</v>
      </c>
      <c r="BY19" s="124">
        <f>IF(Q19=0,"",IF(BX19=0,"",(BX19/Q19)))</f>
        <v>0.28571428571429</v>
      </c>
      <c r="BZ19" s="125">
        <v>1</v>
      </c>
      <c r="CA19" s="126">
        <f>IFERROR(BZ19/BX19,"-")</f>
        <v>0.5</v>
      </c>
      <c r="CB19" s="127">
        <v>23000</v>
      </c>
      <c r="CC19" s="128">
        <f>IFERROR(CB19/BX19,"-")</f>
        <v>11500</v>
      </c>
      <c r="CD19" s="129"/>
      <c r="CE19" s="129"/>
      <c r="CF19" s="129">
        <v>1</v>
      </c>
      <c r="CG19" s="130">
        <v>2</v>
      </c>
      <c r="CH19" s="131">
        <f>IF(Q19=0,"",IF(CG19=0,"",(CG19/Q19)))</f>
        <v>0.28571428571429</v>
      </c>
      <c r="CI19" s="132"/>
      <c r="CJ19" s="133">
        <f>IFERROR(CI19/CG19,"-")</f>
        <v>0</v>
      </c>
      <c r="CK19" s="134"/>
      <c r="CL19" s="135">
        <f>IFERROR(CK19/CG19,"-")</f>
        <v>0</v>
      </c>
      <c r="CM19" s="136"/>
      <c r="CN19" s="136"/>
      <c r="CO19" s="136"/>
      <c r="CP19" s="137">
        <v>1</v>
      </c>
      <c r="CQ19" s="138">
        <v>23000</v>
      </c>
      <c r="CR19" s="138">
        <v>23000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4.72</v>
      </c>
      <c r="B20" s="184" t="s">
        <v>111</v>
      </c>
      <c r="C20" s="184" t="s">
        <v>58</v>
      </c>
      <c r="D20" s="184"/>
      <c r="E20" s="184" t="s">
        <v>112</v>
      </c>
      <c r="F20" s="184" t="s">
        <v>113</v>
      </c>
      <c r="G20" s="184" t="s">
        <v>61</v>
      </c>
      <c r="H20" s="87" t="s">
        <v>114</v>
      </c>
      <c r="I20" s="87" t="s">
        <v>115</v>
      </c>
      <c r="J20" s="87" t="s">
        <v>116</v>
      </c>
      <c r="K20" s="176">
        <v>200000</v>
      </c>
      <c r="L20" s="79">
        <v>18</v>
      </c>
      <c r="M20" s="79">
        <v>0</v>
      </c>
      <c r="N20" s="79">
        <v>57</v>
      </c>
      <c r="O20" s="88">
        <v>2</v>
      </c>
      <c r="P20" s="89">
        <v>0</v>
      </c>
      <c r="Q20" s="90">
        <f>O20+P20</f>
        <v>2</v>
      </c>
      <c r="R20" s="80">
        <f>IFERROR(Q20/N20,"-")</f>
        <v>0.035087719298246</v>
      </c>
      <c r="S20" s="79">
        <v>1</v>
      </c>
      <c r="T20" s="79">
        <v>0</v>
      </c>
      <c r="U20" s="80">
        <f>IFERROR(T20/(Q20),"-")</f>
        <v>0</v>
      </c>
      <c r="V20" s="81">
        <f>IFERROR(K20/SUM(Q20:Q25),"-")</f>
        <v>5714.2857142857</v>
      </c>
      <c r="W20" s="82">
        <v>1</v>
      </c>
      <c r="X20" s="80">
        <f>IF(Q20=0,"-",W20/Q20)</f>
        <v>0.5</v>
      </c>
      <c r="Y20" s="181">
        <v>13000</v>
      </c>
      <c r="Z20" s="182">
        <f>IFERROR(Y20/Q20,"-")</f>
        <v>6500</v>
      </c>
      <c r="AA20" s="182">
        <f>IFERROR(Y20/W20,"-")</f>
        <v>13000</v>
      </c>
      <c r="AB20" s="176">
        <f>SUM(Y20:Y25)-SUM(K20:K25)</f>
        <v>744000</v>
      </c>
      <c r="AC20" s="83">
        <f>SUM(Y20:Y25)/SUM(K20:K25)</f>
        <v>4.72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0.5</v>
      </c>
      <c r="BQ20" s="118">
        <v>1</v>
      </c>
      <c r="BR20" s="119">
        <f>IFERROR(BQ20/BO20,"-")</f>
        <v>1</v>
      </c>
      <c r="BS20" s="120">
        <v>13000</v>
      </c>
      <c r="BT20" s="121">
        <f>IFERROR(BS20/BO20,"-")</f>
        <v>13000</v>
      </c>
      <c r="BU20" s="122"/>
      <c r="BV20" s="122"/>
      <c r="BW20" s="122">
        <v>1</v>
      </c>
      <c r="BX20" s="123">
        <v>1</v>
      </c>
      <c r="BY20" s="124">
        <f>IF(Q20=0,"",IF(BX20=0,"",(BX20/Q20)))</f>
        <v>0.5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13000</v>
      </c>
      <c r="CR20" s="138">
        <v>13000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117</v>
      </c>
      <c r="C21" s="184" t="s">
        <v>58</v>
      </c>
      <c r="D21" s="184"/>
      <c r="E21" s="184" t="s">
        <v>118</v>
      </c>
      <c r="F21" s="184" t="s">
        <v>60</v>
      </c>
      <c r="G21" s="184" t="s">
        <v>61</v>
      </c>
      <c r="H21" s="87"/>
      <c r="I21" s="87" t="s">
        <v>115</v>
      </c>
      <c r="J21" s="87"/>
      <c r="K21" s="176"/>
      <c r="L21" s="79">
        <v>6</v>
      </c>
      <c r="M21" s="79">
        <v>0</v>
      </c>
      <c r="N21" s="79">
        <v>36</v>
      </c>
      <c r="O21" s="88">
        <v>1</v>
      </c>
      <c r="P21" s="89">
        <v>0</v>
      </c>
      <c r="Q21" s="90">
        <f>O21+P21</f>
        <v>1</v>
      </c>
      <c r="R21" s="80">
        <f>IFERROR(Q21/N21,"-")</f>
        <v>0.027777777777778</v>
      </c>
      <c r="S21" s="79">
        <v>0</v>
      </c>
      <c r="T21" s="79">
        <v>1</v>
      </c>
      <c r="U21" s="80">
        <f>IFERROR(T21/(Q21),"-")</f>
        <v>1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</v>
      </c>
      <c r="BP21" s="117">
        <f>IF(Q21=0,"",IF(BO21=0,"",(BO21/Q21)))</f>
        <v>1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119</v>
      </c>
      <c r="C22" s="184" t="s">
        <v>58</v>
      </c>
      <c r="D22" s="184"/>
      <c r="E22" s="184" t="s">
        <v>120</v>
      </c>
      <c r="F22" s="184" t="s">
        <v>121</v>
      </c>
      <c r="G22" s="184" t="s">
        <v>61</v>
      </c>
      <c r="H22" s="87"/>
      <c r="I22" s="87" t="s">
        <v>115</v>
      </c>
      <c r="J22" s="87"/>
      <c r="K22" s="176"/>
      <c r="L22" s="79">
        <v>9</v>
      </c>
      <c r="M22" s="79">
        <v>0</v>
      </c>
      <c r="N22" s="79">
        <v>43</v>
      </c>
      <c r="O22" s="88">
        <v>4</v>
      </c>
      <c r="P22" s="89">
        <v>0</v>
      </c>
      <c r="Q22" s="90">
        <f>O22+P22</f>
        <v>4</v>
      </c>
      <c r="R22" s="80">
        <f>IFERROR(Q22/N22,"-")</f>
        <v>0.093023255813953</v>
      </c>
      <c r="S22" s="79">
        <v>3</v>
      </c>
      <c r="T22" s="79">
        <v>1</v>
      </c>
      <c r="U22" s="80">
        <f>IFERROR(T22/(Q22),"-")</f>
        <v>0.25</v>
      </c>
      <c r="V22" s="81"/>
      <c r="W22" s="82">
        <v>2</v>
      </c>
      <c r="X22" s="80">
        <f>IF(Q22=0,"-",W22/Q22)</f>
        <v>0.5</v>
      </c>
      <c r="Y22" s="181">
        <v>320000</v>
      </c>
      <c r="Z22" s="182">
        <f>IFERROR(Y22/Q22,"-")</f>
        <v>80000</v>
      </c>
      <c r="AA22" s="182">
        <f>IFERROR(Y22/W22,"-")</f>
        <v>160000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1</v>
      </c>
      <c r="BG22" s="110">
        <f>IF(Q22=0,"",IF(BF22=0,"",(BF22/Q22)))</f>
        <v>0.25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1</v>
      </c>
      <c r="BP22" s="117">
        <f>IF(Q22=0,"",IF(BO22=0,"",(BO22/Q22)))</f>
        <v>0.25</v>
      </c>
      <c r="BQ22" s="118">
        <v>1</v>
      </c>
      <c r="BR22" s="119">
        <f>IFERROR(BQ22/BO22,"-")</f>
        <v>1</v>
      </c>
      <c r="BS22" s="120">
        <v>223000</v>
      </c>
      <c r="BT22" s="121">
        <f>IFERROR(BS22/BO22,"-")</f>
        <v>223000</v>
      </c>
      <c r="BU22" s="122"/>
      <c r="BV22" s="122"/>
      <c r="BW22" s="122">
        <v>1</v>
      </c>
      <c r="BX22" s="123">
        <v>2</v>
      </c>
      <c r="BY22" s="124">
        <f>IF(Q22=0,"",IF(BX22=0,"",(BX22/Q22)))</f>
        <v>0.5</v>
      </c>
      <c r="BZ22" s="125">
        <v>1</v>
      </c>
      <c r="CA22" s="126">
        <f>IFERROR(BZ22/BX22,"-")</f>
        <v>0.5</v>
      </c>
      <c r="CB22" s="127">
        <v>97000</v>
      </c>
      <c r="CC22" s="128">
        <f>IFERROR(CB22/BX22,"-")</f>
        <v>48500</v>
      </c>
      <c r="CD22" s="129"/>
      <c r="CE22" s="129"/>
      <c r="CF22" s="129">
        <v>1</v>
      </c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2</v>
      </c>
      <c r="CQ22" s="138">
        <v>320000</v>
      </c>
      <c r="CR22" s="138">
        <v>223000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122</v>
      </c>
      <c r="C23" s="184" t="s">
        <v>58</v>
      </c>
      <c r="D23" s="184"/>
      <c r="E23" s="184" t="s">
        <v>123</v>
      </c>
      <c r="F23" s="184" t="s">
        <v>124</v>
      </c>
      <c r="G23" s="184" t="s">
        <v>61</v>
      </c>
      <c r="H23" s="87"/>
      <c r="I23" s="87" t="s">
        <v>115</v>
      </c>
      <c r="J23" s="87"/>
      <c r="K23" s="176"/>
      <c r="L23" s="79">
        <v>11</v>
      </c>
      <c r="M23" s="79">
        <v>0</v>
      </c>
      <c r="N23" s="79">
        <v>67</v>
      </c>
      <c r="O23" s="88">
        <v>5</v>
      </c>
      <c r="P23" s="89">
        <v>0</v>
      </c>
      <c r="Q23" s="90">
        <f>O23+P23</f>
        <v>5</v>
      </c>
      <c r="R23" s="80">
        <f>IFERROR(Q23/N23,"-")</f>
        <v>0.074626865671642</v>
      </c>
      <c r="S23" s="79">
        <v>2</v>
      </c>
      <c r="T23" s="79">
        <v>0</v>
      </c>
      <c r="U23" s="80">
        <f>IFERROR(T23/(Q23),"-")</f>
        <v>0</v>
      </c>
      <c r="V23" s="81"/>
      <c r="W23" s="82">
        <v>2</v>
      </c>
      <c r="X23" s="80">
        <f>IF(Q23=0,"-",W23/Q23)</f>
        <v>0.4</v>
      </c>
      <c r="Y23" s="181">
        <v>10000</v>
      </c>
      <c r="Z23" s="182">
        <f>IFERROR(Y23/Q23,"-")</f>
        <v>2000</v>
      </c>
      <c r="AA23" s="182">
        <f>IFERROR(Y23/W23,"-")</f>
        <v>5000</v>
      </c>
      <c r="AB23" s="176"/>
      <c r="AC23" s="83"/>
      <c r="AD23" s="77"/>
      <c r="AE23" s="91">
        <v>1</v>
      </c>
      <c r="AF23" s="92">
        <f>IF(Q23=0,"",IF(AE23=0,"",(AE23/Q23)))</f>
        <v>0.2</v>
      </c>
      <c r="AG23" s="91"/>
      <c r="AH23" s="93">
        <f>IFERROR(AG23/AE23,"-")</f>
        <v>0</v>
      </c>
      <c r="AI23" s="94"/>
      <c r="AJ23" s="95">
        <f>IFERROR(AI23/AE23,"-")</f>
        <v>0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3</v>
      </c>
      <c r="BP23" s="117">
        <f>IF(Q23=0,"",IF(BO23=0,"",(BO23/Q23)))</f>
        <v>0.6</v>
      </c>
      <c r="BQ23" s="118">
        <v>2</v>
      </c>
      <c r="BR23" s="119">
        <f>IFERROR(BQ23/BO23,"-")</f>
        <v>0.66666666666667</v>
      </c>
      <c r="BS23" s="120">
        <v>10000</v>
      </c>
      <c r="BT23" s="121">
        <f>IFERROR(BS23/BO23,"-")</f>
        <v>3333.3333333333</v>
      </c>
      <c r="BU23" s="122">
        <v>2</v>
      </c>
      <c r="BV23" s="122"/>
      <c r="BW23" s="122"/>
      <c r="BX23" s="123">
        <v>1</v>
      </c>
      <c r="BY23" s="124">
        <f>IF(Q23=0,"",IF(BX23=0,"",(BX23/Q23)))</f>
        <v>0.2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2</v>
      </c>
      <c r="CQ23" s="138">
        <v>10000</v>
      </c>
      <c r="CR23" s="138">
        <v>5000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125</v>
      </c>
      <c r="C24" s="184" t="s">
        <v>58</v>
      </c>
      <c r="D24" s="184"/>
      <c r="E24" s="184" t="s">
        <v>126</v>
      </c>
      <c r="F24" s="184" t="s">
        <v>127</v>
      </c>
      <c r="G24" s="184" t="s">
        <v>61</v>
      </c>
      <c r="H24" s="87"/>
      <c r="I24" s="87" t="s">
        <v>115</v>
      </c>
      <c r="J24" s="87"/>
      <c r="K24" s="176"/>
      <c r="L24" s="79">
        <v>26</v>
      </c>
      <c r="M24" s="79">
        <v>0</v>
      </c>
      <c r="N24" s="79">
        <v>155</v>
      </c>
      <c r="O24" s="88">
        <v>7</v>
      </c>
      <c r="P24" s="89">
        <v>0</v>
      </c>
      <c r="Q24" s="90">
        <f>O24+P24</f>
        <v>7</v>
      </c>
      <c r="R24" s="80">
        <f>IFERROR(Q24/N24,"-")</f>
        <v>0.045161290322581</v>
      </c>
      <c r="S24" s="79">
        <v>4</v>
      </c>
      <c r="T24" s="79">
        <v>3</v>
      </c>
      <c r="U24" s="80">
        <f>IFERROR(T24/(Q24),"-")</f>
        <v>0.42857142857143</v>
      </c>
      <c r="V24" s="81"/>
      <c r="W24" s="82">
        <v>3</v>
      </c>
      <c r="X24" s="80">
        <f>IF(Q24=0,"-",W24/Q24)</f>
        <v>0.42857142857143</v>
      </c>
      <c r="Y24" s="181">
        <v>341000</v>
      </c>
      <c r="Z24" s="182">
        <f>IFERROR(Y24/Q24,"-")</f>
        <v>48714.285714286</v>
      </c>
      <c r="AA24" s="182">
        <f>IFERROR(Y24/W24,"-")</f>
        <v>113666.66666667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0.28571428571429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3</v>
      </c>
      <c r="BP24" s="117">
        <f>IF(Q24=0,"",IF(BO24=0,"",(BO24/Q24)))</f>
        <v>0.42857142857143</v>
      </c>
      <c r="BQ24" s="118">
        <v>1</v>
      </c>
      <c r="BR24" s="119">
        <f>IFERROR(BQ24/BO24,"-")</f>
        <v>0.33333333333333</v>
      </c>
      <c r="BS24" s="120">
        <v>36000</v>
      </c>
      <c r="BT24" s="121">
        <f>IFERROR(BS24/BO24,"-")</f>
        <v>12000</v>
      </c>
      <c r="BU24" s="122"/>
      <c r="BV24" s="122"/>
      <c r="BW24" s="122">
        <v>1</v>
      </c>
      <c r="BX24" s="123">
        <v>2</v>
      </c>
      <c r="BY24" s="124">
        <f>IF(Q24=0,"",IF(BX24=0,"",(BX24/Q24)))</f>
        <v>0.28571428571429</v>
      </c>
      <c r="BZ24" s="125">
        <v>2</v>
      </c>
      <c r="CA24" s="126">
        <f>IFERROR(BZ24/BX24,"-")</f>
        <v>1</v>
      </c>
      <c r="CB24" s="127">
        <v>305000</v>
      </c>
      <c r="CC24" s="128">
        <f>IFERROR(CB24/BX24,"-")</f>
        <v>152500</v>
      </c>
      <c r="CD24" s="129"/>
      <c r="CE24" s="129"/>
      <c r="CF24" s="129">
        <v>2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3</v>
      </c>
      <c r="CQ24" s="138">
        <v>341000</v>
      </c>
      <c r="CR24" s="138">
        <v>190000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128</v>
      </c>
      <c r="C25" s="184" t="s">
        <v>58</v>
      </c>
      <c r="D25" s="184"/>
      <c r="E25" s="184" t="s">
        <v>108</v>
      </c>
      <c r="F25" s="184" t="s">
        <v>108</v>
      </c>
      <c r="G25" s="184" t="s">
        <v>109</v>
      </c>
      <c r="H25" s="87"/>
      <c r="I25" s="87"/>
      <c r="J25" s="87"/>
      <c r="K25" s="176"/>
      <c r="L25" s="79">
        <v>219</v>
      </c>
      <c r="M25" s="79">
        <v>108</v>
      </c>
      <c r="N25" s="79">
        <v>77</v>
      </c>
      <c r="O25" s="88">
        <v>16</v>
      </c>
      <c r="P25" s="89">
        <v>0</v>
      </c>
      <c r="Q25" s="90">
        <f>O25+P25</f>
        <v>16</v>
      </c>
      <c r="R25" s="80">
        <f>IFERROR(Q25/N25,"-")</f>
        <v>0.20779220779221</v>
      </c>
      <c r="S25" s="79">
        <v>9</v>
      </c>
      <c r="T25" s="79">
        <v>3</v>
      </c>
      <c r="U25" s="80">
        <f>IFERROR(T25/(Q25),"-")</f>
        <v>0.1875</v>
      </c>
      <c r="V25" s="81"/>
      <c r="W25" s="82">
        <v>7</v>
      </c>
      <c r="X25" s="80">
        <f>IF(Q25=0,"-",W25/Q25)</f>
        <v>0.4375</v>
      </c>
      <c r="Y25" s="181">
        <v>260000</v>
      </c>
      <c r="Z25" s="182">
        <f>IFERROR(Y25/Q25,"-")</f>
        <v>16250</v>
      </c>
      <c r="AA25" s="182">
        <f>IFERROR(Y25/W25,"-")</f>
        <v>37142.857142857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>
        <v>1</v>
      </c>
      <c r="AX25" s="104">
        <f>IF(Q25=0,"",IF(AW25=0,"",(AW25/Q25)))</f>
        <v>0.0625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3</v>
      </c>
      <c r="BG25" s="110">
        <f>IF(Q25=0,"",IF(BF25=0,"",(BF25/Q25)))</f>
        <v>0.1875</v>
      </c>
      <c r="BH25" s="109">
        <v>1</v>
      </c>
      <c r="BI25" s="111">
        <f>IFERROR(BH25/BF25,"-")</f>
        <v>0.33333333333333</v>
      </c>
      <c r="BJ25" s="112">
        <v>18000</v>
      </c>
      <c r="BK25" s="113">
        <f>IFERROR(BJ25/BF25,"-")</f>
        <v>6000</v>
      </c>
      <c r="BL25" s="114"/>
      <c r="BM25" s="114"/>
      <c r="BN25" s="114">
        <v>1</v>
      </c>
      <c r="BO25" s="116">
        <v>4</v>
      </c>
      <c r="BP25" s="117">
        <f>IF(Q25=0,"",IF(BO25=0,"",(BO25/Q25)))</f>
        <v>0.25</v>
      </c>
      <c r="BQ25" s="118">
        <v>2</v>
      </c>
      <c r="BR25" s="119">
        <f>IFERROR(BQ25/BO25,"-")</f>
        <v>0.5</v>
      </c>
      <c r="BS25" s="120">
        <v>53000</v>
      </c>
      <c r="BT25" s="121">
        <f>IFERROR(BS25/BO25,"-")</f>
        <v>13250</v>
      </c>
      <c r="BU25" s="122"/>
      <c r="BV25" s="122"/>
      <c r="BW25" s="122">
        <v>2</v>
      </c>
      <c r="BX25" s="123">
        <v>6</v>
      </c>
      <c r="BY25" s="124">
        <f>IF(Q25=0,"",IF(BX25=0,"",(BX25/Q25)))</f>
        <v>0.375</v>
      </c>
      <c r="BZ25" s="125">
        <v>3</v>
      </c>
      <c r="CA25" s="126">
        <f>IFERROR(BZ25/BX25,"-")</f>
        <v>0.5</v>
      </c>
      <c r="CB25" s="127">
        <v>186000</v>
      </c>
      <c r="CC25" s="128">
        <f>IFERROR(CB25/BX25,"-")</f>
        <v>31000</v>
      </c>
      <c r="CD25" s="129"/>
      <c r="CE25" s="129"/>
      <c r="CF25" s="129">
        <v>3</v>
      </c>
      <c r="CG25" s="130">
        <v>2</v>
      </c>
      <c r="CH25" s="131">
        <f>IF(Q25=0,"",IF(CG25=0,"",(CG25/Q25)))</f>
        <v>0.125</v>
      </c>
      <c r="CI25" s="132">
        <v>1</v>
      </c>
      <c r="CJ25" s="133">
        <f>IFERROR(CI25/CG25,"-")</f>
        <v>0.5</v>
      </c>
      <c r="CK25" s="134">
        <v>3000</v>
      </c>
      <c r="CL25" s="135">
        <f>IFERROR(CK25/CG25,"-")</f>
        <v>1500</v>
      </c>
      <c r="CM25" s="136">
        <v>1</v>
      </c>
      <c r="CN25" s="136"/>
      <c r="CO25" s="136"/>
      <c r="CP25" s="137">
        <v>7</v>
      </c>
      <c r="CQ25" s="138">
        <v>260000</v>
      </c>
      <c r="CR25" s="138">
        <v>98000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4.5946666666667</v>
      </c>
      <c r="B26" s="184" t="s">
        <v>129</v>
      </c>
      <c r="C26" s="184" t="s">
        <v>58</v>
      </c>
      <c r="D26" s="184"/>
      <c r="E26" s="184" t="s">
        <v>130</v>
      </c>
      <c r="F26" s="184" t="s">
        <v>131</v>
      </c>
      <c r="G26" s="184" t="s">
        <v>61</v>
      </c>
      <c r="H26" s="87" t="s">
        <v>132</v>
      </c>
      <c r="I26" s="87" t="s">
        <v>133</v>
      </c>
      <c r="J26" s="87" t="s">
        <v>134</v>
      </c>
      <c r="K26" s="176">
        <v>375000</v>
      </c>
      <c r="L26" s="79">
        <v>10</v>
      </c>
      <c r="M26" s="79">
        <v>0</v>
      </c>
      <c r="N26" s="79">
        <v>51</v>
      </c>
      <c r="O26" s="88">
        <v>2</v>
      </c>
      <c r="P26" s="89">
        <v>0</v>
      </c>
      <c r="Q26" s="90">
        <f>O26+P26</f>
        <v>2</v>
      </c>
      <c r="R26" s="80">
        <f>IFERROR(Q26/N26,"-")</f>
        <v>0.03921568627451</v>
      </c>
      <c r="S26" s="79">
        <v>1</v>
      </c>
      <c r="T26" s="79">
        <v>1</v>
      </c>
      <c r="U26" s="80">
        <f>IFERROR(T26/(Q26),"-")</f>
        <v>0.5</v>
      </c>
      <c r="V26" s="81">
        <f>IFERROR(K26/SUM(Q26:Q33),"-")</f>
        <v>7653.0612244898</v>
      </c>
      <c r="W26" s="82">
        <v>1</v>
      </c>
      <c r="X26" s="80">
        <f>IF(Q26=0,"-",W26/Q26)</f>
        <v>0.5</v>
      </c>
      <c r="Y26" s="181">
        <v>3000</v>
      </c>
      <c r="Z26" s="182">
        <f>IFERROR(Y26/Q26,"-")</f>
        <v>1500</v>
      </c>
      <c r="AA26" s="182">
        <f>IFERROR(Y26/W26,"-")</f>
        <v>3000</v>
      </c>
      <c r="AB26" s="176">
        <f>SUM(Y26:Y33)-SUM(K26:K33)</f>
        <v>1348000</v>
      </c>
      <c r="AC26" s="83">
        <f>SUM(Y26:Y33)/SUM(K26:K33)</f>
        <v>4.5946666666667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>
        <v>1</v>
      </c>
      <c r="BY26" s="124">
        <f>IF(Q26=0,"",IF(BX26=0,"",(BX26/Q26)))</f>
        <v>0.5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>
        <v>1</v>
      </c>
      <c r="CH26" s="131">
        <f>IF(Q26=0,"",IF(CG26=0,"",(CG26/Q26)))</f>
        <v>0.5</v>
      </c>
      <c r="CI26" s="132">
        <v>1</v>
      </c>
      <c r="CJ26" s="133">
        <f>IFERROR(CI26/CG26,"-")</f>
        <v>1</v>
      </c>
      <c r="CK26" s="134">
        <v>3000</v>
      </c>
      <c r="CL26" s="135">
        <f>IFERROR(CK26/CG26,"-")</f>
        <v>3000</v>
      </c>
      <c r="CM26" s="136">
        <v>1</v>
      </c>
      <c r="CN26" s="136"/>
      <c r="CO26" s="136"/>
      <c r="CP26" s="137">
        <v>1</v>
      </c>
      <c r="CQ26" s="138">
        <v>3000</v>
      </c>
      <c r="CR26" s="138">
        <v>3000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135</v>
      </c>
      <c r="C27" s="184" t="s">
        <v>58</v>
      </c>
      <c r="D27" s="184"/>
      <c r="E27" s="184" t="s">
        <v>136</v>
      </c>
      <c r="F27" s="184" t="s">
        <v>137</v>
      </c>
      <c r="G27" s="184" t="s">
        <v>61</v>
      </c>
      <c r="H27" s="87"/>
      <c r="I27" s="87" t="s">
        <v>133</v>
      </c>
      <c r="J27" s="87" t="s">
        <v>138</v>
      </c>
      <c r="K27" s="176"/>
      <c r="L27" s="79">
        <v>2</v>
      </c>
      <c r="M27" s="79">
        <v>0</v>
      </c>
      <c r="N27" s="79">
        <v>17</v>
      </c>
      <c r="O27" s="88">
        <v>0</v>
      </c>
      <c r="P27" s="89">
        <v>0</v>
      </c>
      <c r="Q27" s="90">
        <f>O27+P27</f>
        <v>0</v>
      </c>
      <c r="R27" s="80">
        <f>IFERROR(Q27/N27,"-")</f>
        <v>0</v>
      </c>
      <c r="S27" s="79">
        <v>0</v>
      </c>
      <c r="T27" s="79">
        <v>0</v>
      </c>
      <c r="U27" s="80" t="str">
        <f>IFERROR(T27/(Q27),"-")</f>
        <v>-</v>
      </c>
      <c r="V27" s="81"/>
      <c r="W27" s="82">
        <v>0</v>
      </c>
      <c r="X27" s="80" t="str">
        <f>IF(Q27=0,"-",W27/Q27)</f>
        <v>-</v>
      </c>
      <c r="Y27" s="181">
        <v>0</v>
      </c>
      <c r="Z27" s="182" t="str">
        <f>IFERROR(Y27/Q27,"-")</f>
        <v>-</v>
      </c>
      <c r="AA27" s="182" t="str">
        <f>IFERROR(Y27/W27,"-")</f>
        <v>-</v>
      </c>
      <c r="AB27" s="176"/>
      <c r="AC27" s="83"/>
      <c r="AD27" s="77"/>
      <c r="AE27" s="91"/>
      <c r="AF27" s="92" t="str">
        <f>IF(Q27=0,"",IF(AE27=0,"",(AE27/Q27)))</f>
        <v/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 t="str">
        <f>IF(Q27=0,"",IF(AN27=0,"",(AN27/Q27)))</f>
        <v/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 t="str">
        <f>IF(Q27=0,"",IF(AW27=0,"",(AW27/Q27)))</f>
        <v/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 t="str">
        <f>IF(Q27=0,"",IF(BF27=0,"",(BF27/Q27)))</f>
        <v/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/>
      <c r="BP27" s="117" t="str">
        <f>IF(Q27=0,"",IF(BO27=0,"",(BO27/Q27)))</f>
        <v/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/>
      <c r="BY27" s="124" t="str">
        <f>IF(Q27=0,"",IF(BX27=0,"",(BX27/Q27)))</f>
        <v/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 t="str">
        <f>IF(Q27=0,"",IF(CG27=0,"",(CG27/Q27)))</f>
        <v/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139</v>
      </c>
      <c r="C28" s="184" t="s">
        <v>58</v>
      </c>
      <c r="D28" s="184"/>
      <c r="E28" s="184" t="s">
        <v>140</v>
      </c>
      <c r="F28" s="184" t="s">
        <v>141</v>
      </c>
      <c r="G28" s="184" t="s">
        <v>61</v>
      </c>
      <c r="H28" s="87"/>
      <c r="I28" s="87" t="s">
        <v>133</v>
      </c>
      <c r="J28" s="87" t="s">
        <v>142</v>
      </c>
      <c r="K28" s="176"/>
      <c r="L28" s="79">
        <v>11</v>
      </c>
      <c r="M28" s="79">
        <v>0</v>
      </c>
      <c r="N28" s="79">
        <v>69</v>
      </c>
      <c r="O28" s="88">
        <v>6</v>
      </c>
      <c r="P28" s="89">
        <v>0</v>
      </c>
      <c r="Q28" s="90">
        <f>O28+P28</f>
        <v>6</v>
      </c>
      <c r="R28" s="80">
        <f>IFERROR(Q28/N28,"-")</f>
        <v>0.08695652173913</v>
      </c>
      <c r="S28" s="79">
        <v>3</v>
      </c>
      <c r="T28" s="79">
        <v>1</v>
      </c>
      <c r="U28" s="80">
        <f>IFERROR(T28/(Q28),"-")</f>
        <v>0.16666666666667</v>
      </c>
      <c r="V28" s="81"/>
      <c r="W28" s="82">
        <v>2</v>
      </c>
      <c r="X28" s="80">
        <f>IF(Q28=0,"-",W28/Q28)</f>
        <v>0.33333333333333</v>
      </c>
      <c r="Y28" s="181">
        <v>87000</v>
      </c>
      <c r="Z28" s="182">
        <f>IFERROR(Y28/Q28,"-")</f>
        <v>14500</v>
      </c>
      <c r="AA28" s="182">
        <f>IFERROR(Y28/W28,"-")</f>
        <v>43500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0.16666666666667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3</v>
      </c>
      <c r="BG28" s="110">
        <f>IF(Q28=0,"",IF(BF28=0,"",(BF28/Q28)))</f>
        <v>0.5</v>
      </c>
      <c r="BH28" s="109">
        <v>2</v>
      </c>
      <c r="BI28" s="111">
        <f>IFERROR(BH28/BF28,"-")</f>
        <v>0.66666666666667</v>
      </c>
      <c r="BJ28" s="112">
        <v>87000</v>
      </c>
      <c r="BK28" s="113">
        <f>IFERROR(BJ28/BF28,"-")</f>
        <v>29000</v>
      </c>
      <c r="BL28" s="114"/>
      <c r="BM28" s="114"/>
      <c r="BN28" s="114">
        <v>2</v>
      </c>
      <c r="BO28" s="116">
        <v>1</v>
      </c>
      <c r="BP28" s="117">
        <f>IF(Q28=0,"",IF(BO28=0,"",(BO28/Q28)))</f>
        <v>0.16666666666667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1</v>
      </c>
      <c r="BY28" s="124">
        <f>IF(Q28=0,"",IF(BX28=0,"",(BX28/Q28)))</f>
        <v>0.16666666666667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2</v>
      </c>
      <c r="CQ28" s="138">
        <v>87000</v>
      </c>
      <c r="CR28" s="138">
        <v>68000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143</v>
      </c>
      <c r="C29" s="184" t="s">
        <v>58</v>
      </c>
      <c r="D29" s="184"/>
      <c r="E29" s="184" t="s">
        <v>108</v>
      </c>
      <c r="F29" s="184" t="s">
        <v>108</v>
      </c>
      <c r="G29" s="184" t="s">
        <v>109</v>
      </c>
      <c r="H29" s="87"/>
      <c r="I29" s="87"/>
      <c r="J29" s="87"/>
      <c r="K29" s="176"/>
      <c r="L29" s="79">
        <v>91</v>
      </c>
      <c r="M29" s="79">
        <v>51</v>
      </c>
      <c r="N29" s="79">
        <v>46</v>
      </c>
      <c r="O29" s="88">
        <v>13</v>
      </c>
      <c r="P29" s="89">
        <v>0</v>
      </c>
      <c r="Q29" s="90">
        <f>O29+P29</f>
        <v>13</v>
      </c>
      <c r="R29" s="80">
        <f>IFERROR(Q29/N29,"-")</f>
        <v>0.28260869565217</v>
      </c>
      <c r="S29" s="79">
        <v>9</v>
      </c>
      <c r="T29" s="79">
        <v>1</v>
      </c>
      <c r="U29" s="80">
        <f>IFERROR(T29/(Q29),"-")</f>
        <v>0.076923076923077</v>
      </c>
      <c r="V29" s="81"/>
      <c r="W29" s="82">
        <v>8</v>
      </c>
      <c r="X29" s="80">
        <f>IF(Q29=0,"-",W29/Q29)</f>
        <v>0.61538461538462</v>
      </c>
      <c r="Y29" s="181">
        <v>932000</v>
      </c>
      <c r="Z29" s="182">
        <f>IFERROR(Y29/Q29,"-")</f>
        <v>71692.307692308</v>
      </c>
      <c r="AA29" s="182">
        <f>IFERROR(Y29/W29,"-")</f>
        <v>116500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1</v>
      </c>
      <c r="AX29" s="104">
        <f>IF(Q29=0,"",IF(AW29=0,"",(AW29/Q29)))</f>
        <v>0.076923076923077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1</v>
      </c>
      <c r="BG29" s="110">
        <f>IF(Q29=0,"",IF(BF29=0,"",(BF29/Q29)))</f>
        <v>0.076923076923077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2</v>
      </c>
      <c r="BP29" s="117">
        <f>IF(Q29=0,"",IF(BO29=0,"",(BO29/Q29)))</f>
        <v>0.15384615384615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7</v>
      </c>
      <c r="BY29" s="124">
        <f>IF(Q29=0,"",IF(BX29=0,"",(BX29/Q29)))</f>
        <v>0.53846153846154</v>
      </c>
      <c r="BZ29" s="125">
        <v>6</v>
      </c>
      <c r="CA29" s="126">
        <f>IFERROR(BZ29/BX29,"-")</f>
        <v>0.85714285714286</v>
      </c>
      <c r="CB29" s="127">
        <v>503000</v>
      </c>
      <c r="CC29" s="128">
        <f>IFERROR(CB29/BX29,"-")</f>
        <v>71857.142857143</v>
      </c>
      <c r="CD29" s="129">
        <v>2</v>
      </c>
      <c r="CE29" s="129">
        <v>1</v>
      </c>
      <c r="CF29" s="129">
        <v>3</v>
      </c>
      <c r="CG29" s="130">
        <v>2</v>
      </c>
      <c r="CH29" s="131">
        <f>IF(Q29=0,"",IF(CG29=0,"",(CG29/Q29)))</f>
        <v>0.15384615384615</v>
      </c>
      <c r="CI29" s="132">
        <v>2</v>
      </c>
      <c r="CJ29" s="133">
        <f>IFERROR(CI29/CG29,"-")</f>
        <v>1</v>
      </c>
      <c r="CK29" s="134">
        <v>434000</v>
      </c>
      <c r="CL29" s="135">
        <f>IFERROR(CK29/CG29,"-")</f>
        <v>217000</v>
      </c>
      <c r="CM29" s="136"/>
      <c r="CN29" s="136"/>
      <c r="CO29" s="136">
        <v>2</v>
      </c>
      <c r="CP29" s="137">
        <v>8</v>
      </c>
      <c r="CQ29" s="138">
        <v>932000</v>
      </c>
      <c r="CR29" s="138">
        <v>355000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144</v>
      </c>
      <c r="C30" s="184" t="s">
        <v>58</v>
      </c>
      <c r="D30" s="184"/>
      <c r="E30" s="184" t="s">
        <v>130</v>
      </c>
      <c r="F30" s="184" t="s">
        <v>131</v>
      </c>
      <c r="G30" s="184" t="s">
        <v>61</v>
      </c>
      <c r="H30" s="87" t="s">
        <v>145</v>
      </c>
      <c r="I30" s="87" t="s">
        <v>133</v>
      </c>
      <c r="J30" s="87" t="s">
        <v>134</v>
      </c>
      <c r="K30" s="176"/>
      <c r="L30" s="79">
        <v>12</v>
      </c>
      <c r="M30" s="79">
        <v>0</v>
      </c>
      <c r="N30" s="79">
        <v>66</v>
      </c>
      <c r="O30" s="88">
        <v>4</v>
      </c>
      <c r="P30" s="89">
        <v>0</v>
      </c>
      <c r="Q30" s="90">
        <f>O30+P30</f>
        <v>4</v>
      </c>
      <c r="R30" s="80">
        <f>IFERROR(Q30/N30,"-")</f>
        <v>0.060606060606061</v>
      </c>
      <c r="S30" s="79">
        <v>2</v>
      </c>
      <c r="T30" s="79">
        <v>1</v>
      </c>
      <c r="U30" s="80">
        <f>IFERROR(T30/(Q30),"-")</f>
        <v>0.25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0.25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2</v>
      </c>
      <c r="BP30" s="117">
        <f>IF(Q30=0,"",IF(BO30=0,"",(BO30/Q30)))</f>
        <v>0.5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1</v>
      </c>
      <c r="BY30" s="124">
        <f>IF(Q30=0,"",IF(BX30=0,"",(BX30/Q30)))</f>
        <v>0.25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146</v>
      </c>
      <c r="C31" s="184" t="s">
        <v>58</v>
      </c>
      <c r="D31" s="184"/>
      <c r="E31" s="184" t="s">
        <v>136</v>
      </c>
      <c r="F31" s="184" t="s">
        <v>137</v>
      </c>
      <c r="G31" s="184" t="s">
        <v>61</v>
      </c>
      <c r="H31" s="87"/>
      <c r="I31" s="87" t="s">
        <v>133</v>
      </c>
      <c r="J31" s="87" t="s">
        <v>138</v>
      </c>
      <c r="K31" s="176"/>
      <c r="L31" s="79">
        <v>4</v>
      </c>
      <c r="M31" s="79">
        <v>0</v>
      </c>
      <c r="N31" s="79">
        <v>16</v>
      </c>
      <c r="O31" s="88">
        <v>2</v>
      </c>
      <c r="P31" s="89">
        <v>0</v>
      </c>
      <c r="Q31" s="90">
        <f>O31+P31</f>
        <v>2</v>
      </c>
      <c r="R31" s="80">
        <f>IFERROR(Q31/N31,"-")</f>
        <v>0.125</v>
      </c>
      <c r="S31" s="79">
        <v>1</v>
      </c>
      <c r="T31" s="79">
        <v>0</v>
      </c>
      <c r="U31" s="80">
        <f>IFERROR(T31/(Q31),"-")</f>
        <v>0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1</v>
      </c>
      <c r="BP31" s="117">
        <f>IF(Q31=0,"",IF(BO31=0,"",(BO31/Q31)))</f>
        <v>0.5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147</v>
      </c>
      <c r="C32" s="184" t="s">
        <v>58</v>
      </c>
      <c r="D32" s="184"/>
      <c r="E32" s="184" t="s">
        <v>140</v>
      </c>
      <c r="F32" s="184" t="s">
        <v>141</v>
      </c>
      <c r="G32" s="184" t="s">
        <v>61</v>
      </c>
      <c r="H32" s="87"/>
      <c r="I32" s="87" t="s">
        <v>133</v>
      </c>
      <c r="J32" s="87" t="s">
        <v>142</v>
      </c>
      <c r="K32" s="176"/>
      <c r="L32" s="79">
        <v>26</v>
      </c>
      <c r="M32" s="79">
        <v>0</v>
      </c>
      <c r="N32" s="79">
        <v>82</v>
      </c>
      <c r="O32" s="88">
        <v>6</v>
      </c>
      <c r="P32" s="89">
        <v>0</v>
      </c>
      <c r="Q32" s="90">
        <f>O32+P32</f>
        <v>6</v>
      </c>
      <c r="R32" s="80">
        <f>IFERROR(Q32/N32,"-")</f>
        <v>0.073170731707317</v>
      </c>
      <c r="S32" s="79">
        <v>4</v>
      </c>
      <c r="T32" s="79">
        <v>2</v>
      </c>
      <c r="U32" s="80">
        <f>IFERROR(T32/(Q32),"-")</f>
        <v>0.33333333333333</v>
      </c>
      <c r="V32" s="81"/>
      <c r="W32" s="82">
        <v>2</v>
      </c>
      <c r="X32" s="80">
        <f>IF(Q32=0,"-",W32/Q32)</f>
        <v>0.33333333333333</v>
      </c>
      <c r="Y32" s="181">
        <v>115000</v>
      </c>
      <c r="Z32" s="182">
        <f>IFERROR(Y32/Q32,"-")</f>
        <v>19166.666666667</v>
      </c>
      <c r="AA32" s="182">
        <f>IFERROR(Y32/W32,"-")</f>
        <v>57500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4</v>
      </c>
      <c r="BP32" s="117">
        <f>IF(Q32=0,"",IF(BO32=0,"",(BO32/Q32)))</f>
        <v>0.66666666666667</v>
      </c>
      <c r="BQ32" s="118">
        <v>1</v>
      </c>
      <c r="BR32" s="119">
        <f>IFERROR(BQ32/BO32,"-")</f>
        <v>0.25</v>
      </c>
      <c r="BS32" s="120">
        <v>15000</v>
      </c>
      <c r="BT32" s="121">
        <f>IFERROR(BS32/BO32,"-")</f>
        <v>3750</v>
      </c>
      <c r="BU32" s="122"/>
      <c r="BV32" s="122"/>
      <c r="BW32" s="122">
        <v>1</v>
      </c>
      <c r="BX32" s="123">
        <v>2</v>
      </c>
      <c r="BY32" s="124">
        <f>IF(Q32=0,"",IF(BX32=0,"",(BX32/Q32)))</f>
        <v>0.33333333333333</v>
      </c>
      <c r="BZ32" s="125">
        <v>1</v>
      </c>
      <c r="CA32" s="126">
        <f>IFERROR(BZ32/BX32,"-")</f>
        <v>0.5</v>
      </c>
      <c r="CB32" s="127">
        <v>100000</v>
      </c>
      <c r="CC32" s="128">
        <f>IFERROR(CB32/BX32,"-")</f>
        <v>50000</v>
      </c>
      <c r="CD32" s="129"/>
      <c r="CE32" s="129"/>
      <c r="CF32" s="129">
        <v>1</v>
      </c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2</v>
      </c>
      <c r="CQ32" s="138">
        <v>115000</v>
      </c>
      <c r="CR32" s="138">
        <v>100000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148</v>
      </c>
      <c r="C33" s="184" t="s">
        <v>58</v>
      </c>
      <c r="D33" s="184"/>
      <c r="E33" s="184" t="s">
        <v>108</v>
      </c>
      <c r="F33" s="184" t="s">
        <v>108</v>
      </c>
      <c r="G33" s="184" t="s">
        <v>109</v>
      </c>
      <c r="H33" s="87"/>
      <c r="I33" s="87"/>
      <c r="J33" s="87"/>
      <c r="K33" s="176"/>
      <c r="L33" s="79">
        <v>219</v>
      </c>
      <c r="M33" s="79">
        <v>81</v>
      </c>
      <c r="N33" s="79">
        <v>81</v>
      </c>
      <c r="O33" s="88">
        <v>16</v>
      </c>
      <c r="P33" s="89">
        <v>0</v>
      </c>
      <c r="Q33" s="90">
        <f>O33+P33</f>
        <v>16</v>
      </c>
      <c r="R33" s="80">
        <f>IFERROR(Q33/N33,"-")</f>
        <v>0.19753086419753</v>
      </c>
      <c r="S33" s="79">
        <v>10</v>
      </c>
      <c r="T33" s="79">
        <v>2</v>
      </c>
      <c r="U33" s="80">
        <f>IFERROR(T33/(Q33),"-")</f>
        <v>0.125</v>
      </c>
      <c r="V33" s="81"/>
      <c r="W33" s="82">
        <v>6</v>
      </c>
      <c r="X33" s="80">
        <f>IF(Q33=0,"-",W33/Q33)</f>
        <v>0.375</v>
      </c>
      <c r="Y33" s="181">
        <v>586000</v>
      </c>
      <c r="Z33" s="182">
        <f>IFERROR(Y33/Q33,"-")</f>
        <v>36625</v>
      </c>
      <c r="AA33" s="182">
        <f>IFERROR(Y33/W33,"-")</f>
        <v>97666.666666667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>
        <v>1</v>
      </c>
      <c r="AO33" s="98">
        <f>IF(Q33=0,"",IF(AN33=0,"",(AN33/Q33)))</f>
        <v>0.0625</v>
      </c>
      <c r="AP33" s="97"/>
      <c r="AQ33" s="99">
        <f>IFERROR(AP33/AN33,"-")</f>
        <v>0</v>
      </c>
      <c r="AR33" s="100"/>
      <c r="AS33" s="101">
        <f>IFERROR(AR33/AN33,"-")</f>
        <v>0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0.0625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5</v>
      </c>
      <c r="BP33" s="117">
        <f>IF(Q33=0,"",IF(BO33=0,"",(BO33/Q33)))</f>
        <v>0.3125</v>
      </c>
      <c r="BQ33" s="118">
        <v>1</v>
      </c>
      <c r="BR33" s="119">
        <f>IFERROR(BQ33/BO33,"-")</f>
        <v>0.2</v>
      </c>
      <c r="BS33" s="120">
        <v>317000</v>
      </c>
      <c r="BT33" s="121">
        <f>IFERROR(BS33/BO33,"-")</f>
        <v>63400</v>
      </c>
      <c r="BU33" s="122"/>
      <c r="BV33" s="122"/>
      <c r="BW33" s="122">
        <v>1</v>
      </c>
      <c r="BX33" s="123">
        <v>6</v>
      </c>
      <c r="BY33" s="124">
        <f>IF(Q33=0,"",IF(BX33=0,"",(BX33/Q33)))</f>
        <v>0.375</v>
      </c>
      <c r="BZ33" s="125">
        <v>3</v>
      </c>
      <c r="CA33" s="126">
        <f>IFERROR(BZ33/BX33,"-")</f>
        <v>0.5</v>
      </c>
      <c r="CB33" s="127">
        <v>101000</v>
      </c>
      <c r="CC33" s="128">
        <f>IFERROR(CB33/BX33,"-")</f>
        <v>16833.333333333</v>
      </c>
      <c r="CD33" s="129">
        <v>1</v>
      </c>
      <c r="CE33" s="129"/>
      <c r="CF33" s="129">
        <v>2</v>
      </c>
      <c r="CG33" s="130">
        <v>3</v>
      </c>
      <c r="CH33" s="131">
        <f>IF(Q33=0,"",IF(CG33=0,"",(CG33/Q33)))</f>
        <v>0.1875</v>
      </c>
      <c r="CI33" s="132">
        <v>2</v>
      </c>
      <c r="CJ33" s="133">
        <f>IFERROR(CI33/CG33,"-")</f>
        <v>0.66666666666667</v>
      </c>
      <c r="CK33" s="134">
        <v>168000</v>
      </c>
      <c r="CL33" s="135">
        <f>IFERROR(CK33/CG33,"-")</f>
        <v>56000</v>
      </c>
      <c r="CM33" s="136">
        <v>1</v>
      </c>
      <c r="CN33" s="136"/>
      <c r="CO33" s="136">
        <v>1</v>
      </c>
      <c r="CP33" s="137">
        <v>6</v>
      </c>
      <c r="CQ33" s="138">
        <v>586000</v>
      </c>
      <c r="CR33" s="138">
        <v>317000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1.48</v>
      </c>
      <c r="B34" s="184" t="s">
        <v>149</v>
      </c>
      <c r="C34" s="184" t="s">
        <v>58</v>
      </c>
      <c r="D34" s="184"/>
      <c r="E34" s="184" t="s">
        <v>130</v>
      </c>
      <c r="F34" s="184" t="s">
        <v>150</v>
      </c>
      <c r="G34" s="184" t="s">
        <v>61</v>
      </c>
      <c r="H34" s="87" t="s">
        <v>151</v>
      </c>
      <c r="I34" s="87" t="s">
        <v>152</v>
      </c>
      <c r="J34" s="87" t="s">
        <v>134</v>
      </c>
      <c r="K34" s="176">
        <v>200000</v>
      </c>
      <c r="L34" s="79">
        <v>5</v>
      </c>
      <c r="M34" s="79">
        <v>0</v>
      </c>
      <c r="N34" s="79">
        <v>32</v>
      </c>
      <c r="O34" s="88">
        <v>0</v>
      </c>
      <c r="P34" s="89">
        <v>0</v>
      </c>
      <c r="Q34" s="90">
        <f>O34+P34</f>
        <v>0</v>
      </c>
      <c r="R34" s="80">
        <f>IFERROR(Q34/N34,"-")</f>
        <v>0</v>
      </c>
      <c r="S34" s="79">
        <v>0</v>
      </c>
      <c r="T34" s="79">
        <v>0</v>
      </c>
      <c r="U34" s="80" t="str">
        <f>IFERROR(T34/(Q34),"-")</f>
        <v>-</v>
      </c>
      <c r="V34" s="81">
        <f>IFERROR(K34/SUM(Q34:Q37),"-")</f>
        <v>13333.333333333</v>
      </c>
      <c r="W34" s="82">
        <v>0</v>
      </c>
      <c r="X34" s="80" t="str">
        <f>IF(Q34=0,"-",W34/Q34)</f>
        <v>-</v>
      </c>
      <c r="Y34" s="181">
        <v>0</v>
      </c>
      <c r="Z34" s="182" t="str">
        <f>IFERROR(Y34/Q34,"-")</f>
        <v>-</v>
      </c>
      <c r="AA34" s="182" t="str">
        <f>IFERROR(Y34/W34,"-")</f>
        <v>-</v>
      </c>
      <c r="AB34" s="176">
        <f>SUM(Y34:Y37)-SUM(K34:K37)</f>
        <v>96000</v>
      </c>
      <c r="AC34" s="83">
        <f>SUM(Y34:Y37)/SUM(K34:K37)</f>
        <v>1.48</v>
      </c>
      <c r="AD34" s="77"/>
      <c r="AE34" s="91"/>
      <c r="AF34" s="92" t="str">
        <f>IF(Q34=0,"",IF(AE34=0,"",(AE34/Q34)))</f>
        <v/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 t="str">
        <f>IF(Q34=0,"",IF(AN34=0,"",(AN34/Q34)))</f>
        <v/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 t="str">
        <f>IF(Q34=0,"",IF(AW34=0,"",(AW34/Q34)))</f>
        <v/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 t="str">
        <f>IF(Q34=0,"",IF(BF34=0,"",(BF34/Q34)))</f>
        <v/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 t="str">
        <f>IF(Q34=0,"",IF(BO34=0,"",(BO34/Q34)))</f>
        <v/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 t="str">
        <f>IF(Q34=0,"",IF(BX34=0,"",(BX34/Q34)))</f>
        <v/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 t="str">
        <f>IF(Q34=0,"",IF(CG34=0,"",(CG34/Q34)))</f>
        <v/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153</v>
      </c>
      <c r="C35" s="184" t="s">
        <v>58</v>
      </c>
      <c r="D35" s="184"/>
      <c r="E35" s="184" t="s">
        <v>136</v>
      </c>
      <c r="F35" s="184" t="s">
        <v>154</v>
      </c>
      <c r="G35" s="184" t="s">
        <v>61</v>
      </c>
      <c r="H35" s="87"/>
      <c r="I35" s="87" t="s">
        <v>152</v>
      </c>
      <c r="J35" s="87" t="s">
        <v>138</v>
      </c>
      <c r="K35" s="176"/>
      <c r="L35" s="79">
        <v>7</v>
      </c>
      <c r="M35" s="79">
        <v>0</v>
      </c>
      <c r="N35" s="79">
        <v>37</v>
      </c>
      <c r="O35" s="88">
        <v>4</v>
      </c>
      <c r="P35" s="89">
        <v>0</v>
      </c>
      <c r="Q35" s="90">
        <f>O35+P35</f>
        <v>4</v>
      </c>
      <c r="R35" s="80">
        <f>IFERROR(Q35/N35,"-")</f>
        <v>0.10810810810811</v>
      </c>
      <c r="S35" s="79">
        <v>2</v>
      </c>
      <c r="T35" s="79">
        <v>1</v>
      </c>
      <c r="U35" s="80">
        <f>IFERROR(T35/(Q35),"-")</f>
        <v>0.25</v>
      </c>
      <c r="V35" s="81"/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>
        <v>1</v>
      </c>
      <c r="AX35" s="104">
        <f>IF(Q35=0,"",IF(AW35=0,"",(AW35/Q35)))</f>
        <v>0.25</v>
      </c>
      <c r="AY35" s="103"/>
      <c r="AZ35" s="105">
        <f>IFERROR(AY35/AW35,"-")</f>
        <v>0</v>
      </c>
      <c r="BA35" s="106"/>
      <c r="BB35" s="107">
        <f>IFERROR(BA35/AW35,"-")</f>
        <v>0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1</v>
      </c>
      <c r="BP35" s="117">
        <f>IF(Q35=0,"",IF(BO35=0,"",(BO35/Q35)))</f>
        <v>0.25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2</v>
      </c>
      <c r="BY35" s="124">
        <f>IF(Q35=0,"",IF(BX35=0,"",(BX35/Q35)))</f>
        <v>0.5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155</v>
      </c>
      <c r="C36" s="184" t="s">
        <v>58</v>
      </c>
      <c r="D36" s="184"/>
      <c r="E36" s="184" t="s">
        <v>140</v>
      </c>
      <c r="F36" s="184" t="s">
        <v>156</v>
      </c>
      <c r="G36" s="184" t="s">
        <v>61</v>
      </c>
      <c r="H36" s="87"/>
      <c r="I36" s="87" t="s">
        <v>152</v>
      </c>
      <c r="J36" s="87" t="s">
        <v>142</v>
      </c>
      <c r="K36" s="176"/>
      <c r="L36" s="79">
        <v>6</v>
      </c>
      <c r="M36" s="79">
        <v>0</v>
      </c>
      <c r="N36" s="79">
        <v>34</v>
      </c>
      <c r="O36" s="88">
        <v>3</v>
      </c>
      <c r="P36" s="89">
        <v>0</v>
      </c>
      <c r="Q36" s="90">
        <f>O36+P36</f>
        <v>3</v>
      </c>
      <c r="R36" s="80">
        <f>IFERROR(Q36/N36,"-")</f>
        <v>0.088235294117647</v>
      </c>
      <c r="S36" s="79">
        <v>1</v>
      </c>
      <c r="T36" s="79">
        <v>0</v>
      </c>
      <c r="U36" s="80">
        <f>IFERROR(T36/(Q36),"-")</f>
        <v>0</v>
      </c>
      <c r="V36" s="81"/>
      <c r="W36" s="82">
        <v>1</v>
      </c>
      <c r="X36" s="80">
        <f>IF(Q36=0,"-",W36/Q36)</f>
        <v>0.33333333333333</v>
      </c>
      <c r="Y36" s="181">
        <v>10000</v>
      </c>
      <c r="Z36" s="182">
        <f>IFERROR(Y36/Q36,"-")</f>
        <v>3333.3333333333</v>
      </c>
      <c r="AA36" s="182">
        <f>IFERROR(Y36/W36,"-")</f>
        <v>10000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0.33333333333333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2</v>
      </c>
      <c r="BP36" s="117">
        <f>IF(Q36=0,"",IF(BO36=0,"",(BO36/Q36)))</f>
        <v>0.66666666666667</v>
      </c>
      <c r="BQ36" s="118">
        <v>1</v>
      </c>
      <c r="BR36" s="119">
        <f>IFERROR(BQ36/BO36,"-")</f>
        <v>0.5</v>
      </c>
      <c r="BS36" s="120">
        <v>10000</v>
      </c>
      <c r="BT36" s="121">
        <f>IFERROR(BS36/BO36,"-")</f>
        <v>5000</v>
      </c>
      <c r="BU36" s="122"/>
      <c r="BV36" s="122">
        <v>1</v>
      </c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10000</v>
      </c>
      <c r="CR36" s="138">
        <v>10000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157</v>
      </c>
      <c r="C37" s="184" t="s">
        <v>58</v>
      </c>
      <c r="D37" s="184"/>
      <c r="E37" s="184" t="s">
        <v>108</v>
      </c>
      <c r="F37" s="184" t="s">
        <v>108</v>
      </c>
      <c r="G37" s="184" t="s">
        <v>109</v>
      </c>
      <c r="H37" s="87"/>
      <c r="I37" s="87"/>
      <c r="J37" s="87"/>
      <c r="K37" s="176"/>
      <c r="L37" s="79">
        <v>78</v>
      </c>
      <c r="M37" s="79">
        <v>44</v>
      </c>
      <c r="N37" s="79">
        <v>78</v>
      </c>
      <c r="O37" s="88">
        <v>8</v>
      </c>
      <c r="P37" s="89">
        <v>0</v>
      </c>
      <c r="Q37" s="90">
        <f>O37+P37</f>
        <v>8</v>
      </c>
      <c r="R37" s="80">
        <f>IFERROR(Q37/N37,"-")</f>
        <v>0.1025641025641</v>
      </c>
      <c r="S37" s="79">
        <v>6</v>
      </c>
      <c r="T37" s="79">
        <v>0</v>
      </c>
      <c r="U37" s="80">
        <f>IFERROR(T37/(Q37),"-")</f>
        <v>0</v>
      </c>
      <c r="V37" s="81"/>
      <c r="W37" s="82">
        <v>7</v>
      </c>
      <c r="X37" s="80">
        <f>IF(Q37=0,"-",W37/Q37)</f>
        <v>0.875</v>
      </c>
      <c r="Y37" s="181">
        <v>286000</v>
      </c>
      <c r="Z37" s="182">
        <f>IFERROR(Y37/Q37,"-")</f>
        <v>35750</v>
      </c>
      <c r="AA37" s="182">
        <f>IFERROR(Y37/W37,"-")</f>
        <v>40857.142857143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3</v>
      </c>
      <c r="BP37" s="117">
        <f>IF(Q37=0,"",IF(BO37=0,"",(BO37/Q37)))</f>
        <v>0.375</v>
      </c>
      <c r="BQ37" s="118">
        <v>2</v>
      </c>
      <c r="BR37" s="119">
        <f>IFERROR(BQ37/BO37,"-")</f>
        <v>0.66666666666667</v>
      </c>
      <c r="BS37" s="120">
        <v>21000</v>
      </c>
      <c r="BT37" s="121">
        <f>IFERROR(BS37/BO37,"-")</f>
        <v>7000</v>
      </c>
      <c r="BU37" s="122">
        <v>1</v>
      </c>
      <c r="BV37" s="122"/>
      <c r="BW37" s="122">
        <v>1</v>
      </c>
      <c r="BX37" s="123">
        <v>4</v>
      </c>
      <c r="BY37" s="124">
        <f>IF(Q37=0,"",IF(BX37=0,"",(BX37/Q37)))</f>
        <v>0.5</v>
      </c>
      <c r="BZ37" s="125">
        <v>4</v>
      </c>
      <c r="CA37" s="126">
        <f>IFERROR(BZ37/BX37,"-")</f>
        <v>1</v>
      </c>
      <c r="CB37" s="127">
        <v>237000</v>
      </c>
      <c r="CC37" s="128">
        <f>IFERROR(CB37/BX37,"-")</f>
        <v>59250</v>
      </c>
      <c r="CD37" s="129">
        <v>1</v>
      </c>
      <c r="CE37" s="129"/>
      <c r="CF37" s="129">
        <v>3</v>
      </c>
      <c r="CG37" s="130">
        <v>1</v>
      </c>
      <c r="CH37" s="131">
        <f>IF(Q37=0,"",IF(CG37=0,"",(CG37/Q37)))</f>
        <v>0.125</v>
      </c>
      <c r="CI37" s="132">
        <v>1</v>
      </c>
      <c r="CJ37" s="133">
        <f>IFERROR(CI37/CG37,"-")</f>
        <v>1</v>
      </c>
      <c r="CK37" s="134">
        <v>28000</v>
      </c>
      <c r="CL37" s="135">
        <f>IFERROR(CK37/CG37,"-")</f>
        <v>28000</v>
      </c>
      <c r="CM37" s="136"/>
      <c r="CN37" s="136"/>
      <c r="CO37" s="136">
        <v>1</v>
      </c>
      <c r="CP37" s="137">
        <v>7</v>
      </c>
      <c r="CQ37" s="138">
        <v>286000</v>
      </c>
      <c r="CR37" s="138">
        <v>136000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1.336</v>
      </c>
      <c r="B38" s="184" t="s">
        <v>158</v>
      </c>
      <c r="C38" s="184" t="s">
        <v>58</v>
      </c>
      <c r="D38" s="184"/>
      <c r="E38" s="184" t="s">
        <v>159</v>
      </c>
      <c r="F38" s="184" t="s">
        <v>160</v>
      </c>
      <c r="G38" s="184" t="s">
        <v>61</v>
      </c>
      <c r="H38" s="87" t="s">
        <v>161</v>
      </c>
      <c r="I38" s="87" t="s">
        <v>162</v>
      </c>
      <c r="J38" s="87" t="s">
        <v>163</v>
      </c>
      <c r="K38" s="176">
        <v>500000</v>
      </c>
      <c r="L38" s="79">
        <v>18</v>
      </c>
      <c r="M38" s="79">
        <v>0</v>
      </c>
      <c r="N38" s="79">
        <v>70</v>
      </c>
      <c r="O38" s="88">
        <v>8</v>
      </c>
      <c r="P38" s="89">
        <v>0</v>
      </c>
      <c r="Q38" s="90">
        <f>O38+P38</f>
        <v>8</v>
      </c>
      <c r="R38" s="80">
        <f>IFERROR(Q38/N38,"-")</f>
        <v>0.11428571428571</v>
      </c>
      <c r="S38" s="79">
        <v>5</v>
      </c>
      <c r="T38" s="79">
        <v>2</v>
      </c>
      <c r="U38" s="80">
        <f>IFERROR(T38/(Q38),"-")</f>
        <v>0.25</v>
      </c>
      <c r="V38" s="81">
        <f>IFERROR(K38/SUM(Q38:Q41),"-")</f>
        <v>11111.111111111</v>
      </c>
      <c r="W38" s="82">
        <v>3</v>
      </c>
      <c r="X38" s="80">
        <f>IF(Q38=0,"-",W38/Q38)</f>
        <v>0.375</v>
      </c>
      <c r="Y38" s="181">
        <v>166000</v>
      </c>
      <c r="Z38" s="182">
        <f>IFERROR(Y38/Q38,"-")</f>
        <v>20750</v>
      </c>
      <c r="AA38" s="182">
        <f>IFERROR(Y38/W38,"-")</f>
        <v>55333.333333333</v>
      </c>
      <c r="AB38" s="176">
        <f>SUM(Y38:Y41)-SUM(K38:K41)</f>
        <v>168000</v>
      </c>
      <c r="AC38" s="83">
        <f>SUM(Y38:Y41)/SUM(K38:K41)</f>
        <v>1.336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>
        <v>1</v>
      </c>
      <c r="AX38" s="104">
        <f>IF(Q38=0,"",IF(AW38=0,"",(AW38/Q38)))</f>
        <v>0.125</v>
      </c>
      <c r="AY38" s="103">
        <v>1</v>
      </c>
      <c r="AZ38" s="105">
        <f>IFERROR(AY38/AW38,"-")</f>
        <v>1</v>
      </c>
      <c r="BA38" s="106">
        <v>60000</v>
      </c>
      <c r="BB38" s="107">
        <f>IFERROR(BA38/AW38,"-")</f>
        <v>60000</v>
      </c>
      <c r="BC38" s="108"/>
      <c r="BD38" s="108"/>
      <c r="BE38" s="108">
        <v>1</v>
      </c>
      <c r="BF38" s="109">
        <v>2</v>
      </c>
      <c r="BG38" s="110">
        <f>IF(Q38=0,"",IF(BF38=0,"",(BF38/Q38)))</f>
        <v>0.25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3</v>
      </c>
      <c r="BP38" s="117">
        <f>IF(Q38=0,"",IF(BO38=0,"",(BO38/Q38)))</f>
        <v>0.375</v>
      </c>
      <c r="BQ38" s="118">
        <v>1</v>
      </c>
      <c r="BR38" s="119">
        <f>IFERROR(BQ38/BO38,"-")</f>
        <v>0.33333333333333</v>
      </c>
      <c r="BS38" s="120">
        <v>71000</v>
      </c>
      <c r="BT38" s="121">
        <f>IFERROR(BS38/BO38,"-")</f>
        <v>23666.666666667</v>
      </c>
      <c r="BU38" s="122"/>
      <c r="BV38" s="122"/>
      <c r="BW38" s="122">
        <v>1</v>
      </c>
      <c r="BX38" s="123">
        <v>2</v>
      </c>
      <c r="BY38" s="124">
        <f>IF(Q38=0,"",IF(BX38=0,"",(BX38/Q38)))</f>
        <v>0.25</v>
      </c>
      <c r="BZ38" s="125">
        <v>1</v>
      </c>
      <c r="CA38" s="126">
        <f>IFERROR(BZ38/BX38,"-")</f>
        <v>0.5</v>
      </c>
      <c r="CB38" s="127">
        <v>35000</v>
      </c>
      <c r="CC38" s="128">
        <f>IFERROR(CB38/BX38,"-")</f>
        <v>17500</v>
      </c>
      <c r="CD38" s="129"/>
      <c r="CE38" s="129"/>
      <c r="CF38" s="129">
        <v>1</v>
      </c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3</v>
      </c>
      <c r="CQ38" s="138">
        <v>166000</v>
      </c>
      <c r="CR38" s="138">
        <v>71000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164</v>
      </c>
      <c r="C39" s="184" t="s">
        <v>58</v>
      </c>
      <c r="D39" s="184"/>
      <c r="E39" s="184" t="s">
        <v>123</v>
      </c>
      <c r="F39" s="184" t="s">
        <v>127</v>
      </c>
      <c r="G39" s="184" t="s">
        <v>61</v>
      </c>
      <c r="H39" s="87"/>
      <c r="I39" s="87" t="s">
        <v>162</v>
      </c>
      <c r="J39" s="87"/>
      <c r="K39" s="176"/>
      <c r="L39" s="79">
        <v>10</v>
      </c>
      <c r="M39" s="79">
        <v>0</v>
      </c>
      <c r="N39" s="79">
        <v>61</v>
      </c>
      <c r="O39" s="88">
        <v>5</v>
      </c>
      <c r="P39" s="89">
        <v>0</v>
      </c>
      <c r="Q39" s="90">
        <f>O39+P39</f>
        <v>5</v>
      </c>
      <c r="R39" s="80">
        <f>IFERROR(Q39/N39,"-")</f>
        <v>0.081967213114754</v>
      </c>
      <c r="S39" s="79">
        <v>1</v>
      </c>
      <c r="T39" s="79">
        <v>2</v>
      </c>
      <c r="U39" s="80">
        <f>IFERROR(T39/(Q39),"-")</f>
        <v>0.4</v>
      </c>
      <c r="V39" s="81"/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0.2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3</v>
      </c>
      <c r="BP39" s="117">
        <f>IF(Q39=0,"",IF(BO39=0,"",(BO39/Q39)))</f>
        <v>0.6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>
        <v>1</v>
      </c>
      <c r="CH39" s="131">
        <f>IF(Q39=0,"",IF(CG39=0,"",(CG39/Q39)))</f>
        <v>0.2</v>
      </c>
      <c r="CI39" s="132"/>
      <c r="CJ39" s="133">
        <f>IFERROR(CI39/CG39,"-")</f>
        <v>0</v>
      </c>
      <c r="CK39" s="134"/>
      <c r="CL39" s="135">
        <f>IFERROR(CK39/CG39,"-")</f>
        <v>0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165</v>
      </c>
      <c r="C40" s="184" t="s">
        <v>58</v>
      </c>
      <c r="D40" s="184"/>
      <c r="E40" s="184" t="s">
        <v>126</v>
      </c>
      <c r="F40" s="184" t="s">
        <v>60</v>
      </c>
      <c r="G40" s="184" t="s">
        <v>61</v>
      </c>
      <c r="H40" s="87"/>
      <c r="I40" s="87" t="s">
        <v>162</v>
      </c>
      <c r="J40" s="87"/>
      <c r="K40" s="176"/>
      <c r="L40" s="79">
        <v>22</v>
      </c>
      <c r="M40" s="79">
        <v>0</v>
      </c>
      <c r="N40" s="79">
        <v>78</v>
      </c>
      <c r="O40" s="88">
        <v>7</v>
      </c>
      <c r="P40" s="89">
        <v>0</v>
      </c>
      <c r="Q40" s="90">
        <f>O40+P40</f>
        <v>7</v>
      </c>
      <c r="R40" s="80">
        <f>IFERROR(Q40/N40,"-")</f>
        <v>0.08974358974359</v>
      </c>
      <c r="S40" s="79">
        <v>4</v>
      </c>
      <c r="T40" s="79">
        <v>1</v>
      </c>
      <c r="U40" s="80">
        <f>IFERROR(T40/(Q40),"-")</f>
        <v>0.14285714285714</v>
      </c>
      <c r="V40" s="81"/>
      <c r="W40" s="82">
        <v>1</v>
      </c>
      <c r="X40" s="80">
        <f>IF(Q40=0,"-",W40/Q40)</f>
        <v>0.14285714285714</v>
      </c>
      <c r="Y40" s="181">
        <v>3000</v>
      </c>
      <c r="Z40" s="182">
        <f>IFERROR(Y40/Q40,"-")</f>
        <v>428.57142857143</v>
      </c>
      <c r="AA40" s="182">
        <f>IFERROR(Y40/W40,"-")</f>
        <v>3000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4</v>
      </c>
      <c r="BG40" s="110">
        <f>IF(Q40=0,"",IF(BF40=0,"",(BF40/Q40)))</f>
        <v>0.57142857142857</v>
      </c>
      <c r="BH40" s="109">
        <v>1</v>
      </c>
      <c r="BI40" s="111">
        <f>IFERROR(BH40/BF40,"-")</f>
        <v>0.25</v>
      </c>
      <c r="BJ40" s="112">
        <v>3000</v>
      </c>
      <c r="BK40" s="113">
        <f>IFERROR(BJ40/BF40,"-")</f>
        <v>750</v>
      </c>
      <c r="BL40" s="114">
        <v>1</v>
      </c>
      <c r="BM40" s="114"/>
      <c r="BN40" s="114"/>
      <c r="BO40" s="116">
        <v>2</v>
      </c>
      <c r="BP40" s="117">
        <f>IF(Q40=0,"",IF(BO40=0,"",(BO40/Q40)))</f>
        <v>0.28571428571429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1</v>
      </c>
      <c r="BY40" s="124">
        <f>IF(Q40=0,"",IF(BX40=0,"",(BX40/Q40)))</f>
        <v>0.14285714285714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3000</v>
      </c>
      <c r="CR40" s="138">
        <v>3000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166</v>
      </c>
      <c r="C41" s="184" t="s">
        <v>58</v>
      </c>
      <c r="D41" s="184"/>
      <c r="E41" s="184" t="s">
        <v>108</v>
      </c>
      <c r="F41" s="184" t="s">
        <v>108</v>
      </c>
      <c r="G41" s="184" t="s">
        <v>109</v>
      </c>
      <c r="H41" s="87"/>
      <c r="I41" s="87"/>
      <c r="J41" s="87"/>
      <c r="K41" s="176"/>
      <c r="L41" s="79">
        <v>325</v>
      </c>
      <c r="M41" s="79">
        <v>82</v>
      </c>
      <c r="N41" s="79">
        <v>88</v>
      </c>
      <c r="O41" s="88">
        <v>25</v>
      </c>
      <c r="P41" s="89">
        <v>0</v>
      </c>
      <c r="Q41" s="90">
        <f>O41+P41</f>
        <v>25</v>
      </c>
      <c r="R41" s="80">
        <f>IFERROR(Q41/N41,"-")</f>
        <v>0.28409090909091</v>
      </c>
      <c r="S41" s="79">
        <v>14</v>
      </c>
      <c r="T41" s="79">
        <v>0</v>
      </c>
      <c r="U41" s="80">
        <f>IFERROR(T41/(Q41),"-")</f>
        <v>0</v>
      </c>
      <c r="V41" s="81"/>
      <c r="W41" s="82">
        <v>14</v>
      </c>
      <c r="X41" s="80">
        <f>IF(Q41=0,"-",W41/Q41)</f>
        <v>0.56</v>
      </c>
      <c r="Y41" s="181">
        <v>499000</v>
      </c>
      <c r="Z41" s="182">
        <f>IFERROR(Y41/Q41,"-")</f>
        <v>19960</v>
      </c>
      <c r="AA41" s="182">
        <f>IFERROR(Y41/W41,"-")</f>
        <v>35642.857142857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>
        <v>2</v>
      </c>
      <c r="AX41" s="104">
        <f>IF(Q41=0,"",IF(AW41=0,"",(AW41/Q41)))</f>
        <v>0.08</v>
      </c>
      <c r="AY41" s="103"/>
      <c r="AZ41" s="105">
        <f>IFERROR(AY41/AW41,"-")</f>
        <v>0</v>
      </c>
      <c r="BA41" s="106"/>
      <c r="BB41" s="107">
        <f>IFERROR(BA41/AW41,"-")</f>
        <v>0</v>
      </c>
      <c r="BC41" s="108"/>
      <c r="BD41" s="108"/>
      <c r="BE41" s="108"/>
      <c r="BF41" s="109">
        <v>5</v>
      </c>
      <c r="BG41" s="110">
        <f>IF(Q41=0,"",IF(BF41=0,"",(BF41/Q41)))</f>
        <v>0.2</v>
      </c>
      <c r="BH41" s="109">
        <v>2</v>
      </c>
      <c r="BI41" s="111">
        <f>IFERROR(BH41/BF41,"-")</f>
        <v>0.4</v>
      </c>
      <c r="BJ41" s="112">
        <v>49000</v>
      </c>
      <c r="BK41" s="113">
        <f>IFERROR(BJ41/BF41,"-")</f>
        <v>9800</v>
      </c>
      <c r="BL41" s="114">
        <v>1</v>
      </c>
      <c r="BM41" s="114"/>
      <c r="BN41" s="114">
        <v>1</v>
      </c>
      <c r="BO41" s="116">
        <v>8</v>
      </c>
      <c r="BP41" s="117">
        <f>IF(Q41=0,"",IF(BO41=0,"",(BO41/Q41)))</f>
        <v>0.32</v>
      </c>
      <c r="BQ41" s="118">
        <v>4</v>
      </c>
      <c r="BR41" s="119">
        <f>IFERROR(BQ41/BO41,"-")</f>
        <v>0.5</v>
      </c>
      <c r="BS41" s="120">
        <v>46000</v>
      </c>
      <c r="BT41" s="121">
        <f>IFERROR(BS41/BO41,"-")</f>
        <v>5750</v>
      </c>
      <c r="BU41" s="122">
        <v>2</v>
      </c>
      <c r="BV41" s="122">
        <v>1</v>
      </c>
      <c r="BW41" s="122">
        <v>1</v>
      </c>
      <c r="BX41" s="123">
        <v>7</v>
      </c>
      <c r="BY41" s="124">
        <f>IF(Q41=0,"",IF(BX41=0,"",(BX41/Q41)))</f>
        <v>0.28</v>
      </c>
      <c r="BZ41" s="125">
        <v>5</v>
      </c>
      <c r="CA41" s="126">
        <f>IFERROR(BZ41/BX41,"-")</f>
        <v>0.71428571428571</v>
      </c>
      <c r="CB41" s="127">
        <v>140000</v>
      </c>
      <c r="CC41" s="128">
        <f>IFERROR(CB41/BX41,"-")</f>
        <v>20000</v>
      </c>
      <c r="CD41" s="129">
        <v>1</v>
      </c>
      <c r="CE41" s="129">
        <v>1</v>
      </c>
      <c r="CF41" s="129">
        <v>3</v>
      </c>
      <c r="CG41" s="130">
        <v>3</v>
      </c>
      <c r="CH41" s="131">
        <f>IF(Q41=0,"",IF(CG41=0,"",(CG41/Q41)))</f>
        <v>0.12</v>
      </c>
      <c r="CI41" s="132">
        <v>3</v>
      </c>
      <c r="CJ41" s="133">
        <f>IFERROR(CI41/CG41,"-")</f>
        <v>1</v>
      </c>
      <c r="CK41" s="134">
        <v>264000</v>
      </c>
      <c r="CL41" s="135">
        <f>IFERROR(CK41/CG41,"-")</f>
        <v>88000</v>
      </c>
      <c r="CM41" s="136">
        <v>1</v>
      </c>
      <c r="CN41" s="136"/>
      <c r="CO41" s="136">
        <v>2</v>
      </c>
      <c r="CP41" s="137">
        <v>14</v>
      </c>
      <c r="CQ41" s="138">
        <v>499000</v>
      </c>
      <c r="CR41" s="138">
        <v>221000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1</v>
      </c>
      <c r="B42" s="184" t="s">
        <v>167</v>
      </c>
      <c r="C42" s="184" t="s">
        <v>58</v>
      </c>
      <c r="D42" s="184"/>
      <c r="E42" s="184" t="s">
        <v>76</v>
      </c>
      <c r="F42" s="184" t="s">
        <v>77</v>
      </c>
      <c r="G42" s="184" t="s">
        <v>61</v>
      </c>
      <c r="H42" s="87" t="s">
        <v>168</v>
      </c>
      <c r="I42" s="87" t="s">
        <v>63</v>
      </c>
      <c r="J42" s="87" t="s">
        <v>169</v>
      </c>
      <c r="K42" s="176">
        <v>50000</v>
      </c>
      <c r="L42" s="79">
        <v>6</v>
      </c>
      <c r="M42" s="79">
        <v>0</v>
      </c>
      <c r="N42" s="79">
        <v>18</v>
      </c>
      <c r="O42" s="88">
        <v>2</v>
      </c>
      <c r="P42" s="89">
        <v>0</v>
      </c>
      <c r="Q42" s="90">
        <f>O42+P42</f>
        <v>2</v>
      </c>
      <c r="R42" s="80">
        <f>IFERROR(Q42/N42,"-")</f>
        <v>0.11111111111111</v>
      </c>
      <c r="S42" s="79">
        <v>0</v>
      </c>
      <c r="T42" s="79">
        <v>1</v>
      </c>
      <c r="U42" s="80">
        <f>IFERROR(T42/(Q42),"-")</f>
        <v>0.5</v>
      </c>
      <c r="V42" s="81">
        <f>IFERROR(K42/SUM(Q42:Q43),"-")</f>
        <v>12500</v>
      </c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>
        <f>SUM(Y42:Y43)-SUM(K42:K43)</f>
        <v>0</v>
      </c>
      <c r="AC42" s="83">
        <f>SUM(Y42:Y43)/SUM(K42:K43)</f>
        <v>1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>
        <v>1</v>
      </c>
      <c r="AO42" s="98">
        <f>IF(Q42=0,"",IF(AN42=0,"",(AN42/Q42)))</f>
        <v>0.5</v>
      </c>
      <c r="AP42" s="97"/>
      <c r="AQ42" s="99">
        <f>IFERROR(AP42/AN42,"-")</f>
        <v>0</v>
      </c>
      <c r="AR42" s="100"/>
      <c r="AS42" s="101">
        <f>IFERROR(AR42/AN42,"-")</f>
        <v>0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1</v>
      </c>
      <c r="BG42" s="110">
        <f>IF(Q42=0,"",IF(BF42=0,"",(BF42/Q42)))</f>
        <v>0.5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/>
      <c r="BP42" s="117">
        <f>IF(Q42=0,"",IF(BO42=0,"",(BO42/Q42)))</f>
        <v>0</v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170</v>
      </c>
      <c r="C43" s="184" t="s">
        <v>58</v>
      </c>
      <c r="D43" s="184"/>
      <c r="E43" s="184" t="s">
        <v>76</v>
      </c>
      <c r="F43" s="184" t="s">
        <v>77</v>
      </c>
      <c r="G43" s="184" t="s">
        <v>109</v>
      </c>
      <c r="H43" s="87"/>
      <c r="I43" s="87"/>
      <c r="J43" s="87"/>
      <c r="K43" s="176"/>
      <c r="L43" s="79">
        <v>10</v>
      </c>
      <c r="M43" s="79">
        <v>9</v>
      </c>
      <c r="N43" s="79">
        <v>2</v>
      </c>
      <c r="O43" s="88">
        <v>2</v>
      </c>
      <c r="P43" s="89">
        <v>0</v>
      </c>
      <c r="Q43" s="90">
        <f>O43+P43</f>
        <v>2</v>
      </c>
      <c r="R43" s="80">
        <f>IFERROR(Q43/N43,"-")</f>
        <v>1</v>
      </c>
      <c r="S43" s="79">
        <v>1</v>
      </c>
      <c r="T43" s="79">
        <v>1</v>
      </c>
      <c r="U43" s="80">
        <f>IFERROR(T43/(Q43),"-")</f>
        <v>0.5</v>
      </c>
      <c r="V43" s="81"/>
      <c r="W43" s="82">
        <v>2</v>
      </c>
      <c r="X43" s="80">
        <f>IF(Q43=0,"-",W43/Q43)</f>
        <v>1</v>
      </c>
      <c r="Y43" s="181">
        <v>50000</v>
      </c>
      <c r="Z43" s="182">
        <f>IFERROR(Y43/Q43,"-")</f>
        <v>25000</v>
      </c>
      <c r="AA43" s="182">
        <f>IFERROR(Y43/W43,"-")</f>
        <v>25000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/>
      <c r="BP43" s="117">
        <f>IF(Q43=0,"",IF(BO43=0,"",(BO43/Q43)))</f>
        <v>0</v>
      </c>
      <c r="BQ43" s="118"/>
      <c r="BR43" s="119" t="str">
        <f>IFERROR(BQ43/BO43,"-")</f>
        <v>-</v>
      </c>
      <c r="BS43" s="120"/>
      <c r="BT43" s="121" t="str">
        <f>IFERROR(BS43/BO43,"-")</f>
        <v>-</v>
      </c>
      <c r="BU43" s="122"/>
      <c r="BV43" s="122"/>
      <c r="BW43" s="122"/>
      <c r="BX43" s="123">
        <v>2</v>
      </c>
      <c r="BY43" s="124">
        <f>IF(Q43=0,"",IF(BX43=0,"",(BX43/Q43)))</f>
        <v>1</v>
      </c>
      <c r="BZ43" s="125">
        <v>2</v>
      </c>
      <c r="CA43" s="126">
        <f>IFERROR(BZ43/BX43,"-")</f>
        <v>1</v>
      </c>
      <c r="CB43" s="127">
        <v>50000</v>
      </c>
      <c r="CC43" s="128">
        <f>IFERROR(CB43/BX43,"-")</f>
        <v>25000</v>
      </c>
      <c r="CD43" s="129">
        <v>1</v>
      </c>
      <c r="CE43" s="129"/>
      <c r="CF43" s="129">
        <v>1</v>
      </c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2</v>
      </c>
      <c r="CQ43" s="138">
        <v>50000</v>
      </c>
      <c r="CR43" s="138">
        <v>45000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1.4</v>
      </c>
      <c r="B44" s="184" t="s">
        <v>171</v>
      </c>
      <c r="C44" s="184" t="s">
        <v>58</v>
      </c>
      <c r="D44" s="184"/>
      <c r="E44" s="184" t="s">
        <v>59</v>
      </c>
      <c r="F44" s="184" t="s">
        <v>124</v>
      </c>
      <c r="G44" s="184" t="s">
        <v>61</v>
      </c>
      <c r="H44" s="87" t="s">
        <v>168</v>
      </c>
      <c r="I44" s="87" t="s">
        <v>63</v>
      </c>
      <c r="J44" s="87" t="s">
        <v>172</v>
      </c>
      <c r="K44" s="176">
        <v>50000</v>
      </c>
      <c r="L44" s="79">
        <v>5</v>
      </c>
      <c r="M44" s="79">
        <v>0</v>
      </c>
      <c r="N44" s="79">
        <v>33</v>
      </c>
      <c r="O44" s="88">
        <v>3</v>
      </c>
      <c r="P44" s="89">
        <v>0</v>
      </c>
      <c r="Q44" s="90">
        <f>O44+P44</f>
        <v>3</v>
      </c>
      <c r="R44" s="80">
        <f>IFERROR(Q44/N44,"-")</f>
        <v>0.090909090909091</v>
      </c>
      <c r="S44" s="79">
        <v>0</v>
      </c>
      <c r="T44" s="79">
        <v>0</v>
      </c>
      <c r="U44" s="80">
        <f>IFERROR(T44/(Q44),"-")</f>
        <v>0</v>
      </c>
      <c r="V44" s="81">
        <f>IFERROR(K44/SUM(Q44:Q45),"-")</f>
        <v>12500</v>
      </c>
      <c r="W44" s="82">
        <v>1</v>
      </c>
      <c r="X44" s="80">
        <f>IF(Q44=0,"-",W44/Q44)</f>
        <v>0.33333333333333</v>
      </c>
      <c r="Y44" s="181">
        <v>70000</v>
      </c>
      <c r="Z44" s="182">
        <f>IFERROR(Y44/Q44,"-")</f>
        <v>23333.333333333</v>
      </c>
      <c r="AA44" s="182">
        <f>IFERROR(Y44/W44,"-")</f>
        <v>70000</v>
      </c>
      <c r="AB44" s="176">
        <f>SUM(Y44:Y45)-SUM(K44:K45)</f>
        <v>20000</v>
      </c>
      <c r="AC44" s="83">
        <f>SUM(Y44:Y45)/SUM(K44:K45)</f>
        <v>1.4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1</v>
      </c>
      <c r="BG44" s="110">
        <f>IF(Q44=0,"",IF(BF44=0,"",(BF44/Q44)))</f>
        <v>0.33333333333333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/>
      <c r="BP44" s="117">
        <f>IF(Q44=0,"",IF(BO44=0,"",(BO44/Q44)))</f>
        <v>0</v>
      </c>
      <c r="BQ44" s="118"/>
      <c r="BR44" s="119" t="str">
        <f>IFERROR(BQ44/BO44,"-")</f>
        <v>-</v>
      </c>
      <c r="BS44" s="120"/>
      <c r="BT44" s="121" t="str">
        <f>IFERROR(BS44/BO44,"-")</f>
        <v>-</v>
      </c>
      <c r="BU44" s="122"/>
      <c r="BV44" s="122"/>
      <c r="BW44" s="122"/>
      <c r="BX44" s="123">
        <v>2</v>
      </c>
      <c r="BY44" s="124">
        <f>IF(Q44=0,"",IF(BX44=0,"",(BX44/Q44)))</f>
        <v>0.66666666666667</v>
      </c>
      <c r="BZ44" s="125">
        <v>1</v>
      </c>
      <c r="CA44" s="126">
        <f>IFERROR(BZ44/BX44,"-")</f>
        <v>0.5</v>
      </c>
      <c r="CB44" s="127">
        <v>70000</v>
      </c>
      <c r="CC44" s="128">
        <f>IFERROR(CB44/BX44,"-")</f>
        <v>35000</v>
      </c>
      <c r="CD44" s="129"/>
      <c r="CE44" s="129"/>
      <c r="CF44" s="129">
        <v>1</v>
      </c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70000</v>
      </c>
      <c r="CR44" s="138">
        <v>70000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173</v>
      </c>
      <c r="C45" s="184" t="s">
        <v>58</v>
      </c>
      <c r="D45" s="184"/>
      <c r="E45" s="184" t="s">
        <v>59</v>
      </c>
      <c r="F45" s="184" t="s">
        <v>124</v>
      </c>
      <c r="G45" s="184" t="s">
        <v>109</v>
      </c>
      <c r="H45" s="87"/>
      <c r="I45" s="87"/>
      <c r="J45" s="87"/>
      <c r="K45" s="176"/>
      <c r="L45" s="79">
        <v>34</v>
      </c>
      <c r="M45" s="79">
        <v>18</v>
      </c>
      <c r="N45" s="79">
        <v>3</v>
      </c>
      <c r="O45" s="88">
        <v>1</v>
      </c>
      <c r="P45" s="89">
        <v>0</v>
      </c>
      <c r="Q45" s="90">
        <f>O45+P45</f>
        <v>1</v>
      </c>
      <c r="R45" s="80">
        <f>IFERROR(Q45/N45,"-")</f>
        <v>0.33333333333333</v>
      </c>
      <c r="S45" s="79">
        <v>0</v>
      </c>
      <c r="T45" s="79">
        <v>1</v>
      </c>
      <c r="U45" s="80">
        <f>IFERROR(T45/(Q45),"-")</f>
        <v>1</v>
      </c>
      <c r="V45" s="81"/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/>
      <c r="BP45" s="117">
        <f>IF(Q45=0,"",IF(BO45=0,"",(BO45/Q45)))</f>
        <v>0</v>
      </c>
      <c r="BQ45" s="118"/>
      <c r="BR45" s="119" t="str">
        <f>IFERROR(BQ45/BO45,"-")</f>
        <v>-</v>
      </c>
      <c r="BS45" s="120"/>
      <c r="BT45" s="121" t="str">
        <f>IFERROR(BS45/BO45,"-")</f>
        <v>-</v>
      </c>
      <c r="BU45" s="122"/>
      <c r="BV45" s="122"/>
      <c r="BW45" s="122"/>
      <c r="BX45" s="123">
        <v>1</v>
      </c>
      <c r="BY45" s="124">
        <f>IF(Q45=0,"",IF(BX45=0,"",(BX45/Q45)))</f>
        <v>1</v>
      </c>
      <c r="BZ45" s="125"/>
      <c r="CA45" s="126">
        <f>IFERROR(BZ45/BX45,"-")</f>
        <v>0</v>
      </c>
      <c r="CB45" s="127"/>
      <c r="CC45" s="128">
        <f>IFERROR(CB45/BX45,"-")</f>
        <v>0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30"/>
      <c r="B46" s="84"/>
      <c r="C46" s="84"/>
      <c r="D46" s="85"/>
      <c r="E46" s="85"/>
      <c r="F46" s="85"/>
      <c r="G46" s="86"/>
      <c r="H46" s="87"/>
      <c r="I46" s="87"/>
      <c r="J46" s="87"/>
      <c r="K46" s="177"/>
      <c r="L46" s="34"/>
      <c r="M46" s="34"/>
      <c r="N46" s="31"/>
      <c r="O46" s="23"/>
      <c r="P46" s="23"/>
      <c r="Q46" s="23"/>
      <c r="R46" s="32"/>
      <c r="S46" s="32"/>
      <c r="T46" s="23"/>
      <c r="U46" s="32"/>
      <c r="V46" s="25"/>
      <c r="W46" s="25"/>
      <c r="X46" s="25"/>
      <c r="Y46" s="183"/>
      <c r="Z46" s="183"/>
      <c r="AA46" s="183"/>
      <c r="AB46" s="183"/>
      <c r="AC46" s="33"/>
      <c r="AD46" s="57"/>
      <c r="AE46" s="61"/>
      <c r="AF46" s="62"/>
      <c r="AG46" s="61"/>
      <c r="AH46" s="65"/>
      <c r="AI46" s="66"/>
      <c r="AJ46" s="67"/>
      <c r="AK46" s="68"/>
      <c r="AL46" s="68"/>
      <c r="AM46" s="68"/>
      <c r="AN46" s="61"/>
      <c r="AO46" s="62"/>
      <c r="AP46" s="61"/>
      <c r="AQ46" s="65"/>
      <c r="AR46" s="66"/>
      <c r="AS46" s="67"/>
      <c r="AT46" s="68"/>
      <c r="AU46" s="68"/>
      <c r="AV46" s="68"/>
      <c r="AW46" s="61"/>
      <c r="AX46" s="62"/>
      <c r="AY46" s="61"/>
      <c r="AZ46" s="65"/>
      <c r="BA46" s="66"/>
      <c r="BB46" s="67"/>
      <c r="BC46" s="68"/>
      <c r="BD46" s="68"/>
      <c r="BE46" s="68"/>
      <c r="BF46" s="61"/>
      <c r="BG46" s="62"/>
      <c r="BH46" s="61"/>
      <c r="BI46" s="65"/>
      <c r="BJ46" s="66"/>
      <c r="BK46" s="67"/>
      <c r="BL46" s="68"/>
      <c r="BM46" s="68"/>
      <c r="BN46" s="68"/>
      <c r="BO46" s="63"/>
      <c r="BP46" s="64"/>
      <c r="BQ46" s="61"/>
      <c r="BR46" s="65"/>
      <c r="BS46" s="66"/>
      <c r="BT46" s="67"/>
      <c r="BU46" s="68"/>
      <c r="BV46" s="68"/>
      <c r="BW46" s="68"/>
      <c r="BX46" s="63"/>
      <c r="BY46" s="64"/>
      <c r="BZ46" s="61"/>
      <c r="CA46" s="65"/>
      <c r="CB46" s="66"/>
      <c r="CC46" s="67"/>
      <c r="CD46" s="68"/>
      <c r="CE46" s="68"/>
      <c r="CF46" s="68"/>
      <c r="CG46" s="63"/>
      <c r="CH46" s="64"/>
      <c r="CI46" s="61"/>
      <c r="CJ46" s="65"/>
      <c r="CK46" s="66"/>
      <c r="CL46" s="67"/>
      <c r="CM46" s="68"/>
      <c r="CN46" s="68"/>
      <c r="CO46" s="68"/>
      <c r="CP46" s="69"/>
      <c r="CQ46" s="66"/>
      <c r="CR46" s="66"/>
      <c r="CS46" s="66"/>
      <c r="CT46" s="70"/>
    </row>
    <row r="47" spans="1:99">
      <c r="A47" s="30"/>
      <c r="B47" s="37"/>
      <c r="C47" s="37"/>
      <c r="D47" s="21"/>
      <c r="E47" s="21"/>
      <c r="F47" s="21"/>
      <c r="G47" s="22"/>
      <c r="H47" s="36"/>
      <c r="I47" s="36"/>
      <c r="J47" s="73"/>
      <c r="K47" s="178"/>
      <c r="L47" s="34"/>
      <c r="M47" s="34"/>
      <c r="N47" s="31"/>
      <c r="O47" s="23"/>
      <c r="P47" s="23"/>
      <c r="Q47" s="23"/>
      <c r="R47" s="32"/>
      <c r="S47" s="32"/>
      <c r="T47" s="23"/>
      <c r="U47" s="32"/>
      <c r="V47" s="25"/>
      <c r="W47" s="25"/>
      <c r="X47" s="25"/>
      <c r="Y47" s="183"/>
      <c r="Z47" s="183"/>
      <c r="AA47" s="183"/>
      <c r="AB47" s="183"/>
      <c r="AC47" s="33"/>
      <c r="AD47" s="59"/>
      <c r="AE47" s="61"/>
      <c r="AF47" s="62"/>
      <c r="AG47" s="61"/>
      <c r="AH47" s="65"/>
      <c r="AI47" s="66"/>
      <c r="AJ47" s="67"/>
      <c r="AK47" s="68"/>
      <c r="AL47" s="68"/>
      <c r="AM47" s="68"/>
      <c r="AN47" s="61"/>
      <c r="AO47" s="62"/>
      <c r="AP47" s="61"/>
      <c r="AQ47" s="65"/>
      <c r="AR47" s="66"/>
      <c r="AS47" s="67"/>
      <c r="AT47" s="68"/>
      <c r="AU47" s="68"/>
      <c r="AV47" s="68"/>
      <c r="AW47" s="61"/>
      <c r="AX47" s="62"/>
      <c r="AY47" s="61"/>
      <c r="AZ47" s="65"/>
      <c r="BA47" s="66"/>
      <c r="BB47" s="67"/>
      <c r="BC47" s="68"/>
      <c r="BD47" s="68"/>
      <c r="BE47" s="68"/>
      <c r="BF47" s="61"/>
      <c r="BG47" s="62"/>
      <c r="BH47" s="61"/>
      <c r="BI47" s="65"/>
      <c r="BJ47" s="66"/>
      <c r="BK47" s="67"/>
      <c r="BL47" s="68"/>
      <c r="BM47" s="68"/>
      <c r="BN47" s="68"/>
      <c r="BO47" s="63"/>
      <c r="BP47" s="64"/>
      <c r="BQ47" s="61"/>
      <c r="BR47" s="65"/>
      <c r="BS47" s="66"/>
      <c r="BT47" s="67"/>
      <c r="BU47" s="68"/>
      <c r="BV47" s="68"/>
      <c r="BW47" s="68"/>
      <c r="BX47" s="63"/>
      <c r="BY47" s="64"/>
      <c r="BZ47" s="61"/>
      <c r="CA47" s="65"/>
      <c r="CB47" s="66"/>
      <c r="CC47" s="67"/>
      <c r="CD47" s="68"/>
      <c r="CE47" s="68"/>
      <c r="CF47" s="68"/>
      <c r="CG47" s="63"/>
      <c r="CH47" s="64"/>
      <c r="CI47" s="61"/>
      <c r="CJ47" s="65"/>
      <c r="CK47" s="66"/>
      <c r="CL47" s="67"/>
      <c r="CM47" s="68"/>
      <c r="CN47" s="68"/>
      <c r="CO47" s="68"/>
      <c r="CP47" s="69"/>
      <c r="CQ47" s="66"/>
      <c r="CR47" s="66"/>
      <c r="CS47" s="66"/>
      <c r="CT47" s="70"/>
    </row>
    <row r="48" spans="1:99">
      <c r="A48" s="19">
        <f>AC48</f>
        <v>2.2531343283582</v>
      </c>
      <c r="B48" s="39"/>
      <c r="C48" s="39"/>
      <c r="D48" s="39"/>
      <c r="E48" s="39"/>
      <c r="F48" s="39"/>
      <c r="G48" s="39"/>
      <c r="H48" s="40" t="s">
        <v>174</v>
      </c>
      <c r="I48" s="40"/>
      <c r="J48" s="40"/>
      <c r="K48" s="179">
        <f>SUM(K6:K47)</f>
        <v>1675000</v>
      </c>
      <c r="L48" s="41">
        <f>SUM(L6:L47)</f>
        <v>1345</v>
      </c>
      <c r="M48" s="41">
        <f>SUM(M6:M47)</f>
        <v>458</v>
      </c>
      <c r="N48" s="41">
        <f>SUM(N6:N47)</f>
        <v>1711</v>
      </c>
      <c r="O48" s="41">
        <f>SUM(O6:O47)</f>
        <v>171</v>
      </c>
      <c r="P48" s="41">
        <f>SUM(P6:P47)</f>
        <v>1</v>
      </c>
      <c r="Q48" s="41">
        <f>SUM(Q6:Q47)</f>
        <v>172</v>
      </c>
      <c r="R48" s="42">
        <f>IFERROR(Q48/N48,"-")</f>
        <v>0.10052600818235</v>
      </c>
      <c r="S48" s="76">
        <f>SUM(S6:S47)</f>
        <v>86</v>
      </c>
      <c r="T48" s="76">
        <f>SUM(T6:T47)</f>
        <v>29</v>
      </c>
      <c r="U48" s="42">
        <f>IFERROR(S48/Q48,"-")</f>
        <v>0.5</v>
      </c>
      <c r="V48" s="43">
        <f>IFERROR(K48/Q48,"-")</f>
        <v>9738.3720930233</v>
      </c>
      <c r="W48" s="44">
        <f>SUM(W6:W47)</f>
        <v>64</v>
      </c>
      <c r="X48" s="42">
        <f>IFERROR(W48/Q48,"-")</f>
        <v>0.37209302325581</v>
      </c>
      <c r="Y48" s="179">
        <f>SUM(Y6:Y47)</f>
        <v>3774000</v>
      </c>
      <c r="Z48" s="179">
        <f>IFERROR(Y48/Q48,"-")</f>
        <v>21941.860465116</v>
      </c>
      <c r="AA48" s="179">
        <f>IFERROR(Y48/W48,"-")</f>
        <v>58968.75</v>
      </c>
      <c r="AB48" s="179">
        <f>Y48-K48</f>
        <v>2099000</v>
      </c>
      <c r="AC48" s="45">
        <f>Y48/K48</f>
        <v>2.2531343283582</v>
      </c>
      <c r="AD48" s="58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9"/>
    <mergeCell ref="K6:K19"/>
    <mergeCell ref="V6:V19"/>
    <mergeCell ref="AB6:AB19"/>
    <mergeCell ref="AC6:AC19"/>
    <mergeCell ref="A20:A25"/>
    <mergeCell ref="K20:K25"/>
    <mergeCell ref="V20:V25"/>
    <mergeCell ref="AB20:AB25"/>
    <mergeCell ref="AC20:AC25"/>
    <mergeCell ref="A26:A33"/>
    <mergeCell ref="K26:K33"/>
    <mergeCell ref="V26:V33"/>
    <mergeCell ref="AB26:AB33"/>
    <mergeCell ref="AC26:AC33"/>
    <mergeCell ref="A34:A37"/>
    <mergeCell ref="K34:K37"/>
    <mergeCell ref="V34:V37"/>
    <mergeCell ref="AB34:AB37"/>
    <mergeCell ref="AC34:AC37"/>
    <mergeCell ref="A38:A41"/>
    <mergeCell ref="K38:K41"/>
    <mergeCell ref="V38:V41"/>
    <mergeCell ref="AB38:AB41"/>
    <mergeCell ref="AC38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175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0.72727272727273</v>
      </c>
      <c r="B6" s="184" t="s">
        <v>176</v>
      </c>
      <c r="C6" s="184" t="s">
        <v>177</v>
      </c>
      <c r="D6" s="184" t="s">
        <v>178</v>
      </c>
      <c r="E6" s="184" t="s">
        <v>179</v>
      </c>
      <c r="F6" s="184"/>
      <c r="G6" s="184" t="s">
        <v>61</v>
      </c>
      <c r="H6" s="87" t="s">
        <v>180</v>
      </c>
      <c r="I6" s="87" t="s">
        <v>181</v>
      </c>
      <c r="J6" s="87" t="s">
        <v>169</v>
      </c>
      <c r="K6" s="176">
        <v>55000</v>
      </c>
      <c r="L6" s="79">
        <v>5</v>
      </c>
      <c r="M6" s="79">
        <v>0</v>
      </c>
      <c r="N6" s="79">
        <v>21</v>
      </c>
      <c r="O6" s="88">
        <v>1</v>
      </c>
      <c r="P6" s="89">
        <v>0</v>
      </c>
      <c r="Q6" s="90">
        <f>O6+P6</f>
        <v>1</v>
      </c>
      <c r="R6" s="80">
        <f>IFERROR(Q6/N6,"-")</f>
        <v>0.047619047619048</v>
      </c>
      <c r="S6" s="79">
        <v>0</v>
      </c>
      <c r="T6" s="79">
        <v>0</v>
      </c>
      <c r="U6" s="80">
        <f>IFERROR(T6/(Q6),"-")</f>
        <v>0</v>
      </c>
      <c r="V6" s="81">
        <f>IFERROR(K6/SUM(Q6:Q7),"-")</f>
        <v>11000</v>
      </c>
      <c r="W6" s="82">
        <v>1</v>
      </c>
      <c r="X6" s="80">
        <f>IF(Q6=0,"-",W6/Q6)</f>
        <v>1</v>
      </c>
      <c r="Y6" s="181">
        <v>10000</v>
      </c>
      <c r="Z6" s="182">
        <f>IFERROR(Y6/Q6,"-")</f>
        <v>10000</v>
      </c>
      <c r="AA6" s="182">
        <f>IFERROR(Y6/W6,"-")</f>
        <v>10000</v>
      </c>
      <c r="AB6" s="176">
        <f>SUM(Y6:Y7)-SUM(K6:K7)</f>
        <v>-15000</v>
      </c>
      <c r="AC6" s="83">
        <f>SUM(Y6:Y7)/SUM(K6:K7)</f>
        <v>0.72727272727273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1</v>
      </c>
      <c r="BQ6" s="118">
        <v>1</v>
      </c>
      <c r="BR6" s="119">
        <f>IFERROR(BQ6/BO6,"-")</f>
        <v>1</v>
      </c>
      <c r="BS6" s="120">
        <v>10000</v>
      </c>
      <c r="BT6" s="121">
        <f>IFERROR(BS6/BO6,"-")</f>
        <v>10000</v>
      </c>
      <c r="BU6" s="122">
        <v>1</v>
      </c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10000</v>
      </c>
      <c r="CR6" s="138">
        <v>10000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182</v>
      </c>
      <c r="C7" s="184" t="s">
        <v>177</v>
      </c>
      <c r="D7" s="184"/>
      <c r="E7" s="184"/>
      <c r="F7" s="184"/>
      <c r="G7" s="184" t="s">
        <v>109</v>
      </c>
      <c r="H7" s="87"/>
      <c r="I7" s="87"/>
      <c r="J7" s="87"/>
      <c r="K7" s="176"/>
      <c r="L7" s="79">
        <v>22</v>
      </c>
      <c r="M7" s="79">
        <v>19</v>
      </c>
      <c r="N7" s="79">
        <v>10</v>
      </c>
      <c r="O7" s="88">
        <v>4</v>
      </c>
      <c r="P7" s="89">
        <v>0</v>
      </c>
      <c r="Q7" s="90">
        <f>O7+P7</f>
        <v>4</v>
      </c>
      <c r="R7" s="80">
        <f>IFERROR(Q7/N7,"-")</f>
        <v>0.4</v>
      </c>
      <c r="S7" s="79">
        <v>2</v>
      </c>
      <c r="T7" s="79">
        <v>1</v>
      </c>
      <c r="U7" s="80">
        <f>IFERROR(T7/(Q7),"-")</f>
        <v>0.25</v>
      </c>
      <c r="V7" s="81"/>
      <c r="W7" s="82">
        <v>2</v>
      </c>
      <c r="X7" s="80">
        <f>IF(Q7=0,"-",W7/Q7)</f>
        <v>0.5</v>
      </c>
      <c r="Y7" s="181">
        <v>30000</v>
      </c>
      <c r="Z7" s="182">
        <f>IFERROR(Y7/Q7,"-")</f>
        <v>7500</v>
      </c>
      <c r="AA7" s="182">
        <f>IFERROR(Y7/W7,"-")</f>
        <v>15000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0.25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1</v>
      </c>
      <c r="BP7" s="117">
        <f>IF(Q7=0,"",IF(BO7=0,"",(BO7/Q7)))</f>
        <v>0.25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0.5</v>
      </c>
      <c r="BZ7" s="125">
        <v>2</v>
      </c>
      <c r="CA7" s="126">
        <f>IFERROR(BZ7/BX7,"-")</f>
        <v>1</v>
      </c>
      <c r="CB7" s="127">
        <v>30000</v>
      </c>
      <c r="CC7" s="128">
        <f>IFERROR(CB7/BX7,"-")</f>
        <v>15000</v>
      </c>
      <c r="CD7" s="129">
        <v>1</v>
      </c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30000</v>
      </c>
      <c r="CR7" s="138">
        <v>25000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19.293333333333</v>
      </c>
      <c r="B8" s="184" t="s">
        <v>183</v>
      </c>
      <c r="C8" s="184" t="s">
        <v>177</v>
      </c>
      <c r="D8" s="184" t="s">
        <v>184</v>
      </c>
      <c r="E8" s="184" t="s">
        <v>185</v>
      </c>
      <c r="F8" s="184"/>
      <c r="G8" s="184" t="s">
        <v>61</v>
      </c>
      <c r="H8" s="87" t="s">
        <v>186</v>
      </c>
      <c r="I8" s="87" t="s">
        <v>187</v>
      </c>
      <c r="J8" s="87" t="s">
        <v>94</v>
      </c>
      <c r="K8" s="176">
        <v>75000</v>
      </c>
      <c r="L8" s="79">
        <v>10</v>
      </c>
      <c r="M8" s="79">
        <v>0</v>
      </c>
      <c r="N8" s="79">
        <v>38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>
        <f>IFERROR(K8/SUM(Q8:Q9),"-")</f>
        <v>2586.2068965517</v>
      </c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>
        <f>SUM(Y8:Y9)-SUM(K8:K9)</f>
        <v>1372000</v>
      </c>
      <c r="AC8" s="83">
        <f>SUM(Y8:Y9)/SUM(K8:K9)</f>
        <v>19.293333333333</v>
      </c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188</v>
      </c>
      <c r="C9" s="184" t="s">
        <v>177</v>
      </c>
      <c r="D9" s="184"/>
      <c r="E9" s="184"/>
      <c r="F9" s="184"/>
      <c r="G9" s="184" t="s">
        <v>109</v>
      </c>
      <c r="H9" s="87"/>
      <c r="I9" s="87"/>
      <c r="J9" s="87"/>
      <c r="K9" s="176"/>
      <c r="L9" s="79">
        <v>137</v>
      </c>
      <c r="M9" s="79">
        <v>82</v>
      </c>
      <c r="N9" s="79">
        <v>81</v>
      </c>
      <c r="O9" s="88">
        <v>29</v>
      </c>
      <c r="P9" s="89">
        <v>0</v>
      </c>
      <c r="Q9" s="90">
        <f>O9+P9</f>
        <v>29</v>
      </c>
      <c r="R9" s="80">
        <f>IFERROR(Q9/N9,"-")</f>
        <v>0.35802469135802</v>
      </c>
      <c r="S9" s="79">
        <v>17</v>
      </c>
      <c r="T9" s="79">
        <v>3</v>
      </c>
      <c r="U9" s="80">
        <f>IFERROR(T9/(Q9),"-")</f>
        <v>0.10344827586207</v>
      </c>
      <c r="V9" s="81"/>
      <c r="W9" s="82">
        <v>10</v>
      </c>
      <c r="X9" s="80">
        <f>IF(Q9=0,"-",W9/Q9)</f>
        <v>0.3448275862069</v>
      </c>
      <c r="Y9" s="181">
        <v>1447000</v>
      </c>
      <c r="Z9" s="182">
        <f>IFERROR(Y9/Q9,"-")</f>
        <v>49896.551724138</v>
      </c>
      <c r="AA9" s="182">
        <f>IFERROR(Y9/W9,"-")</f>
        <v>144700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4</v>
      </c>
      <c r="AO9" s="98">
        <f>IF(Q9=0,"",IF(AN9=0,"",(AN9/Q9)))</f>
        <v>0.13793103448276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2</v>
      </c>
      <c r="AX9" s="104">
        <f>IF(Q9=0,"",IF(AW9=0,"",(AW9/Q9)))</f>
        <v>0.068965517241379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5</v>
      </c>
      <c r="BG9" s="110">
        <f>IF(Q9=0,"",IF(BF9=0,"",(BF9/Q9)))</f>
        <v>0.17241379310345</v>
      </c>
      <c r="BH9" s="109">
        <v>1</v>
      </c>
      <c r="BI9" s="111">
        <f>IFERROR(BH9/BF9,"-")</f>
        <v>0.2</v>
      </c>
      <c r="BJ9" s="112">
        <v>3000</v>
      </c>
      <c r="BK9" s="113">
        <f>IFERROR(BJ9/BF9,"-")</f>
        <v>600</v>
      </c>
      <c r="BL9" s="114">
        <v>1</v>
      </c>
      <c r="BM9" s="114"/>
      <c r="BN9" s="114"/>
      <c r="BO9" s="116">
        <v>10</v>
      </c>
      <c r="BP9" s="117">
        <f>IF(Q9=0,"",IF(BO9=0,"",(BO9/Q9)))</f>
        <v>0.3448275862069</v>
      </c>
      <c r="BQ9" s="118">
        <v>4</v>
      </c>
      <c r="BR9" s="119">
        <f>IFERROR(BQ9/BO9,"-")</f>
        <v>0.4</v>
      </c>
      <c r="BS9" s="120">
        <v>112000</v>
      </c>
      <c r="BT9" s="121">
        <f>IFERROR(BS9/BO9,"-")</f>
        <v>11200</v>
      </c>
      <c r="BU9" s="122">
        <v>2</v>
      </c>
      <c r="BV9" s="122"/>
      <c r="BW9" s="122">
        <v>2</v>
      </c>
      <c r="BX9" s="123">
        <v>8</v>
      </c>
      <c r="BY9" s="124">
        <f>IF(Q9=0,"",IF(BX9=0,"",(BX9/Q9)))</f>
        <v>0.27586206896552</v>
      </c>
      <c r="BZ9" s="125">
        <v>5</v>
      </c>
      <c r="CA9" s="126">
        <f>IFERROR(BZ9/BX9,"-")</f>
        <v>0.625</v>
      </c>
      <c r="CB9" s="127">
        <v>1332000</v>
      </c>
      <c r="CC9" s="128">
        <f>IFERROR(CB9/BX9,"-")</f>
        <v>166500</v>
      </c>
      <c r="CD9" s="129">
        <v>1</v>
      </c>
      <c r="CE9" s="129"/>
      <c r="CF9" s="129">
        <v>4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10</v>
      </c>
      <c r="CQ9" s="138">
        <v>1447000</v>
      </c>
      <c r="CR9" s="138">
        <v>688000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0.86153846153846</v>
      </c>
      <c r="B10" s="184" t="s">
        <v>189</v>
      </c>
      <c r="C10" s="184" t="s">
        <v>177</v>
      </c>
      <c r="D10" s="184" t="s">
        <v>178</v>
      </c>
      <c r="E10" s="184" t="s">
        <v>185</v>
      </c>
      <c r="F10" s="184"/>
      <c r="G10" s="184" t="s">
        <v>61</v>
      </c>
      <c r="H10" s="87" t="s">
        <v>190</v>
      </c>
      <c r="I10" s="87" t="s">
        <v>187</v>
      </c>
      <c r="J10" s="87" t="s">
        <v>97</v>
      </c>
      <c r="K10" s="176">
        <v>65000</v>
      </c>
      <c r="L10" s="79">
        <v>4</v>
      </c>
      <c r="M10" s="79">
        <v>0</v>
      </c>
      <c r="N10" s="79">
        <v>14</v>
      </c>
      <c r="O10" s="88">
        <v>3</v>
      </c>
      <c r="P10" s="89">
        <v>0</v>
      </c>
      <c r="Q10" s="90">
        <f>O10+P10</f>
        <v>3</v>
      </c>
      <c r="R10" s="80">
        <f>IFERROR(Q10/N10,"-")</f>
        <v>0.21428571428571</v>
      </c>
      <c r="S10" s="79">
        <v>2</v>
      </c>
      <c r="T10" s="79">
        <v>0</v>
      </c>
      <c r="U10" s="80">
        <f>IFERROR(T10/(Q10),"-")</f>
        <v>0</v>
      </c>
      <c r="V10" s="81">
        <f>IFERROR(K10/SUM(Q10:Q11),"-")</f>
        <v>6500</v>
      </c>
      <c r="W10" s="82">
        <v>1</v>
      </c>
      <c r="X10" s="80">
        <f>IF(Q10=0,"-",W10/Q10)</f>
        <v>0.33333333333333</v>
      </c>
      <c r="Y10" s="181">
        <v>3000</v>
      </c>
      <c r="Z10" s="182">
        <f>IFERROR(Y10/Q10,"-")</f>
        <v>1000</v>
      </c>
      <c r="AA10" s="182">
        <f>IFERROR(Y10/W10,"-")</f>
        <v>3000</v>
      </c>
      <c r="AB10" s="176">
        <f>SUM(Y10:Y11)-SUM(K10:K11)</f>
        <v>-9000</v>
      </c>
      <c r="AC10" s="83">
        <f>SUM(Y10:Y11)/SUM(K10:K11)</f>
        <v>0.86153846153846</v>
      </c>
      <c r="AD10" s="77"/>
      <c r="AE10" s="91">
        <v>1</v>
      </c>
      <c r="AF10" s="92">
        <f>IF(Q10=0,"",IF(AE10=0,"",(AE10/Q10)))</f>
        <v>0.33333333333333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2</v>
      </c>
      <c r="BP10" s="117">
        <f>IF(Q10=0,"",IF(BO10=0,"",(BO10/Q10)))</f>
        <v>0.66666666666667</v>
      </c>
      <c r="BQ10" s="118">
        <v>1</v>
      </c>
      <c r="BR10" s="119">
        <f>IFERROR(BQ10/BO10,"-")</f>
        <v>0.5</v>
      </c>
      <c r="BS10" s="120">
        <v>3000</v>
      </c>
      <c r="BT10" s="121">
        <f>IFERROR(BS10/BO10,"-")</f>
        <v>1500</v>
      </c>
      <c r="BU10" s="122">
        <v>1</v>
      </c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3000</v>
      </c>
      <c r="CR10" s="138">
        <v>3000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191</v>
      </c>
      <c r="C11" s="184" t="s">
        <v>177</v>
      </c>
      <c r="D11" s="184"/>
      <c r="E11" s="184"/>
      <c r="F11" s="184"/>
      <c r="G11" s="184" t="s">
        <v>109</v>
      </c>
      <c r="H11" s="87"/>
      <c r="I11" s="87"/>
      <c r="J11" s="87"/>
      <c r="K11" s="176"/>
      <c r="L11" s="79">
        <v>45</v>
      </c>
      <c r="M11" s="79">
        <v>34</v>
      </c>
      <c r="N11" s="79">
        <v>12</v>
      </c>
      <c r="O11" s="88">
        <v>7</v>
      </c>
      <c r="P11" s="89">
        <v>0</v>
      </c>
      <c r="Q11" s="90">
        <f>O11+P11</f>
        <v>7</v>
      </c>
      <c r="R11" s="80">
        <f>IFERROR(Q11/N11,"-")</f>
        <v>0.58333333333333</v>
      </c>
      <c r="S11" s="79">
        <v>4</v>
      </c>
      <c r="T11" s="79">
        <v>0</v>
      </c>
      <c r="U11" s="80">
        <f>IFERROR(T11/(Q11),"-")</f>
        <v>0</v>
      </c>
      <c r="V11" s="81"/>
      <c r="W11" s="82">
        <v>2</v>
      </c>
      <c r="X11" s="80">
        <f>IF(Q11=0,"-",W11/Q11)</f>
        <v>0.28571428571429</v>
      </c>
      <c r="Y11" s="181">
        <v>53000</v>
      </c>
      <c r="Z11" s="182">
        <f>IFERROR(Y11/Q11,"-")</f>
        <v>7571.4285714286</v>
      </c>
      <c r="AA11" s="182">
        <f>IFERROR(Y11/W11,"-")</f>
        <v>26500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0.14285714285714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2</v>
      </c>
      <c r="BG11" s="110">
        <f>IF(Q11=0,"",IF(BF11=0,"",(BF11/Q11)))</f>
        <v>0.28571428571429</v>
      </c>
      <c r="BH11" s="109">
        <v>1</v>
      </c>
      <c r="BI11" s="111">
        <f>IFERROR(BH11/BF11,"-")</f>
        <v>0.5</v>
      </c>
      <c r="BJ11" s="112">
        <v>40000</v>
      </c>
      <c r="BK11" s="113">
        <f>IFERROR(BJ11/BF11,"-")</f>
        <v>20000</v>
      </c>
      <c r="BL11" s="114"/>
      <c r="BM11" s="114"/>
      <c r="BN11" s="114">
        <v>1</v>
      </c>
      <c r="BO11" s="116">
        <v>3</v>
      </c>
      <c r="BP11" s="117">
        <f>IF(Q11=0,"",IF(BO11=0,"",(BO11/Q11)))</f>
        <v>0.42857142857143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0.14285714285714</v>
      </c>
      <c r="BZ11" s="125">
        <v>1</v>
      </c>
      <c r="CA11" s="126">
        <f>IFERROR(BZ11/BX11,"-")</f>
        <v>1</v>
      </c>
      <c r="CB11" s="127">
        <v>13000</v>
      </c>
      <c r="CC11" s="128">
        <f>IFERROR(CB11/BX11,"-")</f>
        <v>13000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53000</v>
      </c>
      <c r="CR11" s="138">
        <v>40000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0.53333333333333</v>
      </c>
      <c r="B12" s="184" t="s">
        <v>192</v>
      </c>
      <c r="C12" s="184" t="s">
        <v>177</v>
      </c>
      <c r="D12" s="184" t="s">
        <v>184</v>
      </c>
      <c r="E12" s="184" t="s">
        <v>179</v>
      </c>
      <c r="F12" s="184"/>
      <c r="G12" s="184" t="s">
        <v>61</v>
      </c>
      <c r="H12" s="87" t="s">
        <v>193</v>
      </c>
      <c r="I12" s="87" t="s">
        <v>181</v>
      </c>
      <c r="J12" s="87" t="s">
        <v>194</v>
      </c>
      <c r="K12" s="176">
        <v>75000</v>
      </c>
      <c r="L12" s="79">
        <v>23</v>
      </c>
      <c r="M12" s="79">
        <v>0</v>
      </c>
      <c r="N12" s="79">
        <v>66</v>
      </c>
      <c r="O12" s="88">
        <v>5</v>
      </c>
      <c r="P12" s="89">
        <v>0</v>
      </c>
      <c r="Q12" s="90">
        <f>O12+P12</f>
        <v>5</v>
      </c>
      <c r="R12" s="80">
        <f>IFERROR(Q12/N12,"-")</f>
        <v>0.075757575757576</v>
      </c>
      <c r="S12" s="79">
        <v>2</v>
      </c>
      <c r="T12" s="79">
        <v>1</v>
      </c>
      <c r="U12" s="80">
        <f>IFERROR(T12/(Q12),"-")</f>
        <v>0.2</v>
      </c>
      <c r="V12" s="81">
        <f>IFERROR(K12/SUM(Q12:Q13),"-")</f>
        <v>3947.3684210526</v>
      </c>
      <c r="W12" s="82">
        <v>1</v>
      </c>
      <c r="X12" s="80">
        <f>IF(Q12=0,"-",W12/Q12)</f>
        <v>0.2</v>
      </c>
      <c r="Y12" s="181">
        <v>5000</v>
      </c>
      <c r="Z12" s="182">
        <f>IFERROR(Y12/Q12,"-")</f>
        <v>1000</v>
      </c>
      <c r="AA12" s="182">
        <f>IFERROR(Y12/W12,"-")</f>
        <v>5000</v>
      </c>
      <c r="AB12" s="176">
        <f>SUM(Y12:Y13)-SUM(K12:K13)</f>
        <v>-35000</v>
      </c>
      <c r="AC12" s="83">
        <f>SUM(Y12:Y13)/SUM(K12:K13)</f>
        <v>0.53333333333333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2</v>
      </c>
      <c r="AO12" s="98">
        <f>IF(Q12=0,"",IF(AN12=0,"",(AN12/Q12)))</f>
        <v>0.4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1</v>
      </c>
      <c r="AX12" s="104">
        <f>IF(Q12=0,"",IF(AW12=0,"",(AW12/Q12)))</f>
        <v>0.2</v>
      </c>
      <c r="AY12" s="103">
        <v>1</v>
      </c>
      <c r="AZ12" s="105">
        <f>IFERROR(AY12/AW12,"-")</f>
        <v>1</v>
      </c>
      <c r="BA12" s="106">
        <v>5000</v>
      </c>
      <c r="BB12" s="107">
        <f>IFERROR(BA12/AW12,"-")</f>
        <v>5000</v>
      </c>
      <c r="BC12" s="108">
        <v>1</v>
      </c>
      <c r="BD12" s="108"/>
      <c r="BE12" s="108"/>
      <c r="BF12" s="109">
        <v>1</v>
      </c>
      <c r="BG12" s="110">
        <f>IF(Q12=0,"",IF(BF12=0,"",(BF12/Q12)))</f>
        <v>0.2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0.2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5000</v>
      </c>
      <c r="CR12" s="138">
        <v>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195</v>
      </c>
      <c r="C13" s="184" t="s">
        <v>177</v>
      </c>
      <c r="D13" s="184"/>
      <c r="E13" s="184"/>
      <c r="F13" s="184"/>
      <c r="G13" s="184" t="s">
        <v>109</v>
      </c>
      <c r="H13" s="87"/>
      <c r="I13" s="87"/>
      <c r="J13" s="87"/>
      <c r="K13" s="176"/>
      <c r="L13" s="79">
        <v>118</v>
      </c>
      <c r="M13" s="79">
        <v>65</v>
      </c>
      <c r="N13" s="79">
        <v>70</v>
      </c>
      <c r="O13" s="88">
        <v>14</v>
      </c>
      <c r="P13" s="89">
        <v>0</v>
      </c>
      <c r="Q13" s="90">
        <f>O13+P13</f>
        <v>14</v>
      </c>
      <c r="R13" s="80">
        <f>IFERROR(Q13/N13,"-")</f>
        <v>0.2</v>
      </c>
      <c r="S13" s="79">
        <v>8</v>
      </c>
      <c r="T13" s="79">
        <v>0</v>
      </c>
      <c r="U13" s="80">
        <f>IFERROR(T13/(Q13),"-")</f>
        <v>0</v>
      </c>
      <c r="V13" s="81"/>
      <c r="W13" s="82">
        <v>2</v>
      </c>
      <c r="X13" s="80">
        <f>IF(Q13=0,"-",W13/Q13)</f>
        <v>0.14285714285714</v>
      </c>
      <c r="Y13" s="181">
        <v>35000</v>
      </c>
      <c r="Z13" s="182">
        <f>IFERROR(Y13/Q13,"-")</f>
        <v>2500</v>
      </c>
      <c r="AA13" s="182">
        <f>IFERROR(Y13/W13,"-")</f>
        <v>17500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0.071428571428571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3</v>
      </c>
      <c r="AX13" s="104">
        <f>IF(Q13=0,"",IF(AW13=0,"",(AW13/Q13)))</f>
        <v>0.21428571428571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3</v>
      </c>
      <c r="BG13" s="110">
        <f>IF(Q13=0,"",IF(BF13=0,"",(BF13/Q13)))</f>
        <v>0.21428571428571</v>
      </c>
      <c r="BH13" s="109">
        <v>1</v>
      </c>
      <c r="BI13" s="111">
        <f>IFERROR(BH13/BF13,"-")</f>
        <v>0.33333333333333</v>
      </c>
      <c r="BJ13" s="112">
        <v>15000</v>
      </c>
      <c r="BK13" s="113">
        <f>IFERROR(BJ13/BF13,"-")</f>
        <v>5000</v>
      </c>
      <c r="BL13" s="114"/>
      <c r="BM13" s="114"/>
      <c r="BN13" s="114">
        <v>1</v>
      </c>
      <c r="BO13" s="116">
        <v>7</v>
      </c>
      <c r="BP13" s="117">
        <f>IF(Q13=0,"",IF(BO13=0,"",(BO13/Q13)))</f>
        <v>0.5</v>
      </c>
      <c r="BQ13" s="118">
        <v>1</v>
      </c>
      <c r="BR13" s="119">
        <f>IFERROR(BQ13/BO13,"-")</f>
        <v>0.14285714285714</v>
      </c>
      <c r="BS13" s="120">
        <v>20000</v>
      </c>
      <c r="BT13" s="121">
        <f>IFERROR(BS13/BO13,"-")</f>
        <v>2857.1428571429</v>
      </c>
      <c r="BU13" s="122"/>
      <c r="BV13" s="122"/>
      <c r="BW13" s="122">
        <v>1</v>
      </c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35000</v>
      </c>
      <c r="CR13" s="138">
        <v>20000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0.75777777777778</v>
      </c>
      <c r="B14" s="184" t="s">
        <v>196</v>
      </c>
      <c r="C14" s="184"/>
      <c r="D14" s="184"/>
      <c r="E14" s="184"/>
      <c r="F14" s="184"/>
      <c r="G14" s="184" t="s">
        <v>61</v>
      </c>
      <c r="H14" s="87" t="s">
        <v>197</v>
      </c>
      <c r="I14" s="87"/>
      <c r="J14" s="87" t="s">
        <v>169</v>
      </c>
      <c r="K14" s="176">
        <v>1350000</v>
      </c>
      <c r="L14" s="79">
        <v>142</v>
      </c>
      <c r="M14" s="79">
        <v>0</v>
      </c>
      <c r="N14" s="79">
        <v>515</v>
      </c>
      <c r="O14" s="88">
        <v>48</v>
      </c>
      <c r="P14" s="89">
        <v>0</v>
      </c>
      <c r="Q14" s="90">
        <f>O14+P14</f>
        <v>48</v>
      </c>
      <c r="R14" s="80">
        <f>IFERROR(Q14/N14,"-")</f>
        <v>0.093203883495146</v>
      </c>
      <c r="S14" s="79">
        <v>9</v>
      </c>
      <c r="T14" s="79">
        <v>14</v>
      </c>
      <c r="U14" s="80">
        <f>IFERROR(T14/(Q14),"-")</f>
        <v>0.29166666666667</v>
      </c>
      <c r="V14" s="81">
        <f>IFERROR(K14/SUM(Q14:Q19),"-")</f>
        <v>9574.4680851064</v>
      </c>
      <c r="W14" s="82">
        <v>9</v>
      </c>
      <c r="X14" s="80">
        <f>IF(Q14=0,"-",W14/Q14)</f>
        <v>0.1875</v>
      </c>
      <c r="Y14" s="181">
        <v>385000</v>
      </c>
      <c r="Z14" s="182">
        <f>IFERROR(Y14/Q14,"-")</f>
        <v>8020.8333333333</v>
      </c>
      <c r="AA14" s="182">
        <f>IFERROR(Y14/W14,"-")</f>
        <v>42777.777777778</v>
      </c>
      <c r="AB14" s="176">
        <f>SUM(Y14:Y19)-SUM(K14:K19)</f>
        <v>-327000</v>
      </c>
      <c r="AC14" s="83">
        <f>SUM(Y14:Y19)/SUM(K14:K19)</f>
        <v>0.75777777777778</v>
      </c>
      <c r="AD14" s="77"/>
      <c r="AE14" s="91">
        <v>4</v>
      </c>
      <c r="AF14" s="92">
        <f>IF(Q14=0,"",IF(AE14=0,"",(AE14/Q14)))</f>
        <v>0.083333333333333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10</v>
      </c>
      <c r="AO14" s="98">
        <f>IF(Q14=0,"",IF(AN14=0,"",(AN14/Q14)))</f>
        <v>0.20833333333333</v>
      </c>
      <c r="AP14" s="97">
        <v>2</v>
      </c>
      <c r="AQ14" s="99">
        <f>IFERROR(AP14/AN14,"-")</f>
        <v>0.2</v>
      </c>
      <c r="AR14" s="100">
        <v>8000</v>
      </c>
      <c r="AS14" s="101">
        <f>IFERROR(AR14/AN14,"-")</f>
        <v>800</v>
      </c>
      <c r="AT14" s="102">
        <v>2</v>
      </c>
      <c r="AU14" s="102"/>
      <c r="AV14" s="102"/>
      <c r="AW14" s="103">
        <v>4</v>
      </c>
      <c r="AX14" s="104">
        <f>IF(Q14=0,"",IF(AW14=0,"",(AW14/Q14)))</f>
        <v>0.083333333333333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17</v>
      </c>
      <c r="BG14" s="110">
        <f>IF(Q14=0,"",IF(BF14=0,"",(BF14/Q14)))</f>
        <v>0.35416666666667</v>
      </c>
      <c r="BH14" s="109">
        <v>3</v>
      </c>
      <c r="BI14" s="111">
        <f>IFERROR(BH14/BF14,"-")</f>
        <v>0.17647058823529</v>
      </c>
      <c r="BJ14" s="112">
        <v>73000</v>
      </c>
      <c r="BK14" s="113">
        <f>IFERROR(BJ14/BF14,"-")</f>
        <v>4294.1176470588</v>
      </c>
      <c r="BL14" s="114">
        <v>1</v>
      </c>
      <c r="BM14" s="114"/>
      <c r="BN14" s="114">
        <v>2</v>
      </c>
      <c r="BO14" s="116">
        <v>12</v>
      </c>
      <c r="BP14" s="117">
        <f>IF(Q14=0,"",IF(BO14=0,"",(BO14/Q14)))</f>
        <v>0.25</v>
      </c>
      <c r="BQ14" s="118">
        <v>4</v>
      </c>
      <c r="BR14" s="119">
        <f>IFERROR(BQ14/BO14,"-")</f>
        <v>0.33333333333333</v>
      </c>
      <c r="BS14" s="120">
        <v>304000</v>
      </c>
      <c r="BT14" s="121">
        <f>IFERROR(BS14/BO14,"-")</f>
        <v>25333.333333333</v>
      </c>
      <c r="BU14" s="122">
        <v>1</v>
      </c>
      <c r="BV14" s="122"/>
      <c r="BW14" s="122">
        <v>3</v>
      </c>
      <c r="BX14" s="123">
        <v>1</v>
      </c>
      <c r="BY14" s="124">
        <f>IF(Q14=0,"",IF(BX14=0,"",(BX14/Q14)))</f>
        <v>0.020833333333333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9</v>
      </c>
      <c r="CQ14" s="138">
        <v>385000</v>
      </c>
      <c r="CR14" s="138">
        <v>178000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198</v>
      </c>
      <c r="C15" s="184"/>
      <c r="D15" s="184"/>
      <c r="E15" s="184"/>
      <c r="F15" s="184"/>
      <c r="G15" s="184" t="s">
        <v>61</v>
      </c>
      <c r="H15" s="87"/>
      <c r="I15" s="87"/>
      <c r="J15" s="87"/>
      <c r="K15" s="176"/>
      <c r="L15" s="79">
        <v>0</v>
      </c>
      <c r="M15" s="79">
        <v>0</v>
      </c>
      <c r="N15" s="79">
        <v>0</v>
      </c>
      <c r="O15" s="88">
        <v>0</v>
      </c>
      <c r="P15" s="89">
        <v>0</v>
      </c>
      <c r="Q15" s="90">
        <f>O15+P15</f>
        <v>0</v>
      </c>
      <c r="R15" s="80" t="str">
        <f>IFERROR(Q15/N15,"-")</f>
        <v>-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199</v>
      </c>
      <c r="C16" s="184"/>
      <c r="D16" s="184"/>
      <c r="E16" s="184"/>
      <c r="F16" s="184"/>
      <c r="G16" s="184" t="s">
        <v>61</v>
      </c>
      <c r="H16" s="87"/>
      <c r="I16" s="87"/>
      <c r="J16" s="87"/>
      <c r="K16" s="176"/>
      <c r="L16" s="79">
        <v>0</v>
      </c>
      <c r="M16" s="79">
        <v>0</v>
      </c>
      <c r="N16" s="79">
        <v>0</v>
      </c>
      <c r="O16" s="88">
        <v>0</v>
      </c>
      <c r="P16" s="89">
        <v>0</v>
      </c>
      <c r="Q16" s="90">
        <f>O16+P16</f>
        <v>0</v>
      </c>
      <c r="R16" s="80" t="str">
        <f>IFERROR(Q16/N16,"-")</f>
        <v>-</v>
      </c>
      <c r="S16" s="79">
        <v>0</v>
      </c>
      <c r="T16" s="79">
        <v>0</v>
      </c>
      <c r="U16" s="80" t="str">
        <f>IFERROR(T16/(Q16),"-")</f>
        <v>-</v>
      </c>
      <c r="V16" s="81"/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/>
      <c r="AC16" s="83"/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200</v>
      </c>
      <c r="C17" s="184"/>
      <c r="D17" s="184"/>
      <c r="E17" s="184"/>
      <c r="F17" s="184"/>
      <c r="G17" s="184" t="s">
        <v>109</v>
      </c>
      <c r="H17" s="87"/>
      <c r="I17" s="87"/>
      <c r="J17" s="87"/>
      <c r="K17" s="176"/>
      <c r="L17" s="79">
        <v>34</v>
      </c>
      <c r="M17" s="79">
        <v>10</v>
      </c>
      <c r="N17" s="79">
        <v>10</v>
      </c>
      <c r="O17" s="88">
        <v>3</v>
      </c>
      <c r="P17" s="89">
        <v>0</v>
      </c>
      <c r="Q17" s="90">
        <f>O17+P17</f>
        <v>3</v>
      </c>
      <c r="R17" s="80">
        <f>IFERROR(Q17/N17,"-")</f>
        <v>0.3</v>
      </c>
      <c r="S17" s="79">
        <v>3</v>
      </c>
      <c r="T17" s="79">
        <v>0</v>
      </c>
      <c r="U17" s="80">
        <f>IFERROR(T17/(Q17),"-")</f>
        <v>0</v>
      </c>
      <c r="V17" s="81"/>
      <c r="W17" s="82">
        <v>2</v>
      </c>
      <c r="X17" s="80">
        <f>IF(Q17=0,"-",W17/Q17)</f>
        <v>0.66666666666667</v>
      </c>
      <c r="Y17" s="181">
        <v>120000</v>
      </c>
      <c r="Z17" s="182">
        <f>IFERROR(Y17/Q17,"-")</f>
        <v>40000</v>
      </c>
      <c r="AA17" s="182">
        <f>IFERROR(Y17/W17,"-")</f>
        <v>60000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2</v>
      </c>
      <c r="BP17" s="117">
        <f>IF(Q17=0,"",IF(BO17=0,"",(BO17/Q17)))</f>
        <v>0.66666666666667</v>
      </c>
      <c r="BQ17" s="118">
        <v>2</v>
      </c>
      <c r="BR17" s="119">
        <f>IFERROR(BQ17/BO17,"-")</f>
        <v>1</v>
      </c>
      <c r="BS17" s="120">
        <v>120000</v>
      </c>
      <c r="BT17" s="121">
        <f>IFERROR(BS17/BO17,"-")</f>
        <v>60000</v>
      </c>
      <c r="BU17" s="122"/>
      <c r="BV17" s="122">
        <v>1</v>
      </c>
      <c r="BW17" s="122">
        <v>1</v>
      </c>
      <c r="BX17" s="123">
        <v>1</v>
      </c>
      <c r="BY17" s="124">
        <f>IF(Q17=0,"",IF(BX17=0,"",(BX17/Q17)))</f>
        <v>0.33333333333333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120000</v>
      </c>
      <c r="CR17" s="138">
        <v>112000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/>
      <c r="B18" s="184" t="s">
        <v>201</v>
      </c>
      <c r="C18" s="184"/>
      <c r="D18" s="184"/>
      <c r="E18" s="184"/>
      <c r="F18" s="184"/>
      <c r="G18" s="184" t="s">
        <v>109</v>
      </c>
      <c r="H18" s="87"/>
      <c r="I18" s="87"/>
      <c r="J18" s="87"/>
      <c r="K18" s="176"/>
      <c r="L18" s="79">
        <v>639</v>
      </c>
      <c r="M18" s="79">
        <v>342</v>
      </c>
      <c r="N18" s="79">
        <v>245</v>
      </c>
      <c r="O18" s="88">
        <v>89</v>
      </c>
      <c r="P18" s="89">
        <v>0</v>
      </c>
      <c r="Q18" s="90">
        <f>O18+P18</f>
        <v>89</v>
      </c>
      <c r="R18" s="80">
        <f>IFERROR(Q18/N18,"-")</f>
        <v>0.36326530612245</v>
      </c>
      <c r="S18" s="79">
        <v>33</v>
      </c>
      <c r="T18" s="79">
        <v>10</v>
      </c>
      <c r="U18" s="80">
        <f>IFERROR(T18/(Q18),"-")</f>
        <v>0.1123595505618</v>
      </c>
      <c r="V18" s="81"/>
      <c r="W18" s="82">
        <v>26</v>
      </c>
      <c r="X18" s="80">
        <f>IF(Q18=0,"-",W18/Q18)</f>
        <v>0.29213483146067</v>
      </c>
      <c r="Y18" s="181">
        <v>473000</v>
      </c>
      <c r="Z18" s="182">
        <f>IFERROR(Y18/Q18,"-")</f>
        <v>5314.606741573</v>
      </c>
      <c r="AA18" s="182">
        <f>IFERROR(Y18/W18,"-")</f>
        <v>18192.307692308</v>
      </c>
      <c r="AB18" s="176"/>
      <c r="AC18" s="83"/>
      <c r="AD18" s="77"/>
      <c r="AE18" s="91">
        <v>4</v>
      </c>
      <c r="AF18" s="92">
        <f>IF(Q18=0,"",IF(AE18=0,"",(AE18/Q18)))</f>
        <v>0.044943820224719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>
        <v>11</v>
      </c>
      <c r="AO18" s="98">
        <f>IF(Q18=0,"",IF(AN18=0,"",(AN18/Q18)))</f>
        <v>0.12359550561798</v>
      </c>
      <c r="AP18" s="97">
        <v>3</v>
      </c>
      <c r="AQ18" s="99">
        <f>IFERROR(AP18/AN18,"-")</f>
        <v>0.27272727272727</v>
      </c>
      <c r="AR18" s="100">
        <v>21000</v>
      </c>
      <c r="AS18" s="101">
        <f>IFERROR(AR18/AN18,"-")</f>
        <v>1909.0909090909</v>
      </c>
      <c r="AT18" s="102">
        <v>2</v>
      </c>
      <c r="AU18" s="102"/>
      <c r="AV18" s="102">
        <v>1</v>
      </c>
      <c r="AW18" s="103">
        <v>9</v>
      </c>
      <c r="AX18" s="104">
        <f>IF(Q18=0,"",IF(AW18=0,"",(AW18/Q18)))</f>
        <v>0.10112359550562</v>
      </c>
      <c r="AY18" s="103">
        <v>1</v>
      </c>
      <c r="AZ18" s="105">
        <f>IFERROR(AY18/AW18,"-")</f>
        <v>0.11111111111111</v>
      </c>
      <c r="BA18" s="106">
        <v>40000</v>
      </c>
      <c r="BB18" s="107">
        <f>IFERROR(BA18/AW18,"-")</f>
        <v>4444.4444444444</v>
      </c>
      <c r="BC18" s="108"/>
      <c r="BD18" s="108"/>
      <c r="BE18" s="108">
        <v>1</v>
      </c>
      <c r="BF18" s="109">
        <v>21</v>
      </c>
      <c r="BG18" s="110">
        <f>IF(Q18=0,"",IF(BF18=0,"",(BF18/Q18)))</f>
        <v>0.23595505617978</v>
      </c>
      <c r="BH18" s="109">
        <v>7</v>
      </c>
      <c r="BI18" s="111">
        <f>IFERROR(BH18/BF18,"-")</f>
        <v>0.33333333333333</v>
      </c>
      <c r="BJ18" s="112">
        <v>62000</v>
      </c>
      <c r="BK18" s="113">
        <f>IFERROR(BJ18/BF18,"-")</f>
        <v>2952.380952381</v>
      </c>
      <c r="BL18" s="114">
        <v>4</v>
      </c>
      <c r="BM18" s="114">
        <v>2</v>
      </c>
      <c r="BN18" s="114">
        <v>1</v>
      </c>
      <c r="BO18" s="116">
        <v>27</v>
      </c>
      <c r="BP18" s="117">
        <f>IF(Q18=0,"",IF(BO18=0,"",(BO18/Q18)))</f>
        <v>0.30337078651685</v>
      </c>
      <c r="BQ18" s="118">
        <v>6</v>
      </c>
      <c r="BR18" s="119">
        <f>IFERROR(BQ18/BO18,"-")</f>
        <v>0.22222222222222</v>
      </c>
      <c r="BS18" s="120">
        <v>46000</v>
      </c>
      <c r="BT18" s="121">
        <f>IFERROR(BS18/BO18,"-")</f>
        <v>1703.7037037037</v>
      </c>
      <c r="BU18" s="122">
        <v>4</v>
      </c>
      <c r="BV18" s="122">
        <v>2</v>
      </c>
      <c r="BW18" s="122"/>
      <c r="BX18" s="123">
        <v>14</v>
      </c>
      <c r="BY18" s="124">
        <f>IF(Q18=0,"",IF(BX18=0,"",(BX18/Q18)))</f>
        <v>0.15730337078652</v>
      </c>
      <c r="BZ18" s="125">
        <v>7</v>
      </c>
      <c r="CA18" s="126">
        <f>IFERROR(BZ18/BX18,"-")</f>
        <v>0.5</v>
      </c>
      <c r="CB18" s="127">
        <v>241000</v>
      </c>
      <c r="CC18" s="128">
        <f>IFERROR(CB18/BX18,"-")</f>
        <v>17214.285714286</v>
      </c>
      <c r="CD18" s="129">
        <v>2</v>
      </c>
      <c r="CE18" s="129"/>
      <c r="CF18" s="129">
        <v>5</v>
      </c>
      <c r="CG18" s="130">
        <v>3</v>
      </c>
      <c r="CH18" s="131">
        <f>IF(Q18=0,"",IF(CG18=0,"",(CG18/Q18)))</f>
        <v>0.033707865168539</v>
      </c>
      <c r="CI18" s="132">
        <v>2</v>
      </c>
      <c r="CJ18" s="133">
        <f>IFERROR(CI18/CG18,"-")</f>
        <v>0.66666666666667</v>
      </c>
      <c r="CK18" s="134">
        <v>63000</v>
      </c>
      <c r="CL18" s="135">
        <f>IFERROR(CK18/CG18,"-")</f>
        <v>21000</v>
      </c>
      <c r="CM18" s="136">
        <v>1</v>
      </c>
      <c r="CN18" s="136">
        <v>1</v>
      </c>
      <c r="CO18" s="136"/>
      <c r="CP18" s="137">
        <v>26</v>
      </c>
      <c r="CQ18" s="138">
        <v>473000</v>
      </c>
      <c r="CR18" s="138">
        <v>73000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202</v>
      </c>
      <c r="C19" s="184"/>
      <c r="D19" s="184"/>
      <c r="E19" s="184"/>
      <c r="F19" s="184"/>
      <c r="G19" s="184" t="s">
        <v>109</v>
      </c>
      <c r="H19" s="87"/>
      <c r="I19" s="87"/>
      <c r="J19" s="87"/>
      <c r="K19" s="176"/>
      <c r="L19" s="79">
        <v>11</v>
      </c>
      <c r="M19" s="79">
        <v>8</v>
      </c>
      <c r="N19" s="79">
        <v>6</v>
      </c>
      <c r="O19" s="88">
        <v>1</v>
      </c>
      <c r="P19" s="89">
        <v>0</v>
      </c>
      <c r="Q19" s="90">
        <f>O19+P19</f>
        <v>1</v>
      </c>
      <c r="R19" s="80">
        <f>IFERROR(Q19/N19,"-")</f>
        <v>0.16666666666667</v>
      </c>
      <c r="S19" s="79">
        <v>0</v>
      </c>
      <c r="T19" s="79">
        <v>1</v>
      </c>
      <c r="U19" s="80">
        <f>IFERROR(T19/(Q19),"-")</f>
        <v>1</v>
      </c>
      <c r="V19" s="81"/>
      <c r="W19" s="82">
        <v>1</v>
      </c>
      <c r="X19" s="80">
        <f>IF(Q19=0,"-",W19/Q19)</f>
        <v>1</v>
      </c>
      <c r="Y19" s="181">
        <v>45000</v>
      </c>
      <c r="Z19" s="182">
        <f>IFERROR(Y19/Q19,"-")</f>
        <v>45000</v>
      </c>
      <c r="AA19" s="182">
        <f>IFERROR(Y19/W19,"-")</f>
        <v>45000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1</v>
      </c>
      <c r="BP19" s="117">
        <f>IF(Q19=0,"",IF(BO19=0,"",(BO19/Q19)))</f>
        <v>1</v>
      </c>
      <c r="BQ19" s="118">
        <v>1</v>
      </c>
      <c r="BR19" s="119">
        <f>IFERROR(BQ19/BO19,"-")</f>
        <v>1</v>
      </c>
      <c r="BS19" s="120">
        <v>45000</v>
      </c>
      <c r="BT19" s="121">
        <f>IFERROR(BS19/BO19,"-")</f>
        <v>45000</v>
      </c>
      <c r="BU19" s="122"/>
      <c r="BV19" s="122"/>
      <c r="BW19" s="122">
        <v>1</v>
      </c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45000</v>
      </c>
      <c r="CR19" s="138">
        <v>45000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30"/>
      <c r="B20" s="84"/>
      <c r="C20" s="84"/>
      <c r="D20" s="85"/>
      <c r="E20" s="85"/>
      <c r="F20" s="85"/>
      <c r="G20" s="86"/>
      <c r="H20" s="87"/>
      <c r="I20" s="87"/>
      <c r="J20" s="87"/>
      <c r="K20" s="177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3"/>
      <c r="Z20" s="183"/>
      <c r="AA20" s="183"/>
      <c r="AB20" s="183"/>
      <c r="AC20" s="33"/>
      <c r="AD20" s="57"/>
      <c r="AE20" s="61"/>
      <c r="AF20" s="62"/>
      <c r="AG20" s="61"/>
      <c r="AH20" s="65"/>
      <c r="AI20" s="66"/>
      <c r="AJ20" s="67"/>
      <c r="AK20" s="68"/>
      <c r="AL20" s="68"/>
      <c r="AM20" s="68"/>
      <c r="AN20" s="61"/>
      <c r="AO20" s="62"/>
      <c r="AP20" s="61"/>
      <c r="AQ20" s="65"/>
      <c r="AR20" s="66"/>
      <c r="AS20" s="67"/>
      <c r="AT20" s="68"/>
      <c r="AU20" s="68"/>
      <c r="AV20" s="68"/>
      <c r="AW20" s="61"/>
      <c r="AX20" s="62"/>
      <c r="AY20" s="61"/>
      <c r="AZ20" s="65"/>
      <c r="BA20" s="66"/>
      <c r="BB20" s="67"/>
      <c r="BC20" s="68"/>
      <c r="BD20" s="68"/>
      <c r="BE20" s="68"/>
      <c r="BF20" s="61"/>
      <c r="BG20" s="62"/>
      <c r="BH20" s="61"/>
      <c r="BI20" s="65"/>
      <c r="BJ20" s="66"/>
      <c r="BK20" s="67"/>
      <c r="BL20" s="68"/>
      <c r="BM20" s="68"/>
      <c r="BN20" s="68"/>
      <c r="BO20" s="63"/>
      <c r="BP20" s="64"/>
      <c r="BQ20" s="61"/>
      <c r="BR20" s="65"/>
      <c r="BS20" s="66"/>
      <c r="BT20" s="67"/>
      <c r="BU20" s="68"/>
      <c r="BV20" s="68"/>
      <c r="BW20" s="68"/>
      <c r="BX20" s="63"/>
      <c r="BY20" s="64"/>
      <c r="BZ20" s="61"/>
      <c r="CA20" s="65"/>
      <c r="CB20" s="66"/>
      <c r="CC20" s="67"/>
      <c r="CD20" s="68"/>
      <c r="CE20" s="68"/>
      <c r="CF20" s="68"/>
      <c r="CG20" s="63"/>
      <c r="CH20" s="64"/>
      <c r="CI20" s="61"/>
      <c r="CJ20" s="65"/>
      <c r="CK20" s="66"/>
      <c r="CL20" s="67"/>
      <c r="CM20" s="68"/>
      <c r="CN20" s="68"/>
      <c r="CO20" s="68"/>
      <c r="CP20" s="69"/>
      <c r="CQ20" s="66"/>
      <c r="CR20" s="66"/>
      <c r="CS20" s="66"/>
      <c r="CT20" s="70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3"/>
      <c r="K21" s="178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3"/>
      <c r="Z21" s="183"/>
      <c r="AA21" s="183"/>
      <c r="AB21" s="183"/>
      <c r="AC21" s="33"/>
      <c r="AD21" s="59"/>
      <c r="AE21" s="61"/>
      <c r="AF21" s="62"/>
      <c r="AG21" s="61"/>
      <c r="AH21" s="65"/>
      <c r="AI21" s="66"/>
      <c r="AJ21" s="67"/>
      <c r="AK21" s="68"/>
      <c r="AL21" s="68"/>
      <c r="AM21" s="68"/>
      <c r="AN21" s="61"/>
      <c r="AO21" s="62"/>
      <c r="AP21" s="61"/>
      <c r="AQ21" s="65"/>
      <c r="AR21" s="66"/>
      <c r="AS21" s="67"/>
      <c r="AT21" s="68"/>
      <c r="AU21" s="68"/>
      <c r="AV21" s="68"/>
      <c r="AW21" s="61"/>
      <c r="AX21" s="62"/>
      <c r="AY21" s="61"/>
      <c r="AZ21" s="65"/>
      <c r="BA21" s="66"/>
      <c r="BB21" s="67"/>
      <c r="BC21" s="68"/>
      <c r="BD21" s="68"/>
      <c r="BE21" s="68"/>
      <c r="BF21" s="61"/>
      <c r="BG21" s="62"/>
      <c r="BH21" s="61"/>
      <c r="BI21" s="65"/>
      <c r="BJ21" s="66"/>
      <c r="BK21" s="67"/>
      <c r="BL21" s="68"/>
      <c r="BM21" s="68"/>
      <c r="BN21" s="68"/>
      <c r="BO21" s="63"/>
      <c r="BP21" s="64"/>
      <c r="BQ21" s="61"/>
      <c r="BR21" s="65"/>
      <c r="BS21" s="66"/>
      <c r="BT21" s="67"/>
      <c r="BU21" s="68"/>
      <c r="BV21" s="68"/>
      <c r="BW21" s="68"/>
      <c r="BX21" s="63"/>
      <c r="BY21" s="64"/>
      <c r="BZ21" s="61"/>
      <c r="CA21" s="65"/>
      <c r="CB21" s="66"/>
      <c r="CC21" s="67"/>
      <c r="CD21" s="68"/>
      <c r="CE21" s="68"/>
      <c r="CF21" s="68"/>
      <c r="CG21" s="63"/>
      <c r="CH21" s="64"/>
      <c r="CI21" s="61"/>
      <c r="CJ21" s="65"/>
      <c r="CK21" s="66"/>
      <c r="CL21" s="67"/>
      <c r="CM21" s="68"/>
      <c r="CN21" s="68"/>
      <c r="CO21" s="68"/>
      <c r="CP21" s="69"/>
      <c r="CQ21" s="66"/>
      <c r="CR21" s="66"/>
      <c r="CS21" s="66"/>
      <c r="CT21" s="70"/>
    </row>
    <row r="22" spans="1:99">
      <c r="A22" s="19">
        <f>AC22</f>
        <v>1.6086419753086</v>
      </c>
      <c r="B22" s="39"/>
      <c r="C22" s="39"/>
      <c r="D22" s="39"/>
      <c r="E22" s="39"/>
      <c r="F22" s="39"/>
      <c r="G22" s="39"/>
      <c r="H22" s="40" t="s">
        <v>203</v>
      </c>
      <c r="I22" s="40"/>
      <c r="J22" s="40"/>
      <c r="K22" s="179">
        <f>SUM(K6:K21)</f>
        <v>1620000</v>
      </c>
      <c r="L22" s="41">
        <f>SUM(L6:L21)</f>
        <v>1190</v>
      </c>
      <c r="M22" s="41">
        <f>SUM(M6:M21)</f>
        <v>560</v>
      </c>
      <c r="N22" s="41">
        <f>SUM(N6:N21)</f>
        <v>1088</v>
      </c>
      <c r="O22" s="41">
        <f>SUM(O6:O21)</f>
        <v>204</v>
      </c>
      <c r="P22" s="41">
        <f>SUM(P6:P21)</f>
        <v>0</v>
      </c>
      <c r="Q22" s="41">
        <f>SUM(Q6:Q21)</f>
        <v>204</v>
      </c>
      <c r="R22" s="42">
        <f>IFERROR(Q22/N22,"-")</f>
        <v>0.1875</v>
      </c>
      <c r="S22" s="76">
        <f>SUM(S6:S21)</f>
        <v>80</v>
      </c>
      <c r="T22" s="76">
        <f>SUM(T6:T21)</f>
        <v>30</v>
      </c>
      <c r="U22" s="42">
        <f>IFERROR(S22/Q22,"-")</f>
        <v>0.3921568627451</v>
      </c>
      <c r="V22" s="43">
        <f>IFERROR(K22/Q22,"-")</f>
        <v>7941.1764705882</v>
      </c>
      <c r="W22" s="44">
        <f>SUM(W6:W21)</f>
        <v>57</v>
      </c>
      <c r="X22" s="42">
        <f>IFERROR(W22/Q22,"-")</f>
        <v>0.27941176470588</v>
      </c>
      <c r="Y22" s="179">
        <f>SUM(Y6:Y21)</f>
        <v>2606000</v>
      </c>
      <c r="Z22" s="179">
        <f>IFERROR(Y22/Q22,"-")</f>
        <v>12774.509803922</v>
      </c>
      <c r="AA22" s="179">
        <f>IFERROR(Y22/W22,"-")</f>
        <v>45719.298245614</v>
      </c>
      <c r="AB22" s="179">
        <f>Y22-K22</f>
        <v>986000</v>
      </c>
      <c r="AC22" s="45">
        <f>Y22/K22</f>
        <v>1.6086419753086</v>
      </c>
      <c r="AD22" s="58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9"/>
    <mergeCell ref="K14:K19"/>
    <mergeCell ref="V14:V19"/>
    <mergeCell ref="AB14:AB19"/>
    <mergeCell ref="AC14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