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<sst xmlns="http://schemas.openxmlformats.org/spreadsheetml/2006/main" uniqueCount="288">
  <si>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</si>
  <si>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</si>
  <si>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</si>
  <si>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</si>
  <si>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</si>
  <si>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</si>
  <si>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</si>
  <si>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</si>
  <si>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</si>
  <si>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</si>
  <si>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</si>
  <si>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</si>
  <si>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</si>
  <si>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</si>
  <si>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</si>
  <si>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</si>
  <si>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</si>
  <si>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</si>
  <si>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</si>
  <si>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</si>
  <si>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</si>
  <si>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</si>
  <si>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</si>
  <si>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</si>
  <si>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</si>
  <si>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</si>
  <si>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</si>
  <si>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</si>
  <si>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</si>
  <si>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</si>
  <si>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</si>
  <si>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</si>
  <si>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</si>
  <si>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</si>
  <si>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</si>
  <si>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</si>
  <si>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</si>
  <si>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</si>
  <si>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</si>
  <si>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</si>
  <si>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</si>
  <si>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</si>
  <si>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</si>
  <si>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</si>
  <si>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</si>
  <si>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</si>
  <si>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</si>
  <si>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</si>
  <si>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</si>
  <si>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</si>
  <si>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</si>
  <si>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</si>
  <si>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</si>
  <si>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</si>
  <si>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</si>
  <si>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</si>
  <si>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</si>
  <si>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sd1521</t>
  </si>
  <si>
    <t>インターカラー</t>
  </si>
  <si>
    <t>記事風版</t>
  </si>
  <si>
    <t>出会い懇願私たち(この歳でも)真剣なんです</t>
  </si>
  <si>
    <t>lp03</t>
  </si>
  <si>
    <t>サンスポ関西</t>
  </si>
  <si>
    <t>4C終面全5段</t>
  </si>
  <si>
    <t>9月12日(土)</t>
  </si>
  <si>
    <t>sd1522</t>
  </si>
  <si>
    <t>空電</t>
  </si>
  <si>
    <t>sd1523</t>
  </si>
  <si>
    <t>サンスポ関東</t>
  </si>
  <si>
    <t>全5段</t>
  </si>
  <si>
    <t>9月20日(日)</t>
  </si>
  <si>
    <t>sd1524</t>
  </si>
  <si>
    <t>sd1525</t>
  </si>
  <si>
    <t>デリヘル版</t>
  </si>
  <si>
    <t>発表今年一番人気の出会い系はこれ</t>
  </si>
  <si>
    <t>9月26日(土)</t>
  </si>
  <si>
    <t>sd1526</t>
  </si>
  <si>
    <t>sd1527</t>
  </si>
  <si>
    <t>70歳までの出会いリクルート</t>
  </si>
  <si>
    <t>中京スポーツ</t>
  </si>
  <si>
    <t>9月05日(土)</t>
  </si>
  <si>
    <t>sd1528</t>
  </si>
  <si>
    <t>sd1529</t>
  </si>
  <si>
    <t>右女3スマホ</t>
  </si>
  <si>
    <t>sd1530</t>
  </si>
  <si>
    <t>sd1531</t>
  </si>
  <si>
    <t>①旧デイリー風</t>
  </si>
  <si>
    <t>135「何回誘われた？俺、実は10人目」</t>
  </si>
  <si>
    <t>スポーツ報知関東</t>
  </si>
  <si>
    <t>半2段つかみ20段保証</t>
  </si>
  <si>
    <t>20段保証</t>
  </si>
  <si>
    <t>sd1532</t>
  </si>
  <si>
    <t>②黒：右女3</t>
  </si>
  <si>
    <t>136「かぁー！今から帰っても2時間しか寝れないわー」</t>
  </si>
  <si>
    <t>半3段つかみ20段保証</t>
  </si>
  <si>
    <t>sd1533</t>
  </si>
  <si>
    <t>③大正版</t>
  </si>
  <si>
    <t>137「パンチのきいた出会い！出会い好きにはたまりません。」</t>
  </si>
  <si>
    <t>半5段つかみ20段保証</t>
  </si>
  <si>
    <t>sd1534</t>
  </si>
  <si>
    <t>(空電共通)</t>
  </si>
  <si>
    <t>sd1535</t>
  </si>
  <si>
    <t>右女3</t>
  </si>
  <si>
    <t>(新txt)もう50代の熟女だけど、試しに付き合ってみる？</t>
  </si>
  <si>
    <t>東スポ</t>
  </si>
  <si>
    <t>全2段金土 8回セット</t>
  </si>
  <si>
    <t>9/1～</t>
  </si>
  <si>
    <t>sd1536</t>
  </si>
  <si>
    <t>雑誌版</t>
  </si>
  <si>
    <t>本日開始！・女性から連絡をくれる・操作苦手でも出来る</t>
  </si>
  <si>
    <t>sd1537</t>
  </si>
  <si>
    <t>旧デイリー風</t>
  </si>
  <si>
    <t>学生いません。ギャルいません。熟女、熟女、熟女</t>
  </si>
  <si>
    <t>sd1538</t>
  </si>
  <si>
    <t>sd1539</t>
  </si>
  <si>
    <t>スポーツ報知西部</t>
  </si>
  <si>
    <t>4C終面雑報 5回以上</t>
  </si>
  <si>
    <t>sd1540</t>
  </si>
  <si>
    <t>大正版</t>
  </si>
  <si>
    <t>出会い求人</t>
  </si>
  <si>
    <t>sd1541</t>
  </si>
  <si>
    <t>面白③</t>
  </si>
  <si>
    <t>男が少ないんです</t>
  </si>
  <si>
    <t>sd1542</t>
  </si>
  <si>
    <t>もう50代の熟女だけど</t>
  </si>
  <si>
    <t>sd1543</t>
  </si>
  <si>
    <t>sd1544</t>
  </si>
  <si>
    <t>右女３</t>
  </si>
  <si>
    <t>日刊ゲンダイ東海版</t>
  </si>
  <si>
    <t>全2段</t>
  </si>
  <si>
    <t>1～15日</t>
  </si>
  <si>
    <t>sd1545</t>
  </si>
  <si>
    <t>16～31日</t>
  </si>
  <si>
    <t>sd1546</t>
  </si>
  <si>
    <t>sd1547</t>
  </si>
  <si>
    <t>デイリースポーツ関西</t>
  </si>
  <si>
    <t>9月21日(月)</t>
  </si>
  <si>
    <t>sd1548</t>
  </si>
  <si>
    <t>sd1549</t>
  </si>
  <si>
    <t>ニッカン関西</t>
  </si>
  <si>
    <t>半5段</t>
  </si>
  <si>
    <t>sd1550</t>
  </si>
  <si>
    <t>sd1551</t>
  </si>
  <si>
    <t>コンパニオン版</t>
  </si>
  <si>
    <t>食事の後に、お持ち帰りしたぜ！</t>
  </si>
  <si>
    <t>sd1552</t>
  </si>
  <si>
    <t>sd1553</t>
  </si>
  <si>
    <t>クーポン版</t>
  </si>
  <si>
    <t>総額7300円出会いクーポン</t>
  </si>
  <si>
    <t>半5段・4件割</t>
  </si>
  <si>
    <t>9月13日(日)</t>
  </si>
  <si>
    <t>sd1554</t>
  </si>
  <si>
    <t>sd1555</t>
  </si>
  <si>
    <t>クーポン版(写真付）</t>
  </si>
  <si>
    <t>9月27日(日)</t>
  </si>
  <si>
    <t>sd1556</t>
  </si>
  <si>
    <t>sd1561</t>
  </si>
  <si>
    <t>スポニチ関東</t>
  </si>
  <si>
    <t>4C雑報</t>
  </si>
  <si>
    <t>sd1562</t>
  </si>
  <si>
    <t>sd1563</t>
  </si>
  <si>
    <t>興奮版</t>
  </si>
  <si>
    <t>sd1564</t>
  </si>
  <si>
    <t>sd1565</t>
  </si>
  <si>
    <t>9月19日(土)</t>
  </si>
  <si>
    <t>sd1566</t>
  </si>
  <si>
    <t>sd1567</t>
  </si>
  <si>
    <t>求人風</t>
  </si>
  <si>
    <t>138「五つ星の出会い。今までにない出会いがココに。」</t>
  </si>
  <si>
    <t>sd1568</t>
  </si>
  <si>
    <t>sd1569</t>
  </si>
  <si>
    <t>4C終面雑報</t>
  </si>
  <si>
    <t>9月03日(木)</t>
  </si>
  <si>
    <t>sd1570</t>
  </si>
  <si>
    <t>sd1571</t>
  </si>
  <si>
    <t>9月08日(火)</t>
  </si>
  <si>
    <t>sd1572</t>
  </si>
  <si>
    <t>sd1573</t>
  </si>
  <si>
    <t>東スポ・大スポ・九スポ・中京</t>
  </si>
  <si>
    <t>記事枠</t>
  </si>
  <si>
    <t>9月24日(木)</t>
  </si>
  <si>
    <t>sd1574</t>
  </si>
  <si>
    <t>sd1575</t>
  </si>
  <si>
    <t>スポーツ報知関西　1回目</t>
  </si>
  <si>
    <t>sd1576</t>
  </si>
  <si>
    <t>スポーツ報知関西　2回目</t>
  </si>
  <si>
    <t>sd1577</t>
  </si>
  <si>
    <t>スポーツ報知関西　3回目</t>
  </si>
  <si>
    <t>9月06日(日)</t>
  </si>
  <si>
    <t>sd1578</t>
  </si>
  <si>
    <t>スポーツ報知関西　4回目</t>
  </si>
  <si>
    <t>9月07日(月)</t>
  </si>
  <si>
    <t>sd1579</t>
  </si>
  <si>
    <t>スポーツ報知関西　5回目</t>
  </si>
  <si>
    <t>sd1580</t>
  </si>
  <si>
    <t>スポーツ報知関西　6回目</t>
  </si>
  <si>
    <t>9月11日(金)</t>
  </si>
  <si>
    <t>sd1581</t>
  </si>
  <si>
    <t>スポーツ報知関西　7回目</t>
  </si>
  <si>
    <t>sd1582</t>
  </si>
  <si>
    <t>スポーツ報知関西　8回目</t>
  </si>
  <si>
    <t>9月16日(水)</t>
  </si>
  <si>
    <t>sd1583</t>
  </si>
  <si>
    <t>スポーツ報知関西　9回目</t>
  </si>
  <si>
    <t>9月18日(金)</t>
  </si>
  <si>
    <t>sd1584</t>
  </si>
  <si>
    <t>スポーツ報知関西　10回目</t>
  </si>
  <si>
    <t>sd1585</t>
  </si>
  <si>
    <t>スポーツ報知関西　11回目</t>
  </si>
  <si>
    <t>sd1586</t>
  </si>
  <si>
    <t>スポーツ報知関西　12回目</t>
  </si>
  <si>
    <t>9月22日(火)</t>
  </si>
  <si>
    <t>sd1587</t>
  </si>
  <si>
    <t>スポーツ報知関西　13回目</t>
  </si>
  <si>
    <t>9月23日(水)</t>
  </si>
  <si>
    <t>sd1588</t>
  </si>
  <si>
    <t>共通</t>
  </si>
  <si>
    <t>sd1589</t>
  </si>
  <si>
    <t>記事(黄)</t>
  </si>
  <si>
    <t>4C記事枠</t>
  </si>
  <si>
    <t>sd1590</t>
  </si>
  <si>
    <t>記事(青)</t>
  </si>
  <si>
    <t>sd1591</t>
  </si>
  <si>
    <t>記事(赤)</t>
  </si>
  <si>
    <t>sd1592</t>
  </si>
  <si>
    <t>記事(緑)</t>
  </si>
  <si>
    <t>sd1593</t>
  </si>
  <si>
    <t>新聞 TOTAL</t>
  </si>
  <si>
    <t>●雑誌 広告</t>
  </si>
  <si>
    <t>dz108</t>
  </si>
  <si>
    <t>双葉社</t>
  </si>
  <si>
    <t>1604FLASH</t>
  </si>
  <si>
    <t>lp02</t>
  </si>
  <si>
    <t>カミオン</t>
  </si>
  <si>
    <t>1C2P</t>
  </si>
  <si>
    <t>9月01日(火)</t>
  </si>
  <si>
    <t>dz109</t>
  </si>
  <si>
    <t>dz110</t>
  </si>
  <si>
    <t>ぶんか社</t>
  </si>
  <si>
    <t>黄色黒版（ソフトver）</t>
  </si>
  <si>
    <t>女性が好きな私にとって神サイトです</t>
  </si>
  <si>
    <t>EX MAX</t>
  </si>
  <si>
    <t>表4</t>
  </si>
  <si>
    <t>dz111</t>
  </si>
  <si>
    <t>dz112</t>
  </si>
  <si>
    <t>扶桑社</t>
  </si>
  <si>
    <t>--</t>
  </si>
  <si>
    <t>もう50代だけど、私のお付き合いを真剣に考えてみませんか？</t>
  </si>
  <si>
    <t>Tvnavi</t>
  </si>
  <si>
    <t>(月間Tvnavi)①</t>
  </si>
  <si>
    <t>dz113</t>
  </si>
  <si>
    <t>dz114</t>
  </si>
  <si>
    <t>女性からご飯に誘われる</t>
  </si>
  <si>
    <t>dz115</t>
  </si>
  <si>
    <t>ak242</t>
  </si>
  <si>
    <t>アドライヴ</t>
  </si>
  <si>
    <t>コアマガジン</t>
  </si>
  <si>
    <t>5Pセフレ確保(赤瀬尚子さん）</t>
  </si>
  <si>
    <t>実話BUNKA超タブー</t>
  </si>
  <si>
    <t>1C5P</t>
  </si>
  <si>
    <t>9月02日(水)</t>
  </si>
  <si>
    <t>ak243</t>
  </si>
  <si>
    <t>ak244</t>
  </si>
  <si>
    <t>大洋図書</t>
  </si>
  <si>
    <t>昭和の不思議101　2020年</t>
  </si>
  <si>
    <t>ak245</t>
  </si>
  <si>
    <t>ak246</t>
  </si>
  <si>
    <t>2Pスポーツ新聞_v01_どきどき(赤瀬さん)</t>
  </si>
  <si>
    <t>実話ナックルズGOLD</t>
  </si>
  <si>
    <t>4C2P</t>
  </si>
  <si>
    <t>ak247</t>
  </si>
  <si>
    <t>ak248</t>
  </si>
  <si>
    <t>2P_対談風_どきどき</t>
  </si>
  <si>
    <t>金のEX NEXT</t>
  </si>
  <si>
    <t>9月14日(月)</t>
  </si>
  <si>
    <t>ak249</t>
  </si>
  <si>
    <t>ak250</t>
  </si>
  <si>
    <t>ナックルズ極ベスト</t>
  </si>
  <si>
    <t>9月15日(火)</t>
  </si>
  <si>
    <t>ak251</t>
  </si>
  <si>
    <t>ak252</t>
  </si>
  <si>
    <t>実話BUNKAタブー</t>
  </si>
  <si>
    <t>ak253</t>
  </si>
  <si>
    <t>ak254</t>
  </si>
  <si>
    <t>日本ジャーナル出版</t>
  </si>
  <si>
    <t>週刊実話増刊「実話ザ・タブー」</t>
  </si>
  <si>
    <t>ak255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</si>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</sst>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0.96491228070175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17</v>
      </c>
      <c r="M6" s="79">
        <v>0</v>
      </c>
      <c r="N6" s="79">
        <v>58</v>
      </c>
      <c r="O6" s="88">
        <v>7</v>
      </c>
      <c r="P6" s="89">
        <v>0</v>
      </c>
      <c r="Q6" s="90">
        <f>O6+P6</f>
        <v>7</v>
      </c>
      <c r="R6" s="80">
        <f>IFERROR(Q6/N6,"-")</f>
        <v>0.12068965517241</v>
      </c>
      <c r="S6" s="79">
        <v>1</v>
      </c>
      <c r="T6" s="79">
        <v>2</v>
      </c>
      <c r="U6" s="80">
        <f>IFERROR(T6/(Q6),"-")</f>
        <v>0.28571428571429</v>
      </c>
      <c r="V6" s="81">
        <f>IFERROR(K6/SUM(Q6:Q11),"-")</f>
        <v>16764.705882353</v>
      </c>
      <c r="W6" s="82">
        <v>1</v>
      </c>
      <c r="X6" s="80">
        <f>IF(Q6=0,"-",W6/Q6)</f>
        <v>0.14285714285714</v>
      </c>
      <c r="Y6" s="181">
        <v>33000</v>
      </c>
      <c r="Z6" s="182">
        <f>IFERROR(Y6/Q6,"-")</f>
        <v>4714.2857142857</v>
      </c>
      <c r="AA6" s="182">
        <f>IFERROR(Y6/W6,"-")</f>
        <v>33000</v>
      </c>
      <c r="AB6" s="176">
        <f>SUM(Y6:Y11)-SUM(K6:K11)</f>
        <v>-20000</v>
      </c>
      <c r="AC6" s="83">
        <f>SUM(Y6:Y11)/SUM(K6:K11)</f>
        <v>0.96491228070175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0.28571428571429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0.14285714285714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0.28571428571429</v>
      </c>
      <c r="BZ6" s="125">
        <v>1</v>
      </c>
      <c r="CA6" s="126">
        <f>IFERROR(BZ6/BX6,"-")</f>
        <v>0.5</v>
      </c>
      <c r="CB6" s="127">
        <v>33000</v>
      </c>
      <c r="CC6" s="128">
        <f>IFERROR(CB6/BX6,"-")</f>
        <v>16500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33000</v>
      </c>
      <c r="CR6" s="138">
        <v>33000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67</v>
      </c>
      <c r="M7" s="79">
        <v>35</v>
      </c>
      <c r="N7" s="79">
        <v>32</v>
      </c>
      <c r="O7" s="88">
        <v>5</v>
      </c>
      <c r="P7" s="89">
        <v>0</v>
      </c>
      <c r="Q7" s="90">
        <f>O7+P7</f>
        <v>5</v>
      </c>
      <c r="R7" s="80">
        <f>IFERROR(Q7/N7,"-")</f>
        <v>0.15625</v>
      </c>
      <c r="S7" s="79">
        <v>1</v>
      </c>
      <c r="T7" s="79">
        <v>0</v>
      </c>
      <c r="U7" s="80">
        <f>IFERROR(T7/(Q7),"-")</f>
        <v>0</v>
      </c>
      <c r="V7" s="81"/>
      <c r="W7" s="82">
        <v>2</v>
      </c>
      <c r="X7" s="80">
        <f>IF(Q7=0,"-",W7/Q7)</f>
        <v>0.4</v>
      </c>
      <c r="Y7" s="181">
        <v>69000</v>
      </c>
      <c r="Z7" s="182">
        <f>IFERROR(Y7/Q7,"-")</f>
        <v>13800</v>
      </c>
      <c r="AA7" s="182">
        <f>IFERROR(Y7/W7,"-")</f>
        <v>34500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0.6</v>
      </c>
      <c r="BQ7" s="118">
        <v>1</v>
      </c>
      <c r="BR7" s="119">
        <f>IFERROR(BQ7/BO7,"-")</f>
        <v>0.33333333333333</v>
      </c>
      <c r="BS7" s="120">
        <v>10000</v>
      </c>
      <c r="BT7" s="121">
        <f>IFERROR(BS7/BO7,"-")</f>
        <v>3333.3333333333</v>
      </c>
      <c r="BU7" s="122"/>
      <c r="BV7" s="122">
        <v>1</v>
      </c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1</v>
      </c>
      <c r="CH7" s="131">
        <f>IF(Q7=0,"",IF(CG7=0,"",(CG7/Q7)))</f>
        <v>0.2</v>
      </c>
      <c r="CI7" s="132">
        <v>1</v>
      </c>
      <c r="CJ7" s="133">
        <f>IFERROR(CI7/CG7,"-")</f>
        <v>1</v>
      </c>
      <c r="CK7" s="134">
        <v>59000</v>
      </c>
      <c r="CL7" s="135">
        <f>IFERROR(CK7/CG7,"-")</f>
        <v>59000</v>
      </c>
      <c r="CM7" s="136"/>
      <c r="CN7" s="136"/>
      <c r="CO7" s="136">
        <v>1</v>
      </c>
      <c r="CP7" s="137">
        <v>2</v>
      </c>
      <c r="CQ7" s="138">
        <v>69000</v>
      </c>
      <c r="CR7" s="138">
        <v>59000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69</v>
      </c>
      <c r="J8" s="186" t="s">
        <v>70</v>
      </c>
      <c r="K8" s="176"/>
      <c r="L8" s="79">
        <v>12</v>
      </c>
      <c r="M8" s="79">
        <v>0</v>
      </c>
      <c r="N8" s="79">
        <v>53</v>
      </c>
      <c r="O8" s="88">
        <v>4</v>
      </c>
      <c r="P8" s="89">
        <v>0</v>
      </c>
      <c r="Q8" s="90">
        <f>O8+P8</f>
        <v>4</v>
      </c>
      <c r="R8" s="80">
        <f>IFERROR(Q8/N8,"-")</f>
        <v>0.075471698113208</v>
      </c>
      <c r="S8" s="79">
        <v>3</v>
      </c>
      <c r="T8" s="79">
        <v>0</v>
      </c>
      <c r="U8" s="80">
        <f>IFERROR(T8/(Q8),"-")</f>
        <v>0</v>
      </c>
      <c r="V8" s="81"/>
      <c r="W8" s="82">
        <v>3</v>
      </c>
      <c r="X8" s="80">
        <f>IF(Q8=0,"-",W8/Q8)</f>
        <v>0.75</v>
      </c>
      <c r="Y8" s="181">
        <v>121000</v>
      </c>
      <c r="Z8" s="182">
        <f>IFERROR(Y8/Q8,"-")</f>
        <v>30250</v>
      </c>
      <c r="AA8" s="182">
        <f>IFERROR(Y8/W8,"-")</f>
        <v>40333.333333333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>
        <v>1</v>
      </c>
      <c r="AZ8" s="105">
        <f>IFERROR(AY8/AW8,"-")</f>
        <v>1</v>
      </c>
      <c r="BA8" s="106">
        <v>3000</v>
      </c>
      <c r="BB8" s="107">
        <f>IFERROR(BA8/AW8,"-")</f>
        <v>3000</v>
      </c>
      <c r="BC8" s="108">
        <v>1</v>
      </c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0.75</v>
      </c>
      <c r="BQ8" s="118">
        <v>2</v>
      </c>
      <c r="BR8" s="119">
        <f>IFERROR(BQ8/BO8,"-")</f>
        <v>0.66666666666667</v>
      </c>
      <c r="BS8" s="120">
        <v>118000</v>
      </c>
      <c r="BT8" s="121">
        <f>IFERROR(BS8/BO8,"-")</f>
        <v>39333.333333333</v>
      </c>
      <c r="BU8" s="122"/>
      <c r="BV8" s="122"/>
      <c r="BW8" s="122">
        <v>2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121000</v>
      </c>
      <c r="CR8" s="138">
        <v>103000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47</v>
      </c>
      <c r="M9" s="79">
        <v>33</v>
      </c>
      <c r="N9" s="79">
        <v>29</v>
      </c>
      <c r="O9" s="88">
        <v>8</v>
      </c>
      <c r="P9" s="89">
        <v>0</v>
      </c>
      <c r="Q9" s="90">
        <f>O9+P9</f>
        <v>8</v>
      </c>
      <c r="R9" s="80">
        <f>IFERROR(Q9/N9,"-")</f>
        <v>0.27586206896552</v>
      </c>
      <c r="S9" s="79">
        <v>5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0.25</v>
      </c>
      <c r="Y9" s="181">
        <v>81000</v>
      </c>
      <c r="Z9" s="182">
        <f>IFERROR(Y9/Q9,"-")</f>
        <v>10125</v>
      </c>
      <c r="AA9" s="182">
        <f>IFERROR(Y9/W9,"-")</f>
        <v>40500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0.5</v>
      </c>
      <c r="BZ9" s="125">
        <v>1</v>
      </c>
      <c r="CA9" s="126">
        <f>IFERROR(BZ9/BX9,"-")</f>
        <v>0.25</v>
      </c>
      <c r="CB9" s="127">
        <v>3000</v>
      </c>
      <c r="CC9" s="128">
        <f>IFERROR(CB9/BX9,"-")</f>
        <v>750</v>
      </c>
      <c r="CD9" s="129">
        <v>1</v>
      </c>
      <c r="CE9" s="129"/>
      <c r="CF9" s="129"/>
      <c r="CG9" s="130">
        <v>1</v>
      </c>
      <c r="CH9" s="131">
        <f>IF(Q9=0,"",IF(CG9=0,"",(CG9/Q9)))</f>
        <v>0.125</v>
      </c>
      <c r="CI9" s="132">
        <v>1</v>
      </c>
      <c r="CJ9" s="133">
        <f>IFERROR(CI9/CG9,"-")</f>
        <v>1</v>
      </c>
      <c r="CK9" s="134">
        <v>78000</v>
      </c>
      <c r="CL9" s="135">
        <f>IFERROR(CK9/CG9,"-")</f>
        <v>78000</v>
      </c>
      <c r="CM9" s="136"/>
      <c r="CN9" s="136"/>
      <c r="CO9" s="136">
        <v>1</v>
      </c>
      <c r="CP9" s="137">
        <v>2</v>
      </c>
      <c r="CQ9" s="138">
        <v>81000</v>
      </c>
      <c r="CR9" s="138">
        <v>78000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68</v>
      </c>
      <c r="I10" s="87" t="s">
        <v>69</v>
      </c>
      <c r="J10" s="185" t="s">
        <v>75</v>
      </c>
      <c r="K10" s="176"/>
      <c r="L10" s="79">
        <v>25</v>
      </c>
      <c r="M10" s="79">
        <v>0</v>
      </c>
      <c r="N10" s="79">
        <v>51</v>
      </c>
      <c r="O10" s="88">
        <v>7</v>
      </c>
      <c r="P10" s="89">
        <v>0</v>
      </c>
      <c r="Q10" s="90">
        <f>O10+P10</f>
        <v>7</v>
      </c>
      <c r="R10" s="80">
        <f>IFERROR(Q10/N10,"-")</f>
        <v>0.13725490196078</v>
      </c>
      <c r="S10" s="79">
        <v>2</v>
      </c>
      <c r="T10" s="79">
        <v>4</v>
      </c>
      <c r="U10" s="80">
        <f>IFERROR(T10/(Q10),"-")</f>
        <v>0.57142857142857</v>
      </c>
      <c r="V10" s="81"/>
      <c r="W10" s="82">
        <v>2</v>
      </c>
      <c r="X10" s="80">
        <f>IF(Q10=0,"-",W10/Q10)</f>
        <v>0.28571428571429</v>
      </c>
      <c r="Y10" s="181">
        <v>61000</v>
      </c>
      <c r="Z10" s="182">
        <f>IFERROR(Y10/Q10,"-")</f>
        <v>8714.2857142857</v>
      </c>
      <c r="AA10" s="182">
        <f>IFERROR(Y10/W10,"-")</f>
        <v>30500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0.28571428571429</v>
      </c>
      <c r="BZ10" s="125">
        <v>2</v>
      </c>
      <c r="CA10" s="126">
        <f>IFERROR(BZ10/BX10,"-")</f>
        <v>1</v>
      </c>
      <c r="CB10" s="127">
        <v>61000</v>
      </c>
      <c r="CC10" s="128">
        <f>IFERROR(CB10/BX10,"-")</f>
        <v>30500</v>
      </c>
      <c r="CD10" s="129">
        <v>1</v>
      </c>
      <c r="CE10" s="129"/>
      <c r="CF10" s="129">
        <v>1</v>
      </c>
      <c r="CG10" s="130">
        <v>1</v>
      </c>
      <c r="CH10" s="131">
        <f>IF(Q10=0,"",IF(CG10=0,"",(CG10/Q10)))</f>
        <v>0.14285714285714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2</v>
      </c>
      <c r="CQ10" s="138">
        <v>61000</v>
      </c>
      <c r="CR10" s="138">
        <v>56000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36</v>
      </c>
      <c r="M11" s="79">
        <v>23</v>
      </c>
      <c r="N11" s="79">
        <v>18</v>
      </c>
      <c r="O11" s="88">
        <v>3</v>
      </c>
      <c r="P11" s="89">
        <v>0</v>
      </c>
      <c r="Q11" s="90">
        <f>O11+P11</f>
        <v>3</v>
      </c>
      <c r="R11" s="80">
        <f>IFERROR(Q11/N11,"-")</f>
        <v>0.16666666666667</v>
      </c>
      <c r="S11" s="79">
        <v>2</v>
      </c>
      <c r="T11" s="79">
        <v>0</v>
      </c>
      <c r="U11" s="80">
        <f>IFERROR(T11/(Q11),"-")</f>
        <v>0</v>
      </c>
      <c r="V11" s="81"/>
      <c r="W11" s="82">
        <v>3</v>
      </c>
      <c r="X11" s="80">
        <f>IF(Q11=0,"-",W11/Q11)</f>
        <v>1</v>
      </c>
      <c r="Y11" s="181">
        <v>185000</v>
      </c>
      <c r="Z11" s="182">
        <f>IFERROR(Y11/Q11,"-")</f>
        <v>61666.666666667</v>
      </c>
      <c r="AA11" s="182">
        <f>IFERROR(Y11/W11,"-")</f>
        <v>61666.666666667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0.33333333333333</v>
      </c>
      <c r="BH11" s="109">
        <v>1</v>
      </c>
      <c r="BI11" s="111">
        <f>IFERROR(BH11/BF11,"-")</f>
        <v>1</v>
      </c>
      <c r="BJ11" s="112">
        <v>15000</v>
      </c>
      <c r="BK11" s="113">
        <f>IFERROR(BJ11/BF11,"-")</f>
        <v>15000</v>
      </c>
      <c r="BL11" s="114"/>
      <c r="BM11" s="114">
        <v>1</v>
      </c>
      <c r="BN11" s="114"/>
      <c r="BO11" s="116">
        <v>2</v>
      </c>
      <c r="BP11" s="117">
        <f>IF(Q11=0,"",IF(BO11=0,"",(BO11/Q11)))</f>
        <v>0.66666666666667</v>
      </c>
      <c r="BQ11" s="118">
        <v>2</v>
      </c>
      <c r="BR11" s="119">
        <f>IFERROR(BQ11/BO11,"-")</f>
        <v>1</v>
      </c>
      <c r="BS11" s="120">
        <v>170000</v>
      </c>
      <c r="BT11" s="121">
        <f>IFERROR(BS11/BO11,"-")</f>
        <v>85000</v>
      </c>
      <c r="BU11" s="122"/>
      <c r="BV11" s="122"/>
      <c r="BW11" s="122">
        <v>2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185000</v>
      </c>
      <c r="CR11" s="138">
        <v>137000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0.96</v>
      </c>
      <c r="B12" s="184" t="s">
        <v>77</v>
      </c>
      <c r="C12" s="184" t="s">
        <v>58</v>
      </c>
      <c r="D12" s="184"/>
      <c r="E12" s="184" t="s">
        <v>73</v>
      </c>
      <c r="F12" s="184" t="s">
        <v>78</v>
      </c>
      <c r="G12" s="184" t="s">
        <v>61</v>
      </c>
      <c r="H12" s="87" t="s">
        <v>79</v>
      </c>
      <c r="I12" s="87" t="s">
        <v>63</v>
      </c>
      <c r="J12" s="185" t="s">
        <v>80</v>
      </c>
      <c r="K12" s="176">
        <v>150000</v>
      </c>
      <c r="L12" s="79">
        <v>18</v>
      </c>
      <c r="M12" s="79">
        <v>0</v>
      </c>
      <c r="N12" s="79">
        <v>85</v>
      </c>
      <c r="O12" s="88">
        <v>8</v>
      </c>
      <c r="P12" s="89">
        <v>0</v>
      </c>
      <c r="Q12" s="90">
        <f>O12+P12</f>
        <v>8</v>
      </c>
      <c r="R12" s="80">
        <f>IFERROR(Q12/N12,"-")</f>
        <v>0.094117647058824</v>
      </c>
      <c r="S12" s="79">
        <v>2</v>
      </c>
      <c r="T12" s="79">
        <v>2</v>
      </c>
      <c r="U12" s="80">
        <f>IFERROR(T12/(Q12),"-")</f>
        <v>0.25</v>
      </c>
      <c r="V12" s="81">
        <f>IFERROR(K12/SUM(Q12:Q13),"-")</f>
        <v>11538.461538462</v>
      </c>
      <c r="W12" s="82">
        <v>3</v>
      </c>
      <c r="X12" s="80">
        <f>IF(Q12=0,"-",W12/Q12)</f>
        <v>0.375</v>
      </c>
      <c r="Y12" s="181">
        <v>73000</v>
      </c>
      <c r="Z12" s="182">
        <f>IFERROR(Y12/Q12,"-")</f>
        <v>9125</v>
      </c>
      <c r="AA12" s="182">
        <f>IFERROR(Y12/W12,"-")</f>
        <v>24333.333333333</v>
      </c>
      <c r="AB12" s="176">
        <f>SUM(Y12:Y13)-SUM(K12:K13)</f>
        <v>-6000</v>
      </c>
      <c r="AC12" s="83">
        <f>SUM(Y12:Y13)/SUM(K12:K13)</f>
        <v>0.96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0.375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0.375</v>
      </c>
      <c r="BQ12" s="118">
        <v>1</v>
      </c>
      <c r="BR12" s="119">
        <f>IFERROR(BQ12/BO12,"-")</f>
        <v>0.33333333333333</v>
      </c>
      <c r="BS12" s="120">
        <v>5000</v>
      </c>
      <c r="BT12" s="121">
        <f>IFERROR(BS12/BO12,"-")</f>
        <v>1666.6666666667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2</v>
      </c>
      <c r="CH12" s="131">
        <f>IF(Q12=0,"",IF(CG12=0,"",(CG12/Q12)))</f>
        <v>0.25</v>
      </c>
      <c r="CI12" s="132">
        <v>2</v>
      </c>
      <c r="CJ12" s="133">
        <f>IFERROR(CI12/CG12,"-")</f>
        <v>1</v>
      </c>
      <c r="CK12" s="134">
        <v>68000</v>
      </c>
      <c r="CL12" s="135">
        <f>IFERROR(CK12/CG12,"-")</f>
        <v>34000</v>
      </c>
      <c r="CM12" s="136"/>
      <c r="CN12" s="136">
        <v>1</v>
      </c>
      <c r="CO12" s="136">
        <v>1</v>
      </c>
      <c r="CP12" s="137">
        <v>3</v>
      </c>
      <c r="CQ12" s="138">
        <v>73000</v>
      </c>
      <c r="CR12" s="138">
        <v>60000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73</v>
      </c>
      <c r="F13" s="184" t="s">
        <v>78</v>
      </c>
      <c r="G13" s="184" t="s">
        <v>66</v>
      </c>
      <c r="H13" s="87"/>
      <c r="I13" s="87"/>
      <c r="J13" s="87"/>
      <c r="K13" s="176"/>
      <c r="L13" s="79">
        <v>26</v>
      </c>
      <c r="M13" s="79">
        <v>18</v>
      </c>
      <c r="N13" s="79">
        <v>19</v>
      </c>
      <c r="O13" s="88">
        <v>5</v>
      </c>
      <c r="P13" s="89">
        <v>0</v>
      </c>
      <c r="Q13" s="90">
        <f>O13+P13</f>
        <v>5</v>
      </c>
      <c r="R13" s="80">
        <f>IFERROR(Q13/N13,"-")</f>
        <v>0.26315789473684</v>
      </c>
      <c r="S13" s="79">
        <v>3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0.6</v>
      </c>
      <c r="Y13" s="181">
        <v>71000</v>
      </c>
      <c r="Z13" s="182">
        <f>IFERROR(Y13/Q13,"-")</f>
        <v>14200</v>
      </c>
      <c r="AA13" s="182">
        <f>IFERROR(Y13/W13,"-")</f>
        <v>23666.666666667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5</v>
      </c>
      <c r="BY13" s="124">
        <f>IF(Q13=0,"",IF(BX13=0,"",(BX13/Q13)))</f>
        <v>1</v>
      </c>
      <c r="BZ13" s="125">
        <v>3</v>
      </c>
      <c r="CA13" s="126">
        <f>IFERROR(BZ13/BX13,"-")</f>
        <v>0.6</v>
      </c>
      <c r="CB13" s="127">
        <v>71000</v>
      </c>
      <c r="CC13" s="128">
        <f>IFERROR(CB13/BX13,"-")</f>
        <v>14200</v>
      </c>
      <c r="CD13" s="129"/>
      <c r="CE13" s="129">
        <v>1</v>
      </c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71000</v>
      </c>
      <c r="CR13" s="138">
        <v>48000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0.88888888888889</v>
      </c>
      <c r="B14" s="184" t="s">
        <v>82</v>
      </c>
      <c r="C14" s="184" t="s">
        <v>58</v>
      </c>
      <c r="D14" s="184"/>
      <c r="E14" s="184" t="s">
        <v>83</v>
      </c>
      <c r="F14" s="184" t="s">
        <v>74</v>
      </c>
      <c r="G14" s="184" t="s">
        <v>61</v>
      </c>
      <c r="H14" s="87" t="s">
        <v>79</v>
      </c>
      <c r="I14" s="87" t="s">
        <v>69</v>
      </c>
      <c r="J14" s="185" t="s">
        <v>75</v>
      </c>
      <c r="K14" s="176">
        <v>90000</v>
      </c>
      <c r="L14" s="79">
        <v>8</v>
      </c>
      <c r="M14" s="79">
        <v>0</v>
      </c>
      <c r="N14" s="79">
        <v>27</v>
      </c>
      <c r="O14" s="88">
        <v>2</v>
      </c>
      <c r="P14" s="89">
        <v>0</v>
      </c>
      <c r="Q14" s="90">
        <f>O14+P14</f>
        <v>2</v>
      </c>
      <c r="R14" s="80">
        <f>IFERROR(Q14/N14,"-")</f>
        <v>0.074074074074074</v>
      </c>
      <c r="S14" s="79">
        <v>1</v>
      </c>
      <c r="T14" s="79">
        <v>1</v>
      </c>
      <c r="U14" s="80">
        <f>IFERROR(T14/(Q14),"-")</f>
        <v>0.5</v>
      </c>
      <c r="V14" s="81">
        <f>IFERROR(K14/SUM(Q14:Q15),"-")</f>
        <v>22500</v>
      </c>
      <c r="W14" s="82">
        <v>2</v>
      </c>
      <c r="X14" s="80">
        <f>IF(Q14=0,"-",W14/Q14)</f>
        <v>1</v>
      </c>
      <c r="Y14" s="181">
        <v>45000</v>
      </c>
      <c r="Z14" s="182">
        <f>IFERROR(Y14/Q14,"-")</f>
        <v>22500</v>
      </c>
      <c r="AA14" s="182">
        <f>IFERROR(Y14/W14,"-")</f>
        <v>22500</v>
      </c>
      <c r="AB14" s="176">
        <f>SUM(Y14:Y15)-SUM(K14:K15)</f>
        <v>-10000</v>
      </c>
      <c r="AC14" s="83">
        <f>SUM(Y14:Y15)/SUM(K14:K15)</f>
        <v>0.88888888888889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>
        <v>1</v>
      </c>
      <c r="BI14" s="111">
        <f>IFERROR(BH14/BF14,"-")</f>
        <v>1</v>
      </c>
      <c r="BJ14" s="112">
        <v>30000</v>
      </c>
      <c r="BK14" s="113">
        <f>IFERROR(BJ14/BF14,"-")</f>
        <v>30000</v>
      </c>
      <c r="BL14" s="114"/>
      <c r="BM14" s="114"/>
      <c r="BN14" s="114">
        <v>1</v>
      </c>
      <c r="BO14" s="116">
        <v>1</v>
      </c>
      <c r="BP14" s="117">
        <f>IF(Q14=0,"",IF(BO14=0,"",(BO14/Q14)))</f>
        <v>0.5</v>
      </c>
      <c r="BQ14" s="118">
        <v>1</v>
      </c>
      <c r="BR14" s="119">
        <f>IFERROR(BQ14/BO14,"-")</f>
        <v>1</v>
      </c>
      <c r="BS14" s="120">
        <v>15000</v>
      </c>
      <c r="BT14" s="121">
        <f>IFERROR(BS14/BO14,"-")</f>
        <v>15000</v>
      </c>
      <c r="BU14" s="122"/>
      <c r="BV14" s="122">
        <v>1</v>
      </c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45000</v>
      </c>
      <c r="CR14" s="138">
        <v>30000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84</v>
      </c>
      <c r="C15" s="184" t="s">
        <v>58</v>
      </c>
      <c r="D15" s="184"/>
      <c r="E15" s="184" t="s">
        <v>83</v>
      </c>
      <c r="F15" s="184" t="s">
        <v>74</v>
      </c>
      <c r="G15" s="184" t="s">
        <v>66</v>
      </c>
      <c r="H15" s="87"/>
      <c r="I15" s="87"/>
      <c r="J15" s="87"/>
      <c r="K15" s="176"/>
      <c r="L15" s="79">
        <v>15</v>
      </c>
      <c r="M15" s="79">
        <v>9</v>
      </c>
      <c r="N15" s="79">
        <v>17</v>
      </c>
      <c r="O15" s="88">
        <v>2</v>
      </c>
      <c r="P15" s="89">
        <v>0</v>
      </c>
      <c r="Q15" s="90">
        <f>O15+P15</f>
        <v>2</v>
      </c>
      <c r="R15" s="80">
        <f>IFERROR(Q15/N15,"-")</f>
        <v>0.11764705882353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1">
        <v>35000</v>
      </c>
      <c r="Z15" s="182">
        <f>IFERROR(Y15/Q15,"-")</f>
        <v>17500</v>
      </c>
      <c r="AA15" s="182">
        <f>IFERROR(Y15/W15,"-")</f>
        <v>35000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1</v>
      </c>
      <c r="BY15" s="124">
        <f>IF(Q15=0,"",IF(BX15=0,"",(BX15/Q15)))</f>
        <v>0.5</v>
      </c>
      <c r="BZ15" s="125">
        <v>1</v>
      </c>
      <c r="CA15" s="126">
        <f>IFERROR(BZ15/BX15,"-")</f>
        <v>1</v>
      </c>
      <c r="CB15" s="127">
        <v>35000</v>
      </c>
      <c r="CC15" s="128">
        <f>IFERROR(CB15/BX15,"-")</f>
        <v>35000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35000</v>
      </c>
      <c r="CR15" s="138">
        <v>35000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1.9938461538462</v>
      </c>
      <c r="B16" s="184" t="s">
        <v>85</v>
      </c>
      <c r="C16" s="184" t="s">
        <v>58</v>
      </c>
      <c r="D16" s="184"/>
      <c r="E16" s="184" t="s">
        <v>86</v>
      </c>
      <c r="F16" s="184" t="s">
        <v>87</v>
      </c>
      <c r="G16" s="184" t="s">
        <v>61</v>
      </c>
      <c r="H16" s="87" t="s">
        <v>88</v>
      </c>
      <c r="I16" s="87" t="s">
        <v>89</v>
      </c>
      <c r="J16" s="87" t="s">
        <v>90</v>
      </c>
      <c r="K16" s="176">
        <v>650000</v>
      </c>
      <c r="L16" s="79">
        <v>36</v>
      </c>
      <c r="M16" s="79">
        <v>0</v>
      </c>
      <c r="N16" s="79">
        <v>131</v>
      </c>
      <c r="O16" s="88">
        <v>10</v>
      </c>
      <c r="P16" s="89">
        <v>0</v>
      </c>
      <c r="Q16" s="90">
        <f>O16+P16</f>
        <v>10</v>
      </c>
      <c r="R16" s="80">
        <f>IFERROR(Q16/N16,"-")</f>
        <v>0.076335877862595</v>
      </c>
      <c r="S16" s="79">
        <v>2</v>
      </c>
      <c r="T16" s="79">
        <v>1</v>
      </c>
      <c r="U16" s="80">
        <f>IFERROR(T16/(Q16),"-")</f>
        <v>0.1</v>
      </c>
      <c r="V16" s="81">
        <f>IFERROR(K16/SUM(Q16:Q19),"-")</f>
        <v>15853.658536585</v>
      </c>
      <c r="W16" s="82">
        <v>2</v>
      </c>
      <c r="X16" s="80">
        <f>IF(Q16=0,"-",W16/Q16)</f>
        <v>0.2</v>
      </c>
      <c r="Y16" s="181">
        <v>121000</v>
      </c>
      <c r="Z16" s="182">
        <f>IFERROR(Y16/Q16,"-")</f>
        <v>12100</v>
      </c>
      <c r="AA16" s="182">
        <f>IFERROR(Y16/W16,"-")</f>
        <v>60500</v>
      </c>
      <c r="AB16" s="176">
        <f>SUM(Y16:Y19)-SUM(K16:K19)</f>
        <v>646000</v>
      </c>
      <c r="AC16" s="83">
        <f>SUM(Y16:Y19)/SUM(K16:K19)</f>
        <v>1.9938461538462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2</v>
      </c>
      <c r="AX16" s="104">
        <f>IF(Q16=0,"",IF(AW16=0,"",(AW16/Q16)))</f>
        <v>0.2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5</v>
      </c>
      <c r="BP16" s="117">
        <f>IF(Q16=0,"",IF(BO16=0,"",(BO16/Q16)))</f>
        <v>0.5</v>
      </c>
      <c r="BQ16" s="118">
        <v>2</v>
      </c>
      <c r="BR16" s="119">
        <f>IFERROR(BQ16/BO16,"-")</f>
        <v>0.4</v>
      </c>
      <c r="BS16" s="120">
        <v>121000</v>
      </c>
      <c r="BT16" s="121">
        <f>IFERROR(BS16/BO16,"-")</f>
        <v>24200</v>
      </c>
      <c r="BU16" s="122"/>
      <c r="BV16" s="122"/>
      <c r="BW16" s="122">
        <v>2</v>
      </c>
      <c r="BX16" s="123">
        <v>1</v>
      </c>
      <c r="BY16" s="124">
        <f>IF(Q16=0,"",IF(BX16=0,"",(BX16/Q16)))</f>
        <v>0.1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121000</v>
      </c>
      <c r="CR16" s="138">
        <v>108000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91</v>
      </c>
      <c r="C17" s="184" t="s">
        <v>58</v>
      </c>
      <c r="D17" s="184"/>
      <c r="E17" s="184" t="s">
        <v>92</v>
      </c>
      <c r="F17" s="184" t="s">
        <v>93</v>
      </c>
      <c r="G17" s="184" t="s">
        <v>61</v>
      </c>
      <c r="H17" s="87" t="s">
        <v>88</v>
      </c>
      <c r="I17" s="87" t="s">
        <v>94</v>
      </c>
      <c r="J17" s="87"/>
      <c r="K17" s="176"/>
      <c r="L17" s="79">
        <v>10</v>
      </c>
      <c r="M17" s="79">
        <v>0</v>
      </c>
      <c r="N17" s="79">
        <v>42</v>
      </c>
      <c r="O17" s="88">
        <v>3</v>
      </c>
      <c r="P17" s="89">
        <v>1</v>
      </c>
      <c r="Q17" s="90">
        <f>O17+P17</f>
        <v>4</v>
      </c>
      <c r="R17" s="80">
        <f>IFERROR(Q17/N17,"-")</f>
        <v>0.095238095238095</v>
      </c>
      <c r="S17" s="79">
        <v>1</v>
      </c>
      <c r="T17" s="79">
        <v>1</v>
      </c>
      <c r="U17" s="80">
        <f>IFERROR(T17/(Q17),"-")</f>
        <v>0.25</v>
      </c>
      <c r="V17" s="81"/>
      <c r="W17" s="82">
        <v>1</v>
      </c>
      <c r="X17" s="80">
        <f>IF(Q17=0,"-",W17/Q17)</f>
        <v>0.25</v>
      </c>
      <c r="Y17" s="181">
        <v>240000</v>
      </c>
      <c r="Z17" s="182">
        <f>IFERROR(Y17/Q17,"-")</f>
        <v>60000</v>
      </c>
      <c r="AA17" s="182">
        <f>IFERROR(Y17/W17,"-")</f>
        <v>240000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0.5</v>
      </c>
      <c r="BZ17" s="125">
        <v>1</v>
      </c>
      <c r="CA17" s="126">
        <f>IFERROR(BZ17/BX17,"-")</f>
        <v>0.5</v>
      </c>
      <c r="CB17" s="127">
        <v>240000</v>
      </c>
      <c r="CC17" s="128">
        <f>IFERROR(CB17/BX17,"-")</f>
        <v>120000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240000</v>
      </c>
      <c r="CR17" s="138">
        <v>240000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95</v>
      </c>
      <c r="C18" s="184" t="s">
        <v>58</v>
      </c>
      <c r="D18" s="184"/>
      <c r="E18" s="184" t="s">
        <v>96</v>
      </c>
      <c r="F18" s="184" t="s">
        <v>97</v>
      </c>
      <c r="G18" s="184" t="s">
        <v>61</v>
      </c>
      <c r="H18" s="87" t="s">
        <v>88</v>
      </c>
      <c r="I18" s="87" t="s">
        <v>98</v>
      </c>
      <c r="J18" s="87"/>
      <c r="K18" s="176"/>
      <c r="L18" s="79">
        <v>16</v>
      </c>
      <c r="M18" s="79">
        <v>0</v>
      </c>
      <c r="N18" s="79">
        <v>64</v>
      </c>
      <c r="O18" s="88">
        <v>7</v>
      </c>
      <c r="P18" s="89">
        <v>0</v>
      </c>
      <c r="Q18" s="90">
        <f>O18+P18</f>
        <v>7</v>
      </c>
      <c r="R18" s="80">
        <f>IFERROR(Q18/N18,"-")</f>
        <v>0.109375</v>
      </c>
      <c r="S18" s="79">
        <v>0</v>
      </c>
      <c r="T18" s="79">
        <v>5</v>
      </c>
      <c r="U18" s="80">
        <f>IFERROR(T18/(Q18),"-")</f>
        <v>0.71428571428571</v>
      </c>
      <c r="V18" s="81"/>
      <c r="W18" s="82">
        <v>1</v>
      </c>
      <c r="X18" s="80">
        <f>IF(Q18=0,"-",W18/Q18)</f>
        <v>0.14285714285714</v>
      </c>
      <c r="Y18" s="181">
        <v>5000</v>
      </c>
      <c r="Z18" s="182">
        <f>IFERROR(Y18/Q18,"-")</f>
        <v>714.28571428571</v>
      </c>
      <c r="AA18" s="182">
        <f>IFERROR(Y18/W18,"-")</f>
        <v>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0.28571428571429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4</v>
      </c>
      <c r="BY18" s="124">
        <f>IF(Q18=0,"",IF(BX18=0,"",(BX18/Q18)))</f>
        <v>0.57142857142857</v>
      </c>
      <c r="BZ18" s="125">
        <v>1</v>
      </c>
      <c r="CA18" s="126">
        <f>IFERROR(BZ18/BX18,"-")</f>
        <v>0.25</v>
      </c>
      <c r="CB18" s="127">
        <v>5000</v>
      </c>
      <c r="CC18" s="128">
        <f>IFERROR(CB18/BX18,"-")</f>
        <v>1250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5000</v>
      </c>
      <c r="CR18" s="138">
        <v>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99</v>
      </c>
      <c r="C19" s="184" t="s">
        <v>58</v>
      </c>
      <c r="D19" s="184"/>
      <c r="E19" s="184" t="s">
        <v>100</v>
      </c>
      <c r="F19" s="184" t="s">
        <v>100</v>
      </c>
      <c r="G19" s="184" t="s">
        <v>66</v>
      </c>
      <c r="H19" s="87"/>
      <c r="I19" s="87"/>
      <c r="J19" s="87"/>
      <c r="K19" s="176"/>
      <c r="L19" s="79">
        <v>146</v>
      </c>
      <c r="M19" s="79">
        <v>84</v>
      </c>
      <c r="N19" s="79">
        <v>66</v>
      </c>
      <c r="O19" s="88">
        <v>19</v>
      </c>
      <c r="P19" s="89">
        <v>1</v>
      </c>
      <c r="Q19" s="90">
        <f>O19+P19</f>
        <v>20</v>
      </c>
      <c r="R19" s="80">
        <f>IFERROR(Q19/N19,"-")</f>
        <v>0.3030303030303</v>
      </c>
      <c r="S19" s="79">
        <v>11</v>
      </c>
      <c r="T19" s="79">
        <v>1</v>
      </c>
      <c r="U19" s="80">
        <f>IFERROR(T19/(Q19),"-")</f>
        <v>0.05</v>
      </c>
      <c r="V19" s="81"/>
      <c r="W19" s="82">
        <v>9</v>
      </c>
      <c r="X19" s="80">
        <f>IF(Q19=0,"-",W19/Q19)</f>
        <v>0.45</v>
      </c>
      <c r="Y19" s="181">
        <v>930000</v>
      </c>
      <c r="Z19" s="182">
        <f>IFERROR(Y19/Q19,"-")</f>
        <v>46500</v>
      </c>
      <c r="AA19" s="182">
        <f>IFERROR(Y19/W19,"-")</f>
        <v>103333.33333333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0.05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3</v>
      </c>
      <c r="BG19" s="110">
        <f>IF(Q19=0,"",IF(BF19=0,"",(BF19/Q19)))</f>
        <v>0.15</v>
      </c>
      <c r="BH19" s="109">
        <v>1</v>
      </c>
      <c r="BI19" s="111">
        <f>IFERROR(BH19/BF19,"-")</f>
        <v>0.33333333333333</v>
      </c>
      <c r="BJ19" s="112">
        <v>75000</v>
      </c>
      <c r="BK19" s="113">
        <f>IFERROR(BJ19/BF19,"-")</f>
        <v>25000</v>
      </c>
      <c r="BL19" s="114"/>
      <c r="BM19" s="114"/>
      <c r="BN19" s="114">
        <v>1</v>
      </c>
      <c r="BO19" s="116">
        <v>5</v>
      </c>
      <c r="BP19" s="117">
        <f>IF(Q19=0,"",IF(BO19=0,"",(BO19/Q19)))</f>
        <v>0.25</v>
      </c>
      <c r="BQ19" s="118">
        <v>3</v>
      </c>
      <c r="BR19" s="119">
        <f>IFERROR(BQ19/BO19,"-")</f>
        <v>0.6</v>
      </c>
      <c r="BS19" s="120">
        <v>66000</v>
      </c>
      <c r="BT19" s="121">
        <f>IFERROR(BS19/BO19,"-")</f>
        <v>13200</v>
      </c>
      <c r="BU19" s="122"/>
      <c r="BV19" s="122">
        <v>1</v>
      </c>
      <c r="BW19" s="122">
        <v>2</v>
      </c>
      <c r="BX19" s="123">
        <v>10</v>
      </c>
      <c r="BY19" s="124">
        <f>IF(Q19=0,"",IF(BX19=0,"",(BX19/Q19)))</f>
        <v>0.5</v>
      </c>
      <c r="BZ19" s="125">
        <v>4</v>
      </c>
      <c r="CA19" s="126">
        <f>IFERROR(BZ19/BX19,"-")</f>
        <v>0.4</v>
      </c>
      <c r="CB19" s="127">
        <v>393000</v>
      </c>
      <c r="CC19" s="128">
        <f>IFERROR(CB19/BX19,"-")</f>
        <v>39300</v>
      </c>
      <c r="CD19" s="129"/>
      <c r="CE19" s="129"/>
      <c r="CF19" s="129">
        <v>4</v>
      </c>
      <c r="CG19" s="130">
        <v>1</v>
      </c>
      <c r="CH19" s="131">
        <f>IF(Q19=0,"",IF(CG19=0,"",(CG19/Q19)))</f>
        <v>0.05</v>
      </c>
      <c r="CI19" s="132">
        <v>1</v>
      </c>
      <c r="CJ19" s="133">
        <f>IFERROR(CI19/CG19,"-")</f>
        <v>1</v>
      </c>
      <c r="CK19" s="134">
        <v>396000</v>
      </c>
      <c r="CL19" s="135">
        <f>IFERROR(CK19/CG19,"-")</f>
        <v>396000</v>
      </c>
      <c r="CM19" s="136"/>
      <c r="CN19" s="136"/>
      <c r="CO19" s="136">
        <v>1</v>
      </c>
      <c r="CP19" s="137">
        <v>9</v>
      </c>
      <c r="CQ19" s="138">
        <v>930000</v>
      </c>
      <c r="CR19" s="138">
        <v>396000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0.594</v>
      </c>
      <c r="B20" s="184" t="s">
        <v>101</v>
      </c>
      <c r="C20" s="184" t="s">
        <v>58</v>
      </c>
      <c r="D20" s="184"/>
      <c r="E20" s="184" t="s">
        <v>102</v>
      </c>
      <c r="F20" s="184" t="s">
        <v>103</v>
      </c>
      <c r="G20" s="184" t="s">
        <v>61</v>
      </c>
      <c r="H20" s="87" t="s">
        <v>104</v>
      </c>
      <c r="I20" s="87" t="s">
        <v>105</v>
      </c>
      <c r="J20" s="87" t="s">
        <v>106</v>
      </c>
      <c r="K20" s="176">
        <v>500000</v>
      </c>
      <c r="L20" s="79">
        <v>8</v>
      </c>
      <c r="M20" s="79">
        <v>0</v>
      </c>
      <c r="N20" s="79">
        <v>89</v>
      </c>
      <c r="O20" s="88">
        <v>5</v>
      </c>
      <c r="P20" s="89">
        <v>0</v>
      </c>
      <c r="Q20" s="90">
        <f>O20+P20</f>
        <v>5</v>
      </c>
      <c r="R20" s="80">
        <f>IFERROR(Q20/N20,"-")</f>
        <v>0.056179775280899</v>
      </c>
      <c r="S20" s="79">
        <v>0</v>
      </c>
      <c r="T20" s="79">
        <v>1</v>
      </c>
      <c r="U20" s="80">
        <f>IFERROR(T20/(Q20),"-")</f>
        <v>0.2</v>
      </c>
      <c r="V20" s="81">
        <f>IFERROR(K20/SUM(Q20:Q23),"-")</f>
        <v>18518.518518519</v>
      </c>
      <c r="W20" s="82">
        <v>1</v>
      </c>
      <c r="X20" s="80">
        <f>IF(Q20=0,"-",W20/Q20)</f>
        <v>0.2</v>
      </c>
      <c r="Y20" s="181">
        <v>8000</v>
      </c>
      <c r="Z20" s="182">
        <f>IFERROR(Y20/Q20,"-")</f>
        <v>1600</v>
      </c>
      <c r="AA20" s="182">
        <f>IFERROR(Y20/W20,"-")</f>
        <v>8000</v>
      </c>
      <c r="AB20" s="176">
        <f>SUM(Y20:Y23)-SUM(K20:K23)</f>
        <v>-203000</v>
      </c>
      <c r="AC20" s="83">
        <f>SUM(Y20:Y23)/SUM(K20:K23)</f>
        <v>0.594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0.2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3</v>
      </c>
      <c r="BP20" s="117">
        <f>IF(Q20=0,"",IF(BO20=0,"",(BO20/Q20)))</f>
        <v>0.6</v>
      </c>
      <c r="BQ20" s="118">
        <v>1</v>
      </c>
      <c r="BR20" s="119">
        <f>IFERROR(BQ20/BO20,"-")</f>
        <v>0.33333333333333</v>
      </c>
      <c r="BS20" s="120">
        <v>8000</v>
      </c>
      <c r="BT20" s="121">
        <f>IFERROR(BS20/BO20,"-")</f>
        <v>2666.6666666667</v>
      </c>
      <c r="BU20" s="122"/>
      <c r="BV20" s="122">
        <v>1</v>
      </c>
      <c r="BW20" s="122"/>
      <c r="BX20" s="123">
        <v>1</v>
      </c>
      <c r="BY20" s="124">
        <f>IF(Q20=0,"",IF(BX20=0,"",(BX20/Q20)))</f>
        <v>0.2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8000</v>
      </c>
      <c r="CR20" s="138">
        <v>8000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107</v>
      </c>
      <c r="C21" s="184" t="s">
        <v>58</v>
      </c>
      <c r="D21" s="184"/>
      <c r="E21" s="184" t="s">
        <v>108</v>
      </c>
      <c r="F21" s="184" t="s">
        <v>109</v>
      </c>
      <c r="G21" s="184" t="s">
        <v>61</v>
      </c>
      <c r="H21" s="87"/>
      <c r="I21" s="87" t="s">
        <v>105</v>
      </c>
      <c r="J21" s="87"/>
      <c r="K21" s="176"/>
      <c r="L21" s="79">
        <v>7</v>
      </c>
      <c r="M21" s="79">
        <v>0</v>
      </c>
      <c r="N21" s="79">
        <v>49</v>
      </c>
      <c r="O21" s="88">
        <v>1</v>
      </c>
      <c r="P21" s="89">
        <v>0</v>
      </c>
      <c r="Q21" s="90">
        <f>O21+P21</f>
        <v>1</v>
      </c>
      <c r="R21" s="80">
        <f>IFERROR(Q21/N21,"-")</f>
        <v>0.020408163265306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110</v>
      </c>
      <c r="C22" s="184" t="s">
        <v>58</v>
      </c>
      <c r="D22" s="184"/>
      <c r="E22" s="184" t="s">
        <v>111</v>
      </c>
      <c r="F22" s="184" t="s">
        <v>112</v>
      </c>
      <c r="G22" s="184" t="s">
        <v>61</v>
      </c>
      <c r="H22" s="87"/>
      <c r="I22" s="87" t="s">
        <v>105</v>
      </c>
      <c r="J22" s="87"/>
      <c r="K22" s="176"/>
      <c r="L22" s="79">
        <v>8</v>
      </c>
      <c r="M22" s="79">
        <v>0</v>
      </c>
      <c r="N22" s="79">
        <v>48</v>
      </c>
      <c r="O22" s="88">
        <v>3</v>
      </c>
      <c r="P22" s="89">
        <v>0</v>
      </c>
      <c r="Q22" s="90">
        <f>O22+P22</f>
        <v>3</v>
      </c>
      <c r="R22" s="80">
        <f>IFERROR(Q22/N22,"-")</f>
        <v>0.0625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0.66666666666667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0.33333333333333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113</v>
      </c>
      <c r="C23" s="184" t="s">
        <v>58</v>
      </c>
      <c r="D23" s="184"/>
      <c r="E23" s="184" t="s">
        <v>100</v>
      </c>
      <c r="F23" s="184" t="s">
        <v>100</v>
      </c>
      <c r="G23" s="184" t="s">
        <v>66</v>
      </c>
      <c r="H23" s="87"/>
      <c r="I23" s="87"/>
      <c r="J23" s="87"/>
      <c r="K23" s="176"/>
      <c r="L23" s="79">
        <v>110</v>
      </c>
      <c r="M23" s="79">
        <v>71</v>
      </c>
      <c r="N23" s="79">
        <v>64</v>
      </c>
      <c r="O23" s="88">
        <v>18</v>
      </c>
      <c r="P23" s="89">
        <v>0</v>
      </c>
      <c r="Q23" s="90">
        <f>O23+P23</f>
        <v>18</v>
      </c>
      <c r="R23" s="80">
        <f>IFERROR(Q23/N23,"-")</f>
        <v>0.28125</v>
      </c>
      <c r="S23" s="79">
        <v>4</v>
      </c>
      <c r="T23" s="79">
        <v>4</v>
      </c>
      <c r="U23" s="80">
        <f>IFERROR(T23/(Q23),"-")</f>
        <v>0.22222222222222</v>
      </c>
      <c r="V23" s="81"/>
      <c r="W23" s="82">
        <v>6</v>
      </c>
      <c r="X23" s="80">
        <f>IF(Q23=0,"-",W23/Q23)</f>
        <v>0.33333333333333</v>
      </c>
      <c r="Y23" s="181">
        <v>289000</v>
      </c>
      <c r="Z23" s="182">
        <f>IFERROR(Y23/Q23,"-")</f>
        <v>16055.555555556</v>
      </c>
      <c r="AA23" s="182">
        <f>IFERROR(Y23/W23,"-")</f>
        <v>48166.666666667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0.055555555555556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3</v>
      </c>
      <c r="BG23" s="110">
        <f>IF(Q23=0,"",IF(BF23=0,"",(BF23/Q23)))</f>
        <v>0.16666666666667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6</v>
      </c>
      <c r="BP23" s="117">
        <f>IF(Q23=0,"",IF(BO23=0,"",(BO23/Q23)))</f>
        <v>0.33333333333333</v>
      </c>
      <c r="BQ23" s="118">
        <v>2</v>
      </c>
      <c r="BR23" s="119">
        <f>IFERROR(BQ23/BO23,"-")</f>
        <v>0.33333333333333</v>
      </c>
      <c r="BS23" s="120">
        <v>55000</v>
      </c>
      <c r="BT23" s="121">
        <f>IFERROR(BS23/BO23,"-")</f>
        <v>9166.6666666667</v>
      </c>
      <c r="BU23" s="122"/>
      <c r="BV23" s="122"/>
      <c r="BW23" s="122">
        <v>2</v>
      </c>
      <c r="BX23" s="123">
        <v>5</v>
      </c>
      <c r="BY23" s="124">
        <f>IF(Q23=0,"",IF(BX23=0,"",(BX23/Q23)))</f>
        <v>0.27777777777778</v>
      </c>
      <c r="BZ23" s="125">
        <v>2</v>
      </c>
      <c r="CA23" s="126">
        <f>IFERROR(BZ23/BX23,"-")</f>
        <v>0.4</v>
      </c>
      <c r="CB23" s="127">
        <v>216000</v>
      </c>
      <c r="CC23" s="128">
        <f>IFERROR(CB23/BX23,"-")</f>
        <v>43200</v>
      </c>
      <c r="CD23" s="129">
        <v>1</v>
      </c>
      <c r="CE23" s="129"/>
      <c r="CF23" s="129">
        <v>1</v>
      </c>
      <c r="CG23" s="130">
        <v>3</v>
      </c>
      <c r="CH23" s="131">
        <f>IF(Q23=0,"",IF(CG23=0,"",(CG23/Q23)))</f>
        <v>0.16666666666667</v>
      </c>
      <c r="CI23" s="132">
        <v>2</v>
      </c>
      <c r="CJ23" s="133">
        <f>IFERROR(CI23/CG23,"-")</f>
        <v>0.66666666666667</v>
      </c>
      <c r="CK23" s="134">
        <v>18000</v>
      </c>
      <c r="CL23" s="135">
        <f>IFERROR(CK23/CG23,"-")</f>
        <v>6000</v>
      </c>
      <c r="CM23" s="136">
        <v>1</v>
      </c>
      <c r="CN23" s="136">
        <v>1</v>
      </c>
      <c r="CO23" s="136"/>
      <c r="CP23" s="137">
        <v>6</v>
      </c>
      <c r="CQ23" s="138">
        <v>289000</v>
      </c>
      <c r="CR23" s="138">
        <v>211000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1.9933333333333</v>
      </c>
      <c r="B24" s="184" t="s">
        <v>114</v>
      </c>
      <c r="C24" s="184" t="s">
        <v>58</v>
      </c>
      <c r="D24" s="184"/>
      <c r="E24" s="184" t="s">
        <v>111</v>
      </c>
      <c r="F24" s="184" t="s">
        <v>60</v>
      </c>
      <c r="G24" s="184" t="s">
        <v>61</v>
      </c>
      <c r="H24" s="87" t="s">
        <v>115</v>
      </c>
      <c r="I24" s="87" t="s">
        <v>116</v>
      </c>
      <c r="J24" s="87" t="s">
        <v>106</v>
      </c>
      <c r="K24" s="176">
        <v>150000</v>
      </c>
      <c r="L24" s="79">
        <v>3</v>
      </c>
      <c r="M24" s="79">
        <v>0</v>
      </c>
      <c r="N24" s="79">
        <v>8</v>
      </c>
      <c r="O24" s="88">
        <v>2</v>
      </c>
      <c r="P24" s="89">
        <v>0</v>
      </c>
      <c r="Q24" s="90">
        <f>O24+P24</f>
        <v>2</v>
      </c>
      <c r="R24" s="80">
        <f>IFERROR(Q24/N24,"-")</f>
        <v>0.25</v>
      </c>
      <c r="S24" s="79">
        <v>0</v>
      </c>
      <c r="T24" s="79">
        <v>2</v>
      </c>
      <c r="U24" s="80">
        <f>IFERROR(T24/(Q24),"-")</f>
        <v>1</v>
      </c>
      <c r="V24" s="81">
        <f>IFERROR(K24/SUM(Q24:Q28),"-")</f>
        <v>5555.5555555556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SUM(Y24:Y28)-SUM(K24:K28)</f>
        <v>149000</v>
      </c>
      <c r="AC24" s="83">
        <f>SUM(Y24:Y28)/SUM(K24:K28)</f>
        <v>1.9933333333333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117</v>
      </c>
      <c r="C25" s="184" t="s">
        <v>58</v>
      </c>
      <c r="D25" s="184"/>
      <c r="E25" s="184" t="s">
        <v>118</v>
      </c>
      <c r="F25" s="184" t="s">
        <v>119</v>
      </c>
      <c r="G25" s="184" t="s">
        <v>61</v>
      </c>
      <c r="H25" s="87"/>
      <c r="I25" s="87" t="s">
        <v>116</v>
      </c>
      <c r="J25" s="87"/>
      <c r="K25" s="176"/>
      <c r="L25" s="79">
        <v>3</v>
      </c>
      <c r="M25" s="79">
        <v>0</v>
      </c>
      <c r="N25" s="79">
        <v>18</v>
      </c>
      <c r="O25" s="88">
        <v>1</v>
      </c>
      <c r="P25" s="89">
        <v>0</v>
      </c>
      <c r="Q25" s="90">
        <f>O25+P25</f>
        <v>1</v>
      </c>
      <c r="R25" s="80">
        <f>IFERROR(Q25/N25,"-")</f>
        <v>0.055555555555556</v>
      </c>
      <c r="S25" s="79">
        <v>0</v>
      </c>
      <c r="T25" s="79">
        <v>1</v>
      </c>
      <c r="U25" s="80">
        <f>IFERROR(T25/(Q25),"-")</f>
        <v>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1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120</v>
      </c>
      <c r="C26" s="184" t="s">
        <v>58</v>
      </c>
      <c r="D26" s="184"/>
      <c r="E26" s="184" t="s">
        <v>121</v>
      </c>
      <c r="F26" s="184" t="s">
        <v>122</v>
      </c>
      <c r="G26" s="184" t="s">
        <v>61</v>
      </c>
      <c r="H26" s="87"/>
      <c r="I26" s="87" t="s">
        <v>116</v>
      </c>
      <c r="J26" s="87"/>
      <c r="K26" s="176"/>
      <c r="L26" s="79">
        <v>4</v>
      </c>
      <c r="M26" s="79">
        <v>0</v>
      </c>
      <c r="N26" s="79">
        <v>13</v>
      </c>
      <c r="O26" s="88">
        <v>1</v>
      </c>
      <c r="P26" s="89">
        <v>0</v>
      </c>
      <c r="Q26" s="90">
        <f>O26+P26</f>
        <v>1</v>
      </c>
      <c r="R26" s="80">
        <f>IFERROR(Q26/N26,"-")</f>
        <v>0.076923076923077</v>
      </c>
      <c r="S26" s="79">
        <v>1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1</v>
      </c>
      <c r="Y26" s="181">
        <v>113000</v>
      </c>
      <c r="Z26" s="182">
        <f>IFERROR(Y26/Q26,"-")</f>
        <v>113000</v>
      </c>
      <c r="AA26" s="182">
        <f>IFERROR(Y26/W26,"-")</f>
        <v>113000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>
        <v>1</v>
      </c>
      <c r="BI26" s="111">
        <f>IFERROR(BH26/BF26,"-")</f>
        <v>1</v>
      </c>
      <c r="BJ26" s="112">
        <v>113000</v>
      </c>
      <c r="BK26" s="113">
        <f>IFERROR(BJ26/BF26,"-")</f>
        <v>113000</v>
      </c>
      <c r="BL26" s="114"/>
      <c r="BM26" s="114"/>
      <c r="BN26" s="114">
        <v>1</v>
      </c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113000</v>
      </c>
      <c r="CR26" s="138">
        <v>113000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123</v>
      </c>
      <c r="C27" s="184" t="s">
        <v>58</v>
      </c>
      <c r="D27" s="184"/>
      <c r="E27" s="184" t="s">
        <v>118</v>
      </c>
      <c r="F27" s="184" t="s">
        <v>124</v>
      </c>
      <c r="G27" s="184" t="s">
        <v>61</v>
      </c>
      <c r="H27" s="87"/>
      <c r="I27" s="87" t="s">
        <v>116</v>
      </c>
      <c r="J27" s="87"/>
      <c r="K27" s="176"/>
      <c r="L27" s="79">
        <v>4</v>
      </c>
      <c r="M27" s="79">
        <v>0</v>
      </c>
      <c r="N27" s="79">
        <v>25</v>
      </c>
      <c r="O27" s="88">
        <v>2</v>
      </c>
      <c r="P27" s="89">
        <v>0</v>
      </c>
      <c r="Q27" s="90">
        <f>O27+P27</f>
        <v>2</v>
      </c>
      <c r="R27" s="80">
        <f>IFERROR(Q27/N27,"-")</f>
        <v>0.08</v>
      </c>
      <c r="S27" s="79">
        <v>1</v>
      </c>
      <c r="T27" s="79">
        <v>1</v>
      </c>
      <c r="U27" s="80">
        <f>IFERROR(T27/(Q27),"-")</f>
        <v>0.5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125</v>
      </c>
      <c r="C28" s="184" t="s">
        <v>58</v>
      </c>
      <c r="D28" s="184"/>
      <c r="E28" s="184" t="s">
        <v>100</v>
      </c>
      <c r="F28" s="184" t="s">
        <v>100</v>
      </c>
      <c r="G28" s="184" t="s">
        <v>66</v>
      </c>
      <c r="H28" s="87"/>
      <c r="I28" s="87"/>
      <c r="J28" s="87"/>
      <c r="K28" s="176"/>
      <c r="L28" s="79">
        <v>118</v>
      </c>
      <c r="M28" s="79">
        <v>72</v>
      </c>
      <c r="N28" s="79">
        <v>46</v>
      </c>
      <c r="O28" s="88">
        <v>21</v>
      </c>
      <c r="P28" s="89">
        <v>0</v>
      </c>
      <c r="Q28" s="90">
        <f>O28+P28</f>
        <v>21</v>
      </c>
      <c r="R28" s="80">
        <f>IFERROR(Q28/N28,"-")</f>
        <v>0.45652173913043</v>
      </c>
      <c r="S28" s="79">
        <v>6</v>
      </c>
      <c r="T28" s="79">
        <v>5</v>
      </c>
      <c r="U28" s="80">
        <f>IFERROR(T28/(Q28),"-")</f>
        <v>0.23809523809524</v>
      </c>
      <c r="V28" s="81"/>
      <c r="W28" s="82">
        <v>3</v>
      </c>
      <c r="X28" s="80">
        <f>IF(Q28=0,"-",W28/Q28)</f>
        <v>0.14285714285714</v>
      </c>
      <c r="Y28" s="181">
        <v>186000</v>
      </c>
      <c r="Z28" s="182">
        <f>IFERROR(Y28/Q28,"-")</f>
        <v>8857.1428571429</v>
      </c>
      <c r="AA28" s="182">
        <f>IFERROR(Y28/W28,"-")</f>
        <v>62000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0.047619047619048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>
        <v>5</v>
      </c>
      <c r="AX28" s="104">
        <f>IF(Q28=0,"",IF(AW28=0,"",(AW28/Q28)))</f>
        <v>0.23809523809524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6</v>
      </c>
      <c r="BG28" s="110">
        <f>IF(Q28=0,"",IF(BF28=0,"",(BF28/Q28)))</f>
        <v>0.28571428571429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5</v>
      </c>
      <c r="BP28" s="117">
        <f>IF(Q28=0,"",IF(BO28=0,"",(BO28/Q28)))</f>
        <v>0.23809523809524</v>
      </c>
      <c r="BQ28" s="118">
        <v>1</v>
      </c>
      <c r="BR28" s="119">
        <f>IFERROR(BQ28/BO28,"-")</f>
        <v>0.2</v>
      </c>
      <c r="BS28" s="120">
        <v>5000</v>
      </c>
      <c r="BT28" s="121">
        <f>IFERROR(BS28/BO28,"-")</f>
        <v>1000</v>
      </c>
      <c r="BU28" s="122">
        <v>1</v>
      </c>
      <c r="BV28" s="122"/>
      <c r="BW28" s="122"/>
      <c r="BX28" s="123">
        <v>3</v>
      </c>
      <c r="BY28" s="124">
        <f>IF(Q28=0,"",IF(BX28=0,"",(BX28/Q28)))</f>
        <v>0.14285714285714</v>
      </c>
      <c r="BZ28" s="125">
        <v>2</v>
      </c>
      <c r="CA28" s="126">
        <f>IFERROR(BZ28/BX28,"-")</f>
        <v>0.66666666666667</v>
      </c>
      <c r="CB28" s="127">
        <v>181000</v>
      </c>
      <c r="CC28" s="128">
        <f>IFERROR(CB28/BX28,"-")</f>
        <v>60333.333333333</v>
      </c>
      <c r="CD28" s="129"/>
      <c r="CE28" s="129"/>
      <c r="CF28" s="129">
        <v>2</v>
      </c>
      <c r="CG28" s="130">
        <v>1</v>
      </c>
      <c r="CH28" s="131">
        <f>IF(Q28=0,"",IF(CG28=0,"",(CG28/Q28)))</f>
        <v>0.047619047619048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3</v>
      </c>
      <c r="CQ28" s="138">
        <v>186000</v>
      </c>
      <c r="CR28" s="138">
        <v>125000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0.14</v>
      </c>
      <c r="B29" s="184" t="s">
        <v>126</v>
      </c>
      <c r="C29" s="184" t="s">
        <v>58</v>
      </c>
      <c r="D29" s="184"/>
      <c r="E29" s="184" t="s">
        <v>127</v>
      </c>
      <c r="F29" s="184" t="s">
        <v>124</v>
      </c>
      <c r="G29" s="184" t="s">
        <v>61</v>
      </c>
      <c r="H29" s="87" t="s">
        <v>128</v>
      </c>
      <c r="I29" s="87" t="s">
        <v>129</v>
      </c>
      <c r="J29" s="87" t="s">
        <v>130</v>
      </c>
      <c r="K29" s="176">
        <v>100000</v>
      </c>
      <c r="L29" s="79">
        <v>2</v>
      </c>
      <c r="M29" s="79">
        <v>0</v>
      </c>
      <c r="N29" s="79">
        <v>27</v>
      </c>
      <c r="O29" s="88">
        <v>0</v>
      </c>
      <c r="P29" s="89">
        <v>0</v>
      </c>
      <c r="Q29" s="90">
        <f>O29+P29</f>
        <v>0</v>
      </c>
      <c r="R29" s="80">
        <f>IFERROR(Q29/N29,"-")</f>
        <v>0</v>
      </c>
      <c r="S29" s="79">
        <v>0</v>
      </c>
      <c r="T29" s="79">
        <v>0</v>
      </c>
      <c r="U29" s="80" t="str">
        <f>IFERROR(T29/(Q29),"-")</f>
        <v>-</v>
      </c>
      <c r="V29" s="81">
        <f>IFERROR(K29/SUM(Q29:Q31),"-")</f>
        <v>11111.111111111</v>
      </c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>
        <f>SUM(Y29:Y31)-SUM(K29:K31)</f>
        <v>-86000</v>
      </c>
      <c r="AC29" s="83">
        <f>SUM(Y29:Y31)/SUM(K29:K31)</f>
        <v>0.14</v>
      </c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131</v>
      </c>
      <c r="C30" s="184" t="s">
        <v>58</v>
      </c>
      <c r="D30" s="184"/>
      <c r="E30" s="184" t="s">
        <v>111</v>
      </c>
      <c r="F30" s="184" t="s">
        <v>112</v>
      </c>
      <c r="G30" s="184" t="s">
        <v>61</v>
      </c>
      <c r="H30" s="87"/>
      <c r="I30" s="87" t="s">
        <v>129</v>
      </c>
      <c r="J30" s="87" t="s">
        <v>132</v>
      </c>
      <c r="K30" s="176"/>
      <c r="L30" s="79">
        <v>7</v>
      </c>
      <c r="M30" s="79">
        <v>0</v>
      </c>
      <c r="N30" s="79">
        <v>55</v>
      </c>
      <c r="O30" s="88">
        <v>4</v>
      </c>
      <c r="P30" s="89">
        <v>0</v>
      </c>
      <c r="Q30" s="90">
        <f>O30+P30</f>
        <v>4</v>
      </c>
      <c r="R30" s="80">
        <f>IFERROR(Q30/N30,"-")</f>
        <v>0.072727272727273</v>
      </c>
      <c r="S30" s="79">
        <v>3</v>
      </c>
      <c r="T30" s="79">
        <v>1</v>
      </c>
      <c r="U30" s="80">
        <f>IFERROR(T30/(Q30),"-")</f>
        <v>0.25</v>
      </c>
      <c r="V30" s="81"/>
      <c r="W30" s="82">
        <v>1</v>
      </c>
      <c r="X30" s="80">
        <f>IF(Q30=0,"-",W30/Q30)</f>
        <v>0.25</v>
      </c>
      <c r="Y30" s="181">
        <v>3000</v>
      </c>
      <c r="Z30" s="182">
        <f>IFERROR(Y30/Q30,"-")</f>
        <v>750</v>
      </c>
      <c r="AA30" s="182">
        <f>IFERROR(Y30/W30,"-")</f>
        <v>3000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0.75</v>
      </c>
      <c r="BQ30" s="118">
        <v>1</v>
      </c>
      <c r="BR30" s="119">
        <f>IFERROR(BQ30/BO30,"-")</f>
        <v>0.33333333333333</v>
      </c>
      <c r="BS30" s="120">
        <v>3000</v>
      </c>
      <c r="BT30" s="121">
        <f>IFERROR(BS30/BO30,"-")</f>
        <v>1000</v>
      </c>
      <c r="BU30" s="122">
        <v>1</v>
      </c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3000</v>
      </c>
      <c r="CR30" s="138">
        <v>3000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133</v>
      </c>
      <c r="C31" s="184" t="s">
        <v>58</v>
      </c>
      <c r="D31" s="184"/>
      <c r="E31" s="184" t="s">
        <v>100</v>
      </c>
      <c r="F31" s="184" t="s">
        <v>100</v>
      </c>
      <c r="G31" s="184" t="s">
        <v>66</v>
      </c>
      <c r="H31" s="87"/>
      <c r="I31" s="87"/>
      <c r="J31" s="87"/>
      <c r="K31" s="176"/>
      <c r="L31" s="79">
        <v>22</v>
      </c>
      <c r="M31" s="79">
        <v>15</v>
      </c>
      <c r="N31" s="79">
        <v>9</v>
      </c>
      <c r="O31" s="88">
        <v>5</v>
      </c>
      <c r="P31" s="89">
        <v>0</v>
      </c>
      <c r="Q31" s="90">
        <f>O31+P31</f>
        <v>5</v>
      </c>
      <c r="R31" s="80">
        <f>IFERROR(Q31/N31,"-")</f>
        <v>0.55555555555556</v>
      </c>
      <c r="S31" s="79">
        <v>2</v>
      </c>
      <c r="T31" s="79">
        <v>0</v>
      </c>
      <c r="U31" s="80">
        <f>IFERROR(T31/(Q31),"-")</f>
        <v>0</v>
      </c>
      <c r="V31" s="81"/>
      <c r="W31" s="82">
        <v>2</v>
      </c>
      <c r="X31" s="80">
        <f>IF(Q31=0,"-",W31/Q31)</f>
        <v>0.4</v>
      </c>
      <c r="Y31" s="181">
        <v>11000</v>
      </c>
      <c r="Z31" s="182">
        <f>IFERROR(Y31/Q31,"-")</f>
        <v>2200</v>
      </c>
      <c r="AA31" s="182">
        <f>IFERROR(Y31/W31,"-")</f>
        <v>5500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0.4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0.2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2</v>
      </c>
      <c r="BY31" s="124">
        <f>IF(Q31=0,"",IF(BX31=0,"",(BX31/Q31)))</f>
        <v>0.4</v>
      </c>
      <c r="BZ31" s="125">
        <v>2</v>
      </c>
      <c r="CA31" s="126">
        <f>IFERROR(BZ31/BX31,"-")</f>
        <v>1</v>
      </c>
      <c r="CB31" s="127">
        <v>11000</v>
      </c>
      <c r="CC31" s="128">
        <f>IFERROR(CB31/BX31,"-")</f>
        <v>5500</v>
      </c>
      <c r="CD31" s="129">
        <v>1</v>
      </c>
      <c r="CE31" s="129">
        <v>1</v>
      </c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11000</v>
      </c>
      <c r="CR31" s="138">
        <v>8000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0.125</v>
      </c>
      <c r="B32" s="184" t="s">
        <v>134</v>
      </c>
      <c r="C32" s="184" t="s">
        <v>58</v>
      </c>
      <c r="D32" s="184"/>
      <c r="E32" s="184" t="s">
        <v>73</v>
      </c>
      <c r="F32" s="184" t="s">
        <v>78</v>
      </c>
      <c r="G32" s="184" t="s">
        <v>61</v>
      </c>
      <c r="H32" s="87" t="s">
        <v>135</v>
      </c>
      <c r="I32" s="87" t="s">
        <v>63</v>
      </c>
      <c r="J32" s="87" t="s">
        <v>136</v>
      </c>
      <c r="K32" s="176">
        <v>120000</v>
      </c>
      <c r="L32" s="79">
        <v>6</v>
      </c>
      <c r="M32" s="79">
        <v>0</v>
      </c>
      <c r="N32" s="79">
        <v>64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>
        <f>IFERROR(K32/SUM(Q32:Q33),"-")</f>
        <v>60000</v>
      </c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>
        <f>SUM(Y32:Y33)-SUM(K32:K33)</f>
        <v>-105000</v>
      </c>
      <c r="AC32" s="83">
        <f>SUM(Y32:Y33)/SUM(K32:K33)</f>
        <v>0.125</v>
      </c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137</v>
      </c>
      <c r="C33" s="184" t="s">
        <v>58</v>
      </c>
      <c r="D33" s="184"/>
      <c r="E33" s="184" t="s">
        <v>73</v>
      </c>
      <c r="F33" s="184" t="s">
        <v>78</v>
      </c>
      <c r="G33" s="184" t="s">
        <v>66</v>
      </c>
      <c r="H33" s="87"/>
      <c r="I33" s="87"/>
      <c r="J33" s="87"/>
      <c r="K33" s="176"/>
      <c r="L33" s="79">
        <v>25</v>
      </c>
      <c r="M33" s="79">
        <v>17</v>
      </c>
      <c r="N33" s="79">
        <v>35</v>
      </c>
      <c r="O33" s="88">
        <v>1</v>
      </c>
      <c r="P33" s="89">
        <v>1</v>
      </c>
      <c r="Q33" s="90">
        <f>O33+P33</f>
        <v>2</v>
      </c>
      <c r="R33" s="80">
        <f>IFERROR(Q33/N33,"-")</f>
        <v>0.057142857142857</v>
      </c>
      <c r="S33" s="79">
        <v>1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0.5</v>
      </c>
      <c r="Y33" s="181">
        <v>15000</v>
      </c>
      <c r="Z33" s="182">
        <f>IFERROR(Y33/Q33,"-")</f>
        <v>7500</v>
      </c>
      <c r="AA33" s="182">
        <f>IFERROR(Y33/W33,"-")</f>
        <v>15000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0.5</v>
      </c>
      <c r="CI33" s="132">
        <v>1</v>
      </c>
      <c r="CJ33" s="133">
        <f>IFERROR(CI33/CG33,"-")</f>
        <v>1</v>
      </c>
      <c r="CK33" s="134">
        <v>15000</v>
      </c>
      <c r="CL33" s="135">
        <f>IFERROR(CK33/CG33,"-")</f>
        <v>15000</v>
      </c>
      <c r="CM33" s="136"/>
      <c r="CN33" s="136"/>
      <c r="CO33" s="136">
        <v>1</v>
      </c>
      <c r="CP33" s="137">
        <v>1</v>
      </c>
      <c r="CQ33" s="138">
        <v>15000</v>
      </c>
      <c r="CR33" s="138">
        <v>15000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2.5846153846154</v>
      </c>
      <c r="B34" s="184" t="s">
        <v>138</v>
      </c>
      <c r="C34" s="184" t="s">
        <v>58</v>
      </c>
      <c r="D34" s="184"/>
      <c r="E34" s="184" t="s">
        <v>127</v>
      </c>
      <c r="F34" s="184" t="s">
        <v>119</v>
      </c>
      <c r="G34" s="184" t="s">
        <v>61</v>
      </c>
      <c r="H34" s="87" t="s">
        <v>139</v>
      </c>
      <c r="I34" s="87" t="s">
        <v>140</v>
      </c>
      <c r="J34" s="186" t="s">
        <v>70</v>
      </c>
      <c r="K34" s="176">
        <v>65000</v>
      </c>
      <c r="L34" s="79">
        <v>9</v>
      </c>
      <c r="M34" s="79">
        <v>0</v>
      </c>
      <c r="N34" s="79">
        <v>21</v>
      </c>
      <c r="O34" s="88">
        <v>3</v>
      </c>
      <c r="P34" s="89">
        <v>0</v>
      </c>
      <c r="Q34" s="90">
        <f>O34+P34</f>
        <v>3</v>
      </c>
      <c r="R34" s="80">
        <f>IFERROR(Q34/N34,"-")</f>
        <v>0.14285714285714</v>
      </c>
      <c r="S34" s="79">
        <v>1</v>
      </c>
      <c r="T34" s="79">
        <v>2</v>
      </c>
      <c r="U34" s="80">
        <f>IFERROR(T34/(Q34),"-")</f>
        <v>0.66666666666667</v>
      </c>
      <c r="V34" s="81">
        <f>IFERROR(K34/SUM(Q34:Q35),"-")</f>
        <v>16250</v>
      </c>
      <c r="W34" s="82">
        <v>1</v>
      </c>
      <c r="X34" s="80">
        <f>IF(Q34=0,"-",W34/Q34)</f>
        <v>0.33333333333333</v>
      </c>
      <c r="Y34" s="181">
        <v>165000</v>
      </c>
      <c r="Z34" s="182">
        <f>IFERROR(Y34/Q34,"-")</f>
        <v>55000</v>
      </c>
      <c r="AA34" s="182">
        <f>IFERROR(Y34/W34,"-")</f>
        <v>165000</v>
      </c>
      <c r="AB34" s="176">
        <f>SUM(Y34:Y35)-SUM(K34:K35)</f>
        <v>103000</v>
      </c>
      <c r="AC34" s="83">
        <f>SUM(Y34:Y35)/SUM(K34:K35)</f>
        <v>2.5846153846154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3</v>
      </c>
      <c r="BP34" s="117">
        <f>IF(Q34=0,"",IF(BO34=0,"",(BO34/Q34)))</f>
        <v>1</v>
      </c>
      <c r="BQ34" s="118">
        <v>1</v>
      </c>
      <c r="BR34" s="119">
        <f>IFERROR(BQ34/BO34,"-")</f>
        <v>0.33333333333333</v>
      </c>
      <c r="BS34" s="120">
        <v>165000</v>
      </c>
      <c r="BT34" s="121">
        <f>IFERROR(BS34/BO34,"-")</f>
        <v>55000</v>
      </c>
      <c r="BU34" s="122"/>
      <c r="BV34" s="122"/>
      <c r="BW34" s="122">
        <v>1</v>
      </c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165000</v>
      </c>
      <c r="CR34" s="138">
        <v>165000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/>
      <c r="B35" s="184" t="s">
        <v>141</v>
      </c>
      <c r="C35" s="184" t="s">
        <v>58</v>
      </c>
      <c r="D35" s="184"/>
      <c r="E35" s="184" t="s">
        <v>127</v>
      </c>
      <c r="F35" s="184" t="s">
        <v>119</v>
      </c>
      <c r="G35" s="184" t="s">
        <v>66</v>
      </c>
      <c r="H35" s="87"/>
      <c r="I35" s="87"/>
      <c r="J35" s="87"/>
      <c r="K35" s="176"/>
      <c r="L35" s="79">
        <v>18</v>
      </c>
      <c r="M35" s="79">
        <v>16</v>
      </c>
      <c r="N35" s="79">
        <v>13</v>
      </c>
      <c r="O35" s="88">
        <v>1</v>
      </c>
      <c r="P35" s="89">
        <v>0</v>
      </c>
      <c r="Q35" s="90">
        <f>O35+P35</f>
        <v>1</v>
      </c>
      <c r="R35" s="80">
        <f>IFERROR(Q35/N35,"-")</f>
        <v>0.076923076923077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1</v>
      </c>
      <c r="Y35" s="181">
        <v>3000</v>
      </c>
      <c r="Z35" s="182">
        <f>IFERROR(Y35/Q35,"-")</f>
        <v>3000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1</v>
      </c>
      <c r="BY35" s="124">
        <f>IF(Q35=0,"",IF(BX35=0,"",(BX35/Q35)))</f>
        <v>1</v>
      </c>
      <c r="BZ35" s="125">
        <v>1</v>
      </c>
      <c r="CA35" s="126">
        <f>IFERROR(BZ35/BX35,"-")</f>
        <v>1</v>
      </c>
      <c r="CB35" s="127">
        <v>3000</v>
      </c>
      <c r="CC35" s="128">
        <f>IFERROR(CB35/BX35,"-")</f>
        <v>3000</v>
      </c>
      <c r="CD35" s="129">
        <v>1</v>
      </c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0.61538461538462</v>
      </c>
      <c r="B36" s="184" t="s">
        <v>142</v>
      </c>
      <c r="C36" s="184" t="s">
        <v>58</v>
      </c>
      <c r="D36" s="184"/>
      <c r="E36" s="184" t="s">
        <v>143</v>
      </c>
      <c r="F36" s="184" t="s">
        <v>144</v>
      </c>
      <c r="G36" s="184" t="s">
        <v>61</v>
      </c>
      <c r="H36" s="87" t="s">
        <v>139</v>
      </c>
      <c r="I36" s="87" t="s">
        <v>140</v>
      </c>
      <c r="J36" s="185" t="s">
        <v>75</v>
      </c>
      <c r="K36" s="176">
        <v>65000</v>
      </c>
      <c r="L36" s="79">
        <v>8</v>
      </c>
      <c r="M36" s="79">
        <v>0</v>
      </c>
      <c r="N36" s="79">
        <v>59</v>
      </c>
      <c r="O36" s="88">
        <v>4</v>
      </c>
      <c r="P36" s="89">
        <v>0</v>
      </c>
      <c r="Q36" s="90">
        <f>O36+P36</f>
        <v>4</v>
      </c>
      <c r="R36" s="80">
        <f>IFERROR(Q36/N36,"-")</f>
        <v>0.067796610169492</v>
      </c>
      <c r="S36" s="79">
        <v>0</v>
      </c>
      <c r="T36" s="79">
        <v>1</v>
      </c>
      <c r="U36" s="80">
        <f>IFERROR(T36/(Q36),"-")</f>
        <v>0.25</v>
      </c>
      <c r="V36" s="81">
        <f>IFERROR(K36/SUM(Q36:Q37),"-")</f>
        <v>7222.2222222222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-25000</v>
      </c>
      <c r="AC36" s="83">
        <f>SUM(Y36:Y37)/SUM(K36:K37)</f>
        <v>0.61538461538462</v>
      </c>
      <c r="AD36" s="77"/>
      <c r="AE36" s="91">
        <v>1</v>
      </c>
      <c r="AF36" s="92">
        <f>IF(Q36=0,"",IF(AE36=0,"",(AE36/Q36)))</f>
        <v>0.25</v>
      </c>
      <c r="AG36" s="91"/>
      <c r="AH36" s="93">
        <f>IFERROR(AG36/AE36,"-")</f>
        <v>0</v>
      </c>
      <c r="AI36" s="94"/>
      <c r="AJ36" s="95">
        <f>IFERROR(AI36/AE36,"-")</f>
        <v>0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0.25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0.25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0.25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145</v>
      </c>
      <c r="C37" s="184" t="s">
        <v>58</v>
      </c>
      <c r="D37" s="184"/>
      <c r="E37" s="184" t="s">
        <v>143</v>
      </c>
      <c r="F37" s="184" t="s">
        <v>144</v>
      </c>
      <c r="G37" s="184" t="s">
        <v>66</v>
      </c>
      <c r="H37" s="87"/>
      <c r="I37" s="87"/>
      <c r="J37" s="87"/>
      <c r="K37" s="176"/>
      <c r="L37" s="79">
        <v>49</v>
      </c>
      <c r="M37" s="79">
        <v>27</v>
      </c>
      <c r="N37" s="79">
        <v>10</v>
      </c>
      <c r="O37" s="88">
        <v>5</v>
      </c>
      <c r="P37" s="89">
        <v>0</v>
      </c>
      <c r="Q37" s="90">
        <f>O37+P37</f>
        <v>5</v>
      </c>
      <c r="R37" s="80">
        <f>IFERROR(Q37/N37,"-")</f>
        <v>0.5</v>
      </c>
      <c r="S37" s="79">
        <v>2</v>
      </c>
      <c r="T37" s="79">
        <v>1</v>
      </c>
      <c r="U37" s="80">
        <f>IFERROR(T37/(Q37),"-")</f>
        <v>0.2</v>
      </c>
      <c r="V37" s="81"/>
      <c r="W37" s="82">
        <v>3</v>
      </c>
      <c r="X37" s="80">
        <f>IF(Q37=0,"-",W37/Q37)</f>
        <v>0.6</v>
      </c>
      <c r="Y37" s="181">
        <v>40000</v>
      </c>
      <c r="Z37" s="182">
        <f>IFERROR(Y37/Q37,"-")</f>
        <v>8000</v>
      </c>
      <c r="AA37" s="182">
        <f>IFERROR(Y37/W37,"-")</f>
        <v>13333.333333333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0.2</v>
      </c>
      <c r="BQ37" s="118">
        <v>1</v>
      </c>
      <c r="BR37" s="119">
        <f>IFERROR(BQ37/BO37,"-")</f>
        <v>1</v>
      </c>
      <c r="BS37" s="120">
        <v>10000</v>
      </c>
      <c r="BT37" s="121">
        <f>IFERROR(BS37/BO37,"-")</f>
        <v>10000</v>
      </c>
      <c r="BU37" s="122"/>
      <c r="BV37" s="122">
        <v>1</v>
      </c>
      <c r="BW37" s="122"/>
      <c r="BX37" s="123">
        <v>3</v>
      </c>
      <c r="BY37" s="124">
        <f>IF(Q37=0,"",IF(BX37=0,"",(BX37/Q37)))</f>
        <v>0.6</v>
      </c>
      <c r="BZ37" s="125">
        <v>2</v>
      </c>
      <c r="CA37" s="126">
        <f>IFERROR(BZ37/BX37,"-")</f>
        <v>0.66666666666667</v>
      </c>
      <c r="CB37" s="127">
        <v>30000</v>
      </c>
      <c r="CC37" s="128">
        <f>IFERROR(CB37/BX37,"-")</f>
        <v>10000</v>
      </c>
      <c r="CD37" s="129">
        <v>1</v>
      </c>
      <c r="CE37" s="129"/>
      <c r="CF37" s="129">
        <v>1</v>
      </c>
      <c r="CG37" s="130">
        <v>1</v>
      </c>
      <c r="CH37" s="131">
        <f>IF(Q37=0,"",IF(CG37=0,"",(CG37/Q37)))</f>
        <v>0.2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3</v>
      </c>
      <c r="CQ37" s="138">
        <v>40000</v>
      </c>
      <c r="CR37" s="138">
        <v>25000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</v>
      </c>
      <c r="B38" s="184" t="s">
        <v>146</v>
      </c>
      <c r="C38" s="184" t="s">
        <v>58</v>
      </c>
      <c r="D38" s="184"/>
      <c r="E38" s="184" t="s">
        <v>147</v>
      </c>
      <c r="F38" s="184" t="s">
        <v>148</v>
      </c>
      <c r="G38" s="184" t="s">
        <v>61</v>
      </c>
      <c r="H38" s="87" t="s">
        <v>139</v>
      </c>
      <c r="I38" s="87" t="s">
        <v>149</v>
      </c>
      <c r="J38" s="186" t="s">
        <v>150</v>
      </c>
      <c r="K38" s="176">
        <v>16250</v>
      </c>
      <c r="L38" s="79">
        <v>1</v>
      </c>
      <c r="M38" s="79">
        <v>0</v>
      </c>
      <c r="N38" s="79">
        <v>8</v>
      </c>
      <c r="O38" s="88">
        <v>1</v>
      </c>
      <c r="P38" s="89">
        <v>0</v>
      </c>
      <c r="Q38" s="90">
        <f>O38+P38</f>
        <v>1</v>
      </c>
      <c r="R38" s="80">
        <f>IFERROR(Q38/N38,"-")</f>
        <v>0.125</v>
      </c>
      <c r="S38" s="79">
        <v>0</v>
      </c>
      <c r="T38" s="79">
        <v>0</v>
      </c>
      <c r="U38" s="80">
        <f>IFERROR(T38/(Q38),"-")</f>
        <v>0</v>
      </c>
      <c r="V38" s="81">
        <f>IFERROR(K38/SUM(Q38:Q39),"-")</f>
        <v>8125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-16250</v>
      </c>
      <c r="AC38" s="83">
        <f>SUM(Y38:Y39)/SUM(K38:K39)</f>
        <v>0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151</v>
      </c>
      <c r="C39" s="184" t="s">
        <v>58</v>
      </c>
      <c r="D39" s="184"/>
      <c r="E39" s="184" t="s">
        <v>147</v>
      </c>
      <c r="F39" s="184" t="s">
        <v>148</v>
      </c>
      <c r="G39" s="184" t="s">
        <v>66</v>
      </c>
      <c r="H39" s="87"/>
      <c r="I39" s="87"/>
      <c r="J39" s="87"/>
      <c r="K39" s="176"/>
      <c r="L39" s="79">
        <v>5</v>
      </c>
      <c r="M39" s="79">
        <v>4</v>
      </c>
      <c r="N39" s="79">
        <v>6</v>
      </c>
      <c r="O39" s="88">
        <v>0</v>
      </c>
      <c r="P39" s="89">
        <v>1</v>
      </c>
      <c r="Q39" s="90">
        <f>O39+P39</f>
        <v>1</v>
      </c>
      <c r="R39" s="80">
        <f>IFERROR(Q39/N39,"-")</f>
        <v>0.16666666666667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1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4.1230769230769</v>
      </c>
      <c r="B40" s="184" t="s">
        <v>152</v>
      </c>
      <c r="C40" s="184" t="s">
        <v>58</v>
      </c>
      <c r="D40" s="184"/>
      <c r="E40" s="184" t="s">
        <v>153</v>
      </c>
      <c r="F40" s="184" t="s">
        <v>148</v>
      </c>
      <c r="G40" s="184" t="s">
        <v>61</v>
      </c>
      <c r="H40" s="87" t="s">
        <v>139</v>
      </c>
      <c r="I40" s="87" t="s">
        <v>149</v>
      </c>
      <c r="J40" s="186" t="s">
        <v>154</v>
      </c>
      <c r="K40" s="176">
        <v>16250</v>
      </c>
      <c r="L40" s="79">
        <v>2</v>
      </c>
      <c r="M40" s="79">
        <v>0</v>
      </c>
      <c r="N40" s="79">
        <v>11</v>
      </c>
      <c r="O40" s="88">
        <v>1</v>
      </c>
      <c r="P40" s="89">
        <v>0</v>
      </c>
      <c r="Q40" s="90">
        <f>O40+P40</f>
        <v>1</v>
      </c>
      <c r="R40" s="80">
        <f>IFERROR(Q40/N40,"-")</f>
        <v>0.090909090909091</v>
      </c>
      <c r="S40" s="79">
        <v>1</v>
      </c>
      <c r="T40" s="79">
        <v>0</v>
      </c>
      <c r="U40" s="80">
        <f>IFERROR(T40/(Q40),"-")</f>
        <v>0</v>
      </c>
      <c r="V40" s="81">
        <f>IFERROR(K40/SUM(Q40:Q41),"-")</f>
        <v>16250</v>
      </c>
      <c r="W40" s="82">
        <v>1</v>
      </c>
      <c r="X40" s="80">
        <f>IF(Q40=0,"-",W40/Q40)</f>
        <v>1</v>
      </c>
      <c r="Y40" s="181">
        <v>67000</v>
      </c>
      <c r="Z40" s="182">
        <f>IFERROR(Y40/Q40,"-")</f>
        <v>67000</v>
      </c>
      <c r="AA40" s="182">
        <f>IFERROR(Y40/W40,"-")</f>
        <v>67000</v>
      </c>
      <c r="AB40" s="176">
        <f>SUM(Y40:Y41)-SUM(K40:K41)</f>
        <v>50750</v>
      </c>
      <c r="AC40" s="83">
        <f>SUM(Y40:Y41)/SUM(K40:K41)</f>
        <v>4.1230769230769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1</v>
      </c>
      <c r="BQ40" s="118">
        <v>1</v>
      </c>
      <c r="BR40" s="119">
        <f>IFERROR(BQ40/BO40,"-")</f>
        <v>1</v>
      </c>
      <c r="BS40" s="120">
        <v>67000</v>
      </c>
      <c r="BT40" s="121">
        <f>IFERROR(BS40/BO40,"-")</f>
        <v>67000</v>
      </c>
      <c r="BU40" s="122"/>
      <c r="BV40" s="122"/>
      <c r="BW40" s="122">
        <v>1</v>
      </c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67000</v>
      </c>
      <c r="CR40" s="138">
        <v>67000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155</v>
      </c>
      <c r="C41" s="184" t="s">
        <v>58</v>
      </c>
      <c r="D41" s="184"/>
      <c r="E41" s="184" t="s">
        <v>153</v>
      </c>
      <c r="F41" s="184" t="s">
        <v>148</v>
      </c>
      <c r="G41" s="184" t="s">
        <v>66</v>
      </c>
      <c r="H41" s="87"/>
      <c r="I41" s="87"/>
      <c r="J41" s="87"/>
      <c r="K41" s="176"/>
      <c r="L41" s="79">
        <v>5</v>
      </c>
      <c r="M41" s="79">
        <v>5</v>
      </c>
      <c r="N41" s="79">
        <v>0</v>
      </c>
      <c r="O41" s="88">
        <v>0</v>
      </c>
      <c r="P41" s="89">
        <v>0</v>
      </c>
      <c r="Q41" s="90">
        <f>O41+P41</f>
        <v>0</v>
      </c>
      <c r="R41" s="80" t="str">
        <f>IFERROR(Q41/N41,"-")</f>
        <v>-</v>
      </c>
      <c r="S41" s="79">
        <v>0</v>
      </c>
      <c r="T41" s="79">
        <v>0</v>
      </c>
      <c r="U41" s="80" t="str">
        <f>IFERROR(T41/(Q41),"-")</f>
        <v>-</v>
      </c>
      <c r="V41" s="81"/>
      <c r="W41" s="82">
        <v>0</v>
      </c>
      <c r="X41" s="80" t="str">
        <f>IF(Q41=0,"-",W41/Q41)</f>
        <v>-</v>
      </c>
      <c r="Y41" s="181">
        <v>0</v>
      </c>
      <c r="Z41" s="182" t="str">
        <f>IFERROR(Y41/Q41,"-")</f>
        <v>-</v>
      </c>
      <c r="AA41" s="182" t="str">
        <f>IFERROR(Y41/W41,"-")</f>
        <v>-</v>
      </c>
      <c r="AB41" s="176"/>
      <c r="AC41" s="83"/>
      <c r="AD41" s="77"/>
      <c r="AE41" s="91"/>
      <c r="AF41" s="92" t="str">
        <f>IF(Q41=0,"",IF(AE41=0,"",(AE41/Q41)))</f>
        <v/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 t="str">
        <f>IF(Q41=0,"",IF(AN41=0,"",(AN41/Q41)))</f>
        <v/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 t="str">
        <f>IF(Q41=0,"",IF(AW41=0,"",(AW41/Q41)))</f>
        <v/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 t="str">
        <f>IF(Q41=0,"",IF(BF41=0,"",(BF41/Q41)))</f>
        <v/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 t="str">
        <f>IF(Q41=0,"",IF(BO41=0,"",(BO41/Q41)))</f>
        <v/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 t="str">
        <f>IF(Q41=0,"",IF(BX41=0,"",(BX41/Q41)))</f>
        <v/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 t="str">
        <f>IF(Q41=0,"",IF(CG41=0,"",(CG41/Q41)))</f>
        <v/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0.7</v>
      </c>
      <c r="B42" s="184" t="s">
        <v>156</v>
      </c>
      <c r="C42" s="184" t="s">
        <v>58</v>
      </c>
      <c r="D42" s="184"/>
      <c r="E42" s="184" t="s">
        <v>118</v>
      </c>
      <c r="F42" s="184" t="s">
        <v>87</v>
      </c>
      <c r="G42" s="184" t="s">
        <v>61</v>
      </c>
      <c r="H42" s="87" t="s">
        <v>157</v>
      </c>
      <c r="I42" s="87" t="s">
        <v>158</v>
      </c>
      <c r="J42" s="185" t="s">
        <v>80</v>
      </c>
      <c r="K42" s="176">
        <v>30000</v>
      </c>
      <c r="L42" s="79">
        <v>4</v>
      </c>
      <c r="M42" s="79">
        <v>0</v>
      </c>
      <c r="N42" s="79">
        <v>49</v>
      </c>
      <c r="O42" s="88">
        <v>1</v>
      </c>
      <c r="P42" s="89">
        <v>0</v>
      </c>
      <c r="Q42" s="90">
        <f>O42+P42</f>
        <v>1</v>
      </c>
      <c r="R42" s="80">
        <f>IFERROR(Q42/N42,"-")</f>
        <v>0.020408163265306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7500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-9000</v>
      </c>
      <c r="AC42" s="83">
        <f>SUM(Y42:Y43)/SUM(K42:K43)</f>
        <v>0.7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1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159</v>
      </c>
      <c r="C43" s="184" t="s">
        <v>58</v>
      </c>
      <c r="D43" s="184"/>
      <c r="E43" s="184" t="s">
        <v>118</v>
      </c>
      <c r="F43" s="184" t="s">
        <v>87</v>
      </c>
      <c r="G43" s="184" t="s">
        <v>66</v>
      </c>
      <c r="H43" s="87"/>
      <c r="I43" s="87"/>
      <c r="J43" s="87"/>
      <c r="K43" s="176"/>
      <c r="L43" s="79">
        <v>10</v>
      </c>
      <c r="M43" s="79">
        <v>10</v>
      </c>
      <c r="N43" s="79">
        <v>6</v>
      </c>
      <c r="O43" s="88">
        <v>3</v>
      </c>
      <c r="P43" s="89">
        <v>0</v>
      </c>
      <c r="Q43" s="90">
        <f>O43+P43</f>
        <v>3</v>
      </c>
      <c r="R43" s="80">
        <f>IFERROR(Q43/N43,"-")</f>
        <v>0.5</v>
      </c>
      <c r="S43" s="79">
        <v>2</v>
      </c>
      <c r="T43" s="79">
        <v>0</v>
      </c>
      <c r="U43" s="80">
        <f>IFERROR(T43/(Q43),"-")</f>
        <v>0</v>
      </c>
      <c r="V43" s="81"/>
      <c r="W43" s="82">
        <v>1</v>
      </c>
      <c r="X43" s="80">
        <f>IF(Q43=0,"-",W43/Q43)</f>
        <v>0.33333333333333</v>
      </c>
      <c r="Y43" s="181">
        <v>21000</v>
      </c>
      <c r="Z43" s="182">
        <f>IFERROR(Y43/Q43,"-")</f>
        <v>7000</v>
      </c>
      <c r="AA43" s="182">
        <f>IFERROR(Y43/W43,"-")</f>
        <v>21000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0.33333333333333</v>
      </c>
      <c r="BQ43" s="118">
        <v>1</v>
      </c>
      <c r="BR43" s="119">
        <f>IFERROR(BQ43/BO43,"-")</f>
        <v>1</v>
      </c>
      <c r="BS43" s="120">
        <v>21000</v>
      </c>
      <c r="BT43" s="121">
        <f>IFERROR(BS43/BO43,"-")</f>
        <v>21000</v>
      </c>
      <c r="BU43" s="122"/>
      <c r="BV43" s="122"/>
      <c r="BW43" s="122">
        <v>1</v>
      </c>
      <c r="BX43" s="123">
        <v>1</v>
      </c>
      <c r="BY43" s="124">
        <f>IF(Q43=0,"",IF(BX43=0,"",(BX43/Q43)))</f>
        <v>0.33333333333333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21000</v>
      </c>
      <c r="CR43" s="138">
        <v>21000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0.1</v>
      </c>
      <c r="B44" s="184" t="s">
        <v>160</v>
      </c>
      <c r="C44" s="184" t="s">
        <v>58</v>
      </c>
      <c r="D44" s="184"/>
      <c r="E44" s="184" t="s">
        <v>161</v>
      </c>
      <c r="F44" s="184" t="s">
        <v>93</v>
      </c>
      <c r="G44" s="184" t="s">
        <v>61</v>
      </c>
      <c r="H44" s="87" t="s">
        <v>157</v>
      </c>
      <c r="I44" s="87" t="s">
        <v>158</v>
      </c>
      <c r="J44" s="186" t="s">
        <v>150</v>
      </c>
      <c r="K44" s="176">
        <v>30000</v>
      </c>
      <c r="L44" s="79">
        <v>2</v>
      </c>
      <c r="M44" s="79">
        <v>0</v>
      </c>
      <c r="N44" s="79">
        <v>36</v>
      </c>
      <c r="O44" s="88">
        <v>1</v>
      </c>
      <c r="P44" s="89">
        <v>0</v>
      </c>
      <c r="Q44" s="90">
        <f>O44+P44</f>
        <v>1</v>
      </c>
      <c r="R44" s="80">
        <f>IFERROR(Q44/N44,"-")</f>
        <v>0.027777777777778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15000</v>
      </c>
      <c r="W44" s="82">
        <v>1</v>
      </c>
      <c r="X44" s="80">
        <f>IF(Q44=0,"-",W44/Q44)</f>
        <v>1</v>
      </c>
      <c r="Y44" s="181">
        <v>3000</v>
      </c>
      <c r="Z44" s="182">
        <f>IFERROR(Y44/Q44,"-")</f>
        <v>3000</v>
      </c>
      <c r="AA44" s="182">
        <f>IFERROR(Y44/W44,"-")</f>
        <v>3000</v>
      </c>
      <c r="AB44" s="176">
        <f>SUM(Y44:Y45)-SUM(K44:K45)</f>
        <v>-27000</v>
      </c>
      <c r="AC44" s="83">
        <f>SUM(Y44:Y45)/SUM(K44:K45)</f>
        <v>0.1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1</v>
      </c>
      <c r="BH44" s="109">
        <v>1</v>
      </c>
      <c r="BI44" s="111">
        <f>IFERROR(BH44/BF44,"-")</f>
        <v>1</v>
      </c>
      <c r="BJ44" s="112">
        <v>3000</v>
      </c>
      <c r="BK44" s="113">
        <f>IFERROR(BJ44/BF44,"-")</f>
        <v>3000</v>
      </c>
      <c r="BL44" s="114">
        <v>1</v>
      </c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3000</v>
      </c>
      <c r="CR44" s="138">
        <v>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162</v>
      </c>
      <c r="C45" s="184" t="s">
        <v>58</v>
      </c>
      <c r="D45" s="184"/>
      <c r="E45" s="184" t="s">
        <v>161</v>
      </c>
      <c r="F45" s="184" t="s">
        <v>93</v>
      </c>
      <c r="G45" s="184" t="s">
        <v>66</v>
      </c>
      <c r="H45" s="87"/>
      <c r="I45" s="87"/>
      <c r="J45" s="87"/>
      <c r="K45" s="176"/>
      <c r="L45" s="79">
        <v>16</v>
      </c>
      <c r="M45" s="79">
        <v>7</v>
      </c>
      <c r="N45" s="79">
        <v>1</v>
      </c>
      <c r="O45" s="88">
        <v>1</v>
      </c>
      <c r="P45" s="89">
        <v>0</v>
      </c>
      <c r="Q45" s="90">
        <f>O45+P45</f>
        <v>1</v>
      </c>
      <c r="R45" s="80">
        <f>IFERROR(Q45/N45,"-")</f>
        <v>1</v>
      </c>
      <c r="S45" s="79">
        <v>0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</v>
      </c>
      <c r="B46" s="184" t="s">
        <v>163</v>
      </c>
      <c r="C46" s="184" t="s">
        <v>58</v>
      </c>
      <c r="D46" s="184"/>
      <c r="E46" s="184" t="s">
        <v>111</v>
      </c>
      <c r="F46" s="184" t="s">
        <v>97</v>
      </c>
      <c r="G46" s="184" t="s">
        <v>61</v>
      </c>
      <c r="H46" s="87" t="s">
        <v>157</v>
      </c>
      <c r="I46" s="87" t="s">
        <v>158</v>
      </c>
      <c r="J46" s="185" t="s">
        <v>164</v>
      </c>
      <c r="K46" s="176">
        <v>30000</v>
      </c>
      <c r="L46" s="79">
        <v>2</v>
      </c>
      <c r="M46" s="79">
        <v>0</v>
      </c>
      <c r="N46" s="79">
        <v>25</v>
      </c>
      <c r="O46" s="88">
        <v>1</v>
      </c>
      <c r="P46" s="89">
        <v>0</v>
      </c>
      <c r="Q46" s="90">
        <f>O46+P46</f>
        <v>1</v>
      </c>
      <c r="R46" s="80">
        <f>IFERROR(Q46/N46,"-")</f>
        <v>0.04</v>
      </c>
      <c r="S46" s="79">
        <v>0</v>
      </c>
      <c r="T46" s="79">
        <v>0</v>
      </c>
      <c r="U46" s="80">
        <f>IFERROR(T46/(Q46),"-")</f>
        <v>0</v>
      </c>
      <c r="V46" s="81">
        <f>IFERROR(K46/SUM(Q46:Q47),"-")</f>
        <v>30000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-30000</v>
      </c>
      <c r="AC46" s="83">
        <f>SUM(Y46:Y47)/SUM(K46:K47)</f>
        <v>0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1</v>
      </c>
      <c r="BY46" s="124">
        <f>IF(Q46=0,"",IF(BX46=0,"",(BX46/Q46)))</f>
        <v>1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165</v>
      </c>
      <c r="C47" s="184" t="s">
        <v>58</v>
      </c>
      <c r="D47" s="184"/>
      <c r="E47" s="184" t="s">
        <v>111</v>
      </c>
      <c r="F47" s="184" t="s">
        <v>97</v>
      </c>
      <c r="G47" s="184" t="s">
        <v>66</v>
      </c>
      <c r="H47" s="87"/>
      <c r="I47" s="87"/>
      <c r="J47" s="87"/>
      <c r="K47" s="176"/>
      <c r="L47" s="79">
        <v>3</v>
      </c>
      <c r="M47" s="79">
        <v>3</v>
      </c>
      <c r="N47" s="79">
        <v>0</v>
      </c>
      <c r="O47" s="88">
        <v>0</v>
      </c>
      <c r="P47" s="89">
        <v>0</v>
      </c>
      <c r="Q47" s="90">
        <f>O47+P47</f>
        <v>0</v>
      </c>
      <c r="R47" s="80" t="str">
        <f>IFERROR(Q47/N47,"-")</f>
        <v>-</v>
      </c>
      <c r="S47" s="79">
        <v>0</v>
      </c>
      <c r="T47" s="79">
        <v>0</v>
      </c>
      <c r="U47" s="80" t="str">
        <f>IFERROR(T47/(Q47),"-")</f>
        <v>-</v>
      </c>
      <c r="V47" s="81"/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/>
      <c r="AC47" s="83"/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0.43333333333333</v>
      </c>
      <c r="B48" s="184" t="s">
        <v>166</v>
      </c>
      <c r="C48" s="184" t="s">
        <v>58</v>
      </c>
      <c r="D48" s="184"/>
      <c r="E48" s="184" t="s">
        <v>167</v>
      </c>
      <c r="F48" s="184" t="s">
        <v>168</v>
      </c>
      <c r="G48" s="184" t="s">
        <v>61</v>
      </c>
      <c r="H48" s="87" t="s">
        <v>157</v>
      </c>
      <c r="I48" s="87" t="s">
        <v>158</v>
      </c>
      <c r="J48" s="186" t="s">
        <v>154</v>
      </c>
      <c r="K48" s="176">
        <v>30000</v>
      </c>
      <c r="L48" s="79">
        <v>6</v>
      </c>
      <c r="M48" s="79">
        <v>0</v>
      </c>
      <c r="N48" s="79">
        <v>43</v>
      </c>
      <c r="O48" s="88">
        <v>2</v>
      </c>
      <c r="P48" s="89">
        <v>0</v>
      </c>
      <c r="Q48" s="90">
        <f>O48+P48</f>
        <v>2</v>
      </c>
      <c r="R48" s="80">
        <f>IFERROR(Q48/N48,"-")</f>
        <v>0.046511627906977</v>
      </c>
      <c r="S48" s="79">
        <v>2</v>
      </c>
      <c r="T48" s="79">
        <v>0</v>
      </c>
      <c r="U48" s="80">
        <f>IFERROR(T48/(Q48),"-")</f>
        <v>0</v>
      </c>
      <c r="V48" s="81">
        <f>IFERROR(K48/SUM(Q48:Q49),"-")</f>
        <v>15000</v>
      </c>
      <c r="W48" s="82">
        <v>1</v>
      </c>
      <c r="X48" s="80">
        <f>IF(Q48=0,"-",W48/Q48)</f>
        <v>0.5</v>
      </c>
      <c r="Y48" s="181">
        <v>13000</v>
      </c>
      <c r="Z48" s="182">
        <f>IFERROR(Y48/Q48,"-")</f>
        <v>6500</v>
      </c>
      <c r="AA48" s="182">
        <f>IFERROR(Y48/W48,"-")</f>
        <v>13000</v>
      </c>
      <c r="AB48" s="176">
        <f>SUM(Y48:Y49)-SUM(K48:K49)</f>
        <v>-17000</v>
      </c>
      <c r="AC48" s="83">
        <f>SUM(Y48:Y49)/SUM(K48:K49)</f>
        <v>0.43333333333333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1</v>
      </c>
      <c r="BP48" s="117">
        <f>IF(Q48=0,"",IF(BO48=0,"",(BO48/Q48)))</f>
        <v>0.5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1</v>
      </c>
      <c r="BY48" s="124">
        <f>IF(Q48=0,"",IF(BX48=0,"",(BX48/Q48)))</f>
        <v>0.5</v>
      </c>
      <c r="BZ48" s="125">
        <v>1</v>
      </c>
      <c r="CA48" s="126">
        <f>IFERROR(BZ48/BX48,"-")</f>
        <v>1</v>
      </c>
      <c r="CB48" s="127">
        <v>13000</v>
      </c>
      <c r="CC48" s="128">
        <f>IFERROR(CB48/BX48,"-")</f>
        <v>13000</v>
      </c>
      <c r="CD48" s="129"/>
      <c r="CE48" s="129"/>
      <c r="CF48" s="129">
        <v>1</v>
      </c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13000</v>
      </c>
      <c r="CR48" s="138">
        <v>13000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169</v>
      </c>
      <c r="C49" s="184" t="s">
        <v>58</v>
      </c>
      <c r="D49" s="184"/>
      <c r="E49" s="184" t="s">
        <v>167</v>
      </c>
      <c r="F49" s="184" t="s">
        <v>168</v>
      </c>
      <c r="G49" s="184" t="s">
        <v>66</v>
      </c>
      <c r="H49" s="87"/>
      <c r="I49" s="87"/>
      <c r="J49" s="87"/>
      <c r="K49" s="176"/>
      <c r="L49" s="79">
        <v>9</v>
      </c>
      <c r="M49" s="79">
        <v>5</v>
      </c>
      <c r="N49" s="79">
        <v>7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2.18</v>
      </c>
      <c r="B50" s="184" t="s">
        <v>170</v>
      </c>
      <c r="C50" s="184" t="s">
        <v>58</v>
      </c>
      <c r="D50" s="184"/>
      <c r="E50" s="184" t="s">
        <v>111</v>
      </c>
      <c r="F50" s="184" t="s">
        <v>60</v>
      </c>
      <c r="G50" s="184" t="s">
        <v>61</v>
      </c>
      <c r="H50" s="87" t="s">
        <v>88</v>
      </c>
      <c r="I50" s="87" t="s">
        <v>171</v>
      </c>
      <c r="J50" s="87" t="s">
        <v>172</v>
      </c>
      <c r="K50" s="176">
        <v>50000</v>
      </c>
      <c r="L50" s="79">
        <v>8</v>
      </c>
      <c r="M50" s="79">
        <v>0</v>
      </c>
      <c r="N50" s="79">
        <v>30</v>
      </c>
      <c r="O50" s="88">
        <v>5</v>
      </c>
      <c r="P50" s="89">
        <v>0</v>
      </c>
      <c r="Q50" s="90">
        <f>O50+P50</f>
        <v>5</v>
      </c>
      <c r="R50" s="80">
        <f>IFERROR(Q50/N50,"-")</f>
        <v>0.16666666666667</v>
      </c>
      <c r="S50" s="79">
        <v>1</v>
      </c>
      <c r="T50" s="79">
        <v>2</v>
      </c>
      <c r="U50" s="80">
        <f>IFERROR(T50/(Q50),"-")</f>
        <v>0.4</v>
      </c>
      <c r="V50" s="81">
        <f>IFERROR(K50/SUM(Q50:Q51),"-")</f>
        <v>6250</v>
      </c>
      <c r="W50" s="82">
        <v>2</v>
      </c>
      <c r="X50" s="80">
        <f>IF(Q50=0,"-",W50/Q50)</f>
        <v>0.4</v>
      </c>
      <c r="Y50" s="181">
        <v>44000</v>
      </c>
      <c r="Z50" s="182">
        <f>IFERROR(Y50/Q50,"-")</f>
        <v>8800</v>
      </c>
      <c r="AA50" s="182">
        <f>IFERROR(Y50/W50,"-")</f>
        <v>22000</v>
      </c>
      <c r="AB50" s="176">
        <f>SUM(Y50:Y51)-SUM(K50:K51)</f>
        <v>59000</v>
      </c>
      <c r="AC50" s="83">
        <f>SUM(Y50:Y51)/SUM(K50:K51)</f>
        <v>2.18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>
        <v>2</v>
      </c>
      <c r="AO50" s="98">
        <f>IF(Q50=0,"",IF(AN50=0,"",(AN50/Q50)))</f>
        <v>0.4</v>
      </c>
      <c r="AP50" s="97">
        <v>1</v>
      </c>
      <c r="AQ50" s="99">
        <f>IFERROR(AP50/AN50,"-")</f>
        <v>0.5</v>
      </c>
      <c r="AR50" s="100">
        <v>8000</v>
      </c>
      <c r="AS50" s="101">
        <f>IFERROR(AR50/AN50,"-")</f>
        <v>4000</v>
      </c>
      <c r="AT50" s="102"/>
      <c r="AU50" s="102">
        <v>1</v>
      </c>
      <c r="AV50" s="102"/>
      <c r="AW50" s="103">
        <v>1</v>
      </c>
      <c r="AX50" s="104">
        <f>IF(Q50=0,"",IF(AW50=0,"",(AW50/Q50)))</f>
        <v>0.2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>
        <v>2</v>
      </c>
      <c r="BG50" s="110">
        <f>IF(Q50=0,"",IF(BF50=0,"",(BF50/Q50)))</f>
        <v>0.4</v>
      </c>
      <c r="BH50" s="109">
        <v>1</v>
      </c>
      <c r="BI50" s="111">
        <f>IFERROR(BH50/BF50,"-")</f>
        <v>0.5</v>
      </c>
      <c r="BJ50" s="112">
        <v>36000</v>
      </c>
      <c r="BK50" s="113">
        <f>IFERROR(BJ50/BF50,"-")</f>
        <v>18000</v>
      </c>
      <c r="BL50" s="114"/>
      <c r="BM50" s="114"/>
      <c r="BN50" s="114">
        <v>1</v>
      </c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2</v>
      </c>
      <c r="CQ50" s="138">
        <v>44000</v>
      </c>
      <c r="CR50" s="138">
        <v>36000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173</v>
      </c>
      <c r="C51" s="184" t="s">
        <v>58</v>
      </c>
      <c r="D51" s="184"/>
      <c r="E51" s="184" t="s">
        <v>111</v>
      </c>
      <c r="F51" s="184" t="s">
        <v>60</v>
      </c>
      <c r="G51" s="184" t="s">
        <v>66</v>
      </c>
      <c r="H51" s="87"/>
      <c r="I51" s="87"/>
      <c r="J51" s="87"/>
      <c r="K51" s="176"/>
      <c r="L51" s="79">
        <v>27</v>
      </c>
      <c r="M51" s="79">
        <v>12</v>
      </c>
      <c r="N51" s="79">
        <v>12</v>
      </c>
      <c r="O51" s="88">
        <v>3</v>
      </c>
      <c r="P51" s="89">
        <v>0</v>
      </c>
      <c r="Q51" s="90">
        <f>O51+P51</f>
        <v>3</v>
      </c>
      <c r="R51" s="80">
        <f>IFERROR(Q51/N51,"-")</f>
        <v>0.25</v>
      </c>
      <c r="S51" s="79">
        <v>3</v>
      </c>
      <c r="T51" s="79">
        <v>0</v>
      </c>
      <c r="U51" s="80">
        <f>IFERROR(T51/(Q51),"-")</f>
        <v>0</v>
      </c>
      <c r="V51" s="81"/>
      <c r="W51" s="82">
        <v>2</v>
      </c>
      <c r="X51" s="80">
        <f>IF(Q51=0,"-",W51/Q51)</f>
        <v>0.66666666666667</v>
      </c>
      <c r="Y51" s="181">
        <v>65000</v>
      </c>
      <c r="Z51" s="182">
        <f>IFERROR(Y51/Q51,"-")</f>
        <v>21666.666666667</v>
      </c>
      <c r="AA51" s="182">
        <f>IFERROR(Y51/W51,"-")</f>
        <v>32500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0.33333333333333</v>
      </c>
      <c r="BQ51" s="118">
        <v>1</v>
      </c>
      <c r="BR51" s="119">
        <f>IFERROR(BQ51/BO51,"-")</f>
        <v>1</v>
      </c>
      <c r="BS51" s="120">
        <v>3000</v>
      </c>
      <c r="BT51" s="121">
        <f>IFERROR(BS51/BO51,"-")</f>
        <v>3000</v>
      </c>
      <c r="BU51" s="122">
        <v>1</v>
      </c>
      <c r="BV51" s="122"/>
      <c r="BW51" s="122"/>
      <c r="BX51" s="123">
        <v>1</v>
      </c>
      <c r="BY51" s="124">
        <f>IF(Q51=0,"",IF(BX51=0,"",(BX51/Q51)))</f>
        <v>0.33333333333333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1</v>
      </c>
      <c r="CH51" s="131">
        <f>IF(Q51=0,"",IF(CG51=0,"",(CG51/Q51)))</f>
        <v>0.33333333333333</v>
      </c>
      <c r="CI51" s="132">
        <v>1</v>
      </c>
      <c r="CJ51" s="133">
        <f>IFERROR(CI51/CG51,"-")</f>
        <v>1</v>
      </c>
      <c r="CK51" s="134">
        <v>62000</v>
      </c>
      <c r="CL51" s="135">
        <f>IFERROR(CK51/CG51,"-")</f>
        <v>62000</v>
      </c>
      <c r="CM51" s="136"/>
      <c r="CN51" s="136"/>
      <c r="CO51" s="136">
        <v>1</v>
      </c>
      <c r="CP51" s="137">
        <v>2</v>
      </c>
      <c r="CQ51" s="138">
        <v>65000</v>
      </c>
      <c r="CR51" s="138">
        <v>62000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4.26</v>
      </c>
      <c r="B52" s="184" t="s">
        <v>174</v>
      </c>
      <c r="C52" s="184" t="s">
        <v>58</v>
      </c>
      <c r="D52" s="184"/>
      <c r="E52" s="184" t="s">
        <v>118</v>
      </c>
      <c r="F52" s="184" t="s">
        <v>119</v>
      </c>
      <c r="G52" s="184" t="s">
        <v>61</v>
      </c>
      <c r="H52" s="87" t="s">
        <v>88</v>
      </c>
      <c r="I52" s="87" t="s">
        <v>171</v>
      </c>
      <c r="J52" s="87" t="s">
        <v>175</v>
      </c>
      <c r="K52" s="176">
        <v>50000</v>
      </c>
      <c r="L52" s="79">
        <v>31</v>
      </c>
      <c r="M52" s="79">
        <v>0</v>
      </c>
      <c r="N52" s="79">
        <v>75</v>
      </c>
      <c r="O52" s="88">
        <v>8</v>
      </c>
      <c r="P52" s="89">
        <v>0</v>
      </c>
      <c r="Q52" s="90">
        <f>O52+P52</f>
        <v>8</v>
      </c>
      <c r="R52" s="80">
        <f>IFERROR(Q52/N52,"-")</f>
        <v>0.10666666666667</v>
      </c>
      <c r="S52" s="79">
        <v>2</v>
      </c>
      <c r="T52" s="79">
        <v>2</v>
      </c>
      <c r="U52" s="80">
        <f>IFERROR(T52/(Q52),"-")</f>
        <v>0.25</v>
      </c>
      <c r="V52" s="81">
        <f>IFERROR(K52/SUM(Q52:Q53),"-")</f>
        <v>5000</v>
      </c>
      <c r="W52" s="82">
        <v>1</v>
      </c>
      <c r="X52" s="80">
        <f>IF(Q52=0,"-",W52/Q52)</f>
        <v>0.125</v>
      </c>
      <c r="Y52" s="181">
        <v>38000</v>
      </c>
      <c r="Z52" s="182">
        <f>IFERROR(Y52/Q52,"-")</f>
        <v>4750</v>
      </c>
      <c r="AA52" s="182">
        <f>IFERROR(Y52/W52,"-")</f>
        <v>38000</v>
      </c>
      <c r="AB52" s="176">
        <f>SUM(Y52:Y53)-SUM(K52:K53)</f>
        <v>163000</v>
      </c>
      <c r="AC52" s="83">
        <f>SUM(Y52:Y53)/SUM(K52:K53)</f>
        <v>4.26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2</v>
      </c>
      <c r="BG52" s="110">
        <f>IF(Q52=0,"",IF(BF52=0,"",(BF52/Q52)))</f>
        <v>0.25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5</v>
      </c>
      <c r="BP52" s="117">
        <f>IF(Q52=0,"",IF(BO52=0,"",(BO52/Q52)))</f>
        <v>0.625</v>
      </c>
      <c r="BQ52" s="118">
        <v>1</v>
      </c>
      <c r="BR52" s="119">
        <f>IFERROR(BQ52/BO52,"-")</f>
        <v>0.2</v>
      </c>
      <c r="BS52" s="120">
        <v>38000</v>
      </c>
      <c r="BT52" s="121">
        <f>IFERROR(BS52/BO52,"-")</f>
        <v>7600</v>
      </c>
      <c r="BU52" s="122"/>
      <c r="BV52" s="122"/>
      <c r="BW52" s="122">
        <v>1</v>
      </c>
      <c r="BX52" s="123">
        <v>1</v>
      </c>
      <c r="BY52" s="124">
        <f>IF(Q52=0,"",IF(BX52=0,"",(BX52/Q52)))</f>
        <v>0.125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38000</v>
      </c>
      <c r="CR52" s="138">
        <v>38000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176</v>
      </c>
      <c r="C53" s="184" t="s">
        <v>58</v>
      </c>
      <c r="D53" s="184"/>
      <c r="E53" s="184" t="s">
        <v>118</v>
      </c>
      <c r="F53" s="184" t="s">
        <v>119</v>
      </c>
      <c r="G53" s="184" t="s">
        <v>66</v>
      </c>
      <c r="H53" s="87"/>
      <c r="I53" s="87"/>
      <c r="J53" s="87"/>
      <c r="K53" s="176"/>
      <c r="L53" s="79">
        <v>66</v>
      </c>
      <c r="M53" s="79">
        <v>18</v>
      </c>
      <c r="N53" s="79">
        <v>2</v>
      </c>
      <c r="O53" s="88">
        <v>2</v>
      </c>
      <c r="P53" s="89">
        <v>0</v>
      </c>
      <c r="Q53" s="90">
        <f>O53+P53</f>
        <v>2</v>
      </c>
      <c r="R53" s="80">
        <f>IFERROR(Q53/N53,"-")</f>
        <v>1</v>
      </c>
      <c r="S53" s="79">
        <v>2</v>
      </c>
      <c r="T53" s="79">
        <v>0</v>
      </c>
      <c r="U53" s="80">
        <f>IFERROR(T53/(Q53),"-")</f>
        <v>0</v>
      </c>
      <c r="V53" s="81"/>
      <c r="W53" s="82">
        <v>2</v>
      </c>
      <c r="X53" s="80">
        <f>IF(Q53=0,"-",W53/Q53)</f>
        <v>1</v>
      </c>
      <c r="Y53" s="181">
        <v>175000</v>
      </c>
      <c r="Z53" s="182">
        <f>IFERROR(Y53/Q53,"-")</f>
        <v>87500</v>
      </c>
      <c r="AA53" s="182">
        <f>IFERROR(Y53/W53,"-")</f>
        <v>87500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0.5</v>
      </c>
      <c r="BQ53" s="118">
        <v>1</v>
      </c>
      <c r="BR53" s="119">
        <f>IFERROR(BQ53/BO53,"-")</f>
        <v>1</v>
      </c>
      <c r="BS53" s="120">
        <v>5000</v>
      </c>
      <c r="BT53" s="121">
        <f>IFERROR(BS53/BO53,"-")</f>
        <v>5000</v>
      </c>
      <c r="BU53" s="122">
        <v>1</v>
      </c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>
        <v>1</v>
      </c>
      <c r="CH53" s="131">
        <f>IF(Q53=0,"",IF(CG53=0,"",(CG53/Q53)))</f>
        <v>0.5</v>
      </c>
      <c r="CI53" s="132">
        <v>1</v>
      </c>
      <c r="CJ53" s="133">
        <f>IFERROR(CI53/CG53,"-")</f>
        <v>1</v>
      </c>
      <c r="CK53" s="134">
        <v>170000</v>
      </c>
      <c r="CL53" s="135">
        <f>IFERROR(CK53/CG53,"-")</f>
        <v>170000</v>
      </c>
      <c r="CM53" s="136"/>
      <c r="CN53" s="136"/>
      <c r="CO53" s="136">
        <v>1</v>
      </c>
      <c r="CP53" s="137">
        <v>2</v>
      </c>
      <c r="CQ53" s="138">
        <v>175000</v>
      </c>
      <c r="CR53" s="138">
        <v>170000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>
        <f>AC54</f>
        <v>0</v>
      </c>
      <c r="B54" s="184" t="s">
        <v>177</v>
      </c>
      <c r="C54" s="184" t="s">
        <v>58</v>
      </c>
      <c r="D54" s="184"/>
      <c r="E54" s="184"/>
      <c r="F54" s="184"/>
      <c r="G54" s="184" t="s">
        <v>61</v>
      </c>
      <c r="H54" s="87" t="s">
        <v>178</v>
      </c>
      <c r="I54" s="87" t="s">
        <v>179</v>
      </c>
      <c r="J54" s="87" t="s">
        <v>180</v>
      </c>
      <c r="K54" s="176">
        <v>80000</v>
      </c>
      <c r="L54" s="79">
        <v>10</v>
      </c>
      <c r="M54" s="79">
        <v>0</v>
      </c>
      <c r="N54" s="79">
        <v>93</v>
      </c>
      <c r="O54" s="88">
        <v>4</v>
      </c>
      <c r="P54" s="89">
        <v>0</v>
      </c>
      <c r="Q54" s="90">
        <f>O54+P54</f>
        <v>4</v>
      </c>
      <c r="R54" s="80">
        <f>IFERROR(Q54/N54,"-")</f>
        <v>0.043010752688172</v>
      </c>
      <c r="S54" s="79">
        <v>0</v>
      </c>
      <c r="T54" s="79">
        <v>2</v>
      </c>
      <c r="U54" s="80">
        <f>IFERROR(T54/(Q54),"-")</f>
        <v>0.5</v>
      </c>
      <c r="V54" s="81">
        <f>IFERROR(K54/SUM(Q54:Q55),"-")</f>
        <v>16000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-80000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0.25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1</v>
      </c>
      <c r="BG54" s="110">
        <f>IF(Q54=0,"",IF(BF54=0,"",(BF54/Q54)))</f>
        <v>0.25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2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181</v>
      </c>
      <c r="C55" s="184" t="s">
        <v>58</v>
      </c>
      <c r="D55" s="184"/>
      <c r="E55" s="184"/>
      <c r="F55" s="184"/>
      <c r="G55" s="184" t="s">
        <v>66</v>
      </c>
      <c r="H55" s="87"/>
      <c r="I55" s="87"/>
      <c r="J55" s="87"/>
      <c r="K55" s="176"/>
      <c r="L55" s="79">
        <v>27</v>
      </c>
      <c r="M55" s="79">
        <v>19</v>
      </c>
      <c r="N55" s="79">
        <v>20</v>
      </c>
      <c r="O55" s="88">
        <v>1</v>
      </c>
      <c r="P55" s="89">
        <v>0</v>
      </c>
      <c r="Q55" s="90">
        <f>O55+P55</f>
        <v>1</v>
      </c>
      <c r="R55" s="80">
        <f>IFERROR(Q55/N55,"-")</f>
        <v>0.05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1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0.97666666666667</v>
      </c>
      <c r="B56" s="184" t="s">
        <v>182</v>
      </c>
      <c r="C56" s="184" t="s">
        <v>58</v>
      </c>
      <c r="D56" s="184"/>
      <c r="E56" s="184" t="s">
        <v>111</v>
      </c>
      <c r="F56" s="184" t="s">
        <v>60</v>
      </c>
      <c r="G56" s="184" t="s">
        <v>61</v>
      </c>
      <c r="H56" s="87" t="s">
        <v>183</v>
      </c>
      <c r="I56" s="87" t="s">
        <v>171</v>
      </c>
      <c r="J56" s="87" t="s">
        <v>172</v>
      </c>
      <c r="K56" s="176">
        <v>300000</v>
      </c>
      <c r="L56" s="79">
        <v>3</v>
      </c>
      <c r="M56" s="79">
        <v>0</v>
      </c>
      <c r="N56" s="79">
        <v>16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>
        <f>IFERROR(K56/SUM(Q56:Q69),"-")</f>
        <v>9375</v>
      </c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>
        <f>SUM(Y56:Y69)-SUM(K56:K69)</f>
        <v>-7000</v>
      </c>
      <c r="AC56" s="83">
        <f>SUM(Y56:Y69)/SUM(K56:K69)</f>
        <v>0.97666666666667</v>
      </c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184</v>
      </c>
      <c r="C57" s="184" t="s">
        <v>58</v>
      </c>
      <c r="D57" s="184"/>
      <c r="E57" s="184" t="s">
        <v>118</v>
      </c>
      <c r="F57" s="184" t="s">
        <v>119</v>
      </c>
      <c r="G57" s="184" t="s">
        <v>61</v>
      </c>
      <c r="H57" s="87" t="s">
        <v>185</v>
      </c>
      <c r="I57" s="87" t="s">
        <v>171</v>
      </c>
      <c r="J57" s="185" t="s">
        <v>80</v>
      </c>
      <c r="K57" s="176"/>
      <c r="L57" s="79">
        <v>8</v>
      </c>
      <c r="M57" s="79">
        <v>0</v>
      </c>
      <c r="N57" s="79">
        <v>20</v>
      </c>
      <c r="O57" s="88">
        <v>2</v>
      </c>
      <c r="P57" s="89">
        <v>0</v>
      </c>
      <c r="Q57" s="90">
        <f>O57+P57</f>
        <v>2</v>
      </c>
      <c r="R57" s="80">
        <f>IFERROR(Q57/N57,"-")</f>
        <v>0.1</v>
      </c>
      <c r="S57" s="79">
        <v>0</v>
      </c>
      <c r="T57" s="79">
        <v>1</v>
      </c>
      <c r="U57" s="80">
        <f>IFERROR(T57/(Q57),"-")</f>
        <v>0.5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0.5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0.5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186</v>
      </c>
      <c r="C58" s="184" t="s">
        <v>58</v>
      </c>
      <c r="D58" s="184"/>
      <c r="E58" s="184" t="s">
        <v>121</v>
      </c>
      <c r="F58" s="184" t="s">
        <v>122</v>
      </c>
      <c r="G58" s="184" t="s">
        <v>61</v>
      </c>
      <c r="H58" s="87" t="s">
        <v>187</v>
      </c>
      <c r="I58" s="87" t="s">
        <v>171</v>
      </c>
      <c r="J58" s="186" t="s">
        <v>188</v>
      </c>
      <c r="K58" s="176"/>
      <c r="L58" s="79">
        <v>4</v>
      </c>
      <c r="M58" s="79">
        <v>0</v>
      </c>
      <c r="N58" s="79">
        <v>12</v>
      </c>
      <c r="O58" s="88">
        <v>3</v>
      </c>
      <c r="P58" s="89">
        <v>0</v>
      </c>
      <c r="Q58" s="90">
        <f>O58+P58</f>
        <v>3</v>
      </c>
      <c r="R58" s="80">
        <f>IFERROR(Q58/N58,"-")</f>
        <v>0.25</v>
      </c>
      <c r="S58" s="79">
        <v>0</v>
      </c>
      <c r="T58" s="79">
        <v>2</v>
      </c>
      <c r="U58" s="80">
        <f>IFERROR(T58/(Q58),"-")</f>
        <v>0.66666666666667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0.33333333333333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0.33333333333333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1</v>
      </c>
      <c r="BP58" s="117">
        <f>IF(Q58=0,"",IF(BO58=0,"",(BO58/Q58)))</f>
        <v>0.33333333333333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189</v>
      </c>
      <c r="C59" s="184" t="s">
        <v>58</v>
      </c>
      <c r="D59" s="184"/>
      <c r="E59" s="184" t="s">
        <v>118</v>
      </c>
      <c r="F59" s="184" t="s">
        <v>124</v>
      </c>
      <c r="G59" s="184" t="s">
        <v>61</v>
      </c>
      <c r="H59" s="87" t="s">
        <v>190</v>
      </c>
      <c r="I59" s="87" t="s">
        <v>171</v>
      </c>
      <c r="J59" s="87" t="s">
        <v>191</v>
      </c>
      <c r="K59" s="176"/>
      <c r="L59" s="79">
        <v>3</v>
      </c>
      <c r="M59" s="79">
        <v>0</v>
      </c>
      <c r="N59" s="79">
        <v>8</v>
      </c>
      <c r="O59" s="88">
        <v>0</v>
      </c>
      <c r="P59" s="89">
        <v>0</v>
      </c>
      <c r="Q59" s="90">
        <f>O59+P59</f>
        <v>0</v>
      </c>
      <c r="R59" s="80">
        <f>IFERROR(Q59/N59,"-")</f>
        <v>0</v>
      </c>
      <c r="S59" s="79">
        <v>0</v>
      </c>
      <c r="T59" s="79">
        <v>0</v>
      </c>
      <c r="U59" s="80" t="str">
        <f>IFERROR(T59/(Q59),"-")</f>
        <v>-</v>
      </c>
      <c r="V59" s="81"/>
      <c r="W59" s="82">
        <v>0</v>
      </c>
      <c r="X59" s="80" t="str">
        <f>IF(Q59=0,"-",W59/Q59)</f>
        <v>-</v>
      </c>
      <c r="Y59" s="181">
        <v>0</v>
      </c>
      <c r="Z59" s="182" t="str">
        <f>IFERROR(Y59/Q59,"-")</f>
        <v>-</v>
      </c>
      <c r="AA59" s="182" t="str">
        <f>IFERROR(Y59/W59,"-")</f>
        <v>-</v>
      </c>
      <c r="AB59" s="176"/>
      <c r="AC59" s="83"/>
      <c r="AD59" s="77"/>
      <c r="AE59" s="91"/>
      <c r="AF59" s="92" t="str">
        <f>IF(Q59=0,"",IF(AE59=0,"",(AE59/Q59)))</f>
        <v/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 t="str">
        <f>IF(Q59=0,"",IF(AN59=0,"",(AN59/Q59)))</f>
        <v/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 t="str">
        <f>IF(Q59=0,"",IF(AW59=0,"",(AW59/Q59)))</f>
        <v/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 t="str">
        <f>IF(Q59=0,"",IF(BF59=0,"",(BF59/Q59)))</f>
        <v/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 t="str">
        <f>IF(Q59=0,"",IF(BO59=0,"",(BO59/Q59)))</f>
        <v/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 t="str">
        <f>IF(Q59=0,"",IF(BX59=0,"",(BX59/Q59)))</f>
        <v/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 t="str">
        <f>IF(Q59=0,"",IF(CG59=0,"",(CG59/Q59)))</f>
        <v/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192</v>
      </c>
      <c r="C60" s="184" t="s">
        <v>58</v>
      </c>
      <c r="D60" s="184"/>
      <c r="E60" s="184" t="s">
        <v>111</v>
      </c>
      <c r="F60" s="184" t="s">
        <v>60</v>
      </c>
      <c r="G60" s="184" t="s">
        <v>61</v>
      </c>
      <c r="H60" s="87" t="s">
        <v>193</v>
      </c>
      <c r="I60" s="87" t="s">
        <v>171</v>
      </c>
      <c r="J60" s="87" t="s">
        <v>175</v>
      </c>
      <c r="K60" s="176"/>
      <c r="L60" s="79">
        <v>2</v>
      </c>
      <c r="M60" s="79">
        <v>0</v>
      </c>
      <c r="N60" s="79">
        <v>5</v>
      </c>
      <c r="O60" s="88">
        <v>1</v>
      </c>
      <c r="P60" s="89">
        <v>0</v>
      </c>
      <c r="Q60" s="90">
        <f>O60+P60</f>
        <v>1</v>
      </c>
      <c r="R60" s="80">
        <f>IFERROR(Q60/N60,"-")</f>
        <v>0.2</v>
      </c>
      <c r="S60" s="79">
        <v>0</v>
      </c>
      <c r="T60" s="79">
        <v>0</v>
      </c>
      <c r="U60" s="80">
        <f>IFERROR(T60/(Q60),"-")</f>
        <v>0</v>
      </c>
      <c r="V60" s="81"/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1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194</v>
      </c>
      <c r="C61" s="184" t="s">
        <v>58</v>
      </c>
      <c r="D61" s="184"/>
      <c r="E61" s="184" t="s">
        <v>118</v>
      </c>
      <c r="F61" s="184" t="s">
        <v>119</v>
      </c>
      <c r="G61" s="184" t="s">
        <v>61</v>
      </c>
      <c r="H61" s="87" t="s">
        <v>195</v>
      </c>
      <c r="I61" s="87" t="s">
        <v>171</v>
      </c>
      <c r="J61" s="87" t="s">
        <v>196</v>
      </c>
      <c r="K61" s="176"/>
      <c r="L61" s="79">
        <v>2</v>
      </c>
      <c r="M61" s="79">
        <v>0</v>
      </c>
      <c r="N61" s="79">
        <v>25</v>
      </c>
      <c r="O61" s="88">
        <v>2</v>
      </c>
      <c r="P61" s="89">
        <v>0</v>
      </c>
      <c r="Q61" s="90">
        <f>O61+P61</f>
        <v>2</v>
      </c>
      <c r="R61" s="80">
        <f>IFERROR(Q61/N61,"-")</f>
        <v>0.08</v>
      </c>
      <c r="S61" s="79">
        <v>1</v>
      </c>
      <c r="T61" s="79">
        <v>1</v>
      </c>
      <c r="U61" s="80">
        <f>IFERROR(T61/(Q61),"-")</f>
        <v>0.5</v>
      </c>
      <c r="V61" s="81"/>
      <c r="W61" s="82">
        <v>1</v>
      </c>
      <c r="X61" s="80">
        <f>IF(Q61=0,"-",W61/Q61)</f>
        <v>0.5</v>
      </c>
      <c r="Y61" s="181">
        <v>8000</v>
      </c>
      <c r="Z61" s="182">
        <f>IFERROR(Y61/Q61,"-")</f>
        <v>4000</v>
      </c>
      <c r="AA61" s="182">
        <f>IFERROR(Y61/W61,"-")</f>
        <v>8000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>
        <v>1</v>
      </c>
      <c r="AO61" s="98">
        <f>IF(Q61=0,"",IF(AN61=0,"",(AN61/Q61)))</f>
        <v>0.5</v>
      </c>
      <c r="AP61" s="97"/>
      <c r="AQ61" s="99">
        <f>IFERROR(AP61/AN61,"-")</f>
        <v>0</v>
      </c>
      <c r="AR61" s="100"/>
      <c r="AS61" s="101">
        <f>IFERROR(AR61/AN61,"-")</f>
        <v>0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0.5</v>
      </c>
      <c r="BQ61" s="118">
        <v>1</v>
      </c>
      <c r="BR61" s="119">
        <f>IFERROR(BQ61/BO61,"-")</f>
        <v>1</v>
      </c>
      <c r="BS61" s="120">
        <v>8000</v>
      </c>
      <c r="BT61" s="121">
        <f>IFERROR(BS61/BO61,"-")</f>
        <v>8000</v>
      </c>
      <c r="BU61" s="122"/>
      <c r="BV61" s="122">
        <v>1</v>
      </c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1</v>
      </c>
      <c r="CQ61" s="138">
        <v>8000</v>
      </c>
      <c r="CR61" s="138">
        <v>8000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197</v>
      </c>
      <c r="C62" s="184" t="s">
        <v>58</v>
      </c>
      <c r="D62" s="184"/>
      <c r="E62" s="184" t="s">
        <v>121</v>
      </c>
      <c r="F62" s="184" t="s">
        <v>122</v>
      </c>
      <c r="G62" s="184" t="s">
        <v>61</v>
      </c>
      <c r="H62" s="87" t="s">
        <v>198</v>
      </c>
      <c r="I62" s="87" t="s">
        <v>171</v>
      </c>
      <c r="J62" s="186" t="s">
        <v>150</v>
      </c>
      <c r="K62" s="176"/>
      <c r="L62" s="79">
        <v>7</v>
      </c>
      <c r="M62" s="79">
        <v>0</v>
      </c>
      <c r="N62" s="79">
        <v>27</v>
      </c>
      <c r="O62" s="88">
        <v>1</v>
      </c>
      <c r="P62" s="89">
        <v>0</v>
      </c>
      <c r="Q62" s="90">
        <f>O62+P62</f>
        <v>1</v>
      </c>
      <c r="R62" s="80">
        <f>IFERROR(Q62/N62,"-")</f>
        <v>0.037037037037037</v>
      </c>
      <c r="S62" s="79">
        <v>0</v>
      </c>
      <c r="T62" s="79">
        <v>1</v>
      </c>
      <c r="U62" s="80">
        <f>IFERROR(T62/(Q62),"-")</f>
        <v>1</v>
      </c>
      <c r="V62" s="81"/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1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199</v>
      </c>
      <c r="C63" s="184" t="s">
        <v>58</v>
      </c>
      <c r="D63" s="184"/>
      <c r="E63" s="184" t="s">
        <v>118</v>
      </c>
      <c r="F63" s="184" t="s">
        <v>124</v>
      </c>
      <c r="G63" s="184" t="s">
        <v>61</v>
      </c>
      <c r="H63" s="87" t="s">
        <v>200</v>
      </c>
      <c r="I63" s="87" t="s">
        <v>171</v>
      </c>
      <c r="J63" s="87" t="s">
        <v>201</v>
      </c>
      <c r="K63" s="176"/>
      <c r="L63" s="79">
        <v>1</v>
      </c>
      <c r="M63" s="79">
        <v>0</v>
      </c>
      <c r="N63" s="79">
        <v>28</v>
      </c>
      <c r="O63" s="88">
        <v>0</v>
      </c>
      <c r="P63" s="89">
        <v>0</v>
      </c>
      <c r="Q63" s="90">
        <f>O63+P63</f>
        <v>0</v>
      </c>
      <c r="R63" s="80">
        <f>IFERROR(Q63/N63,"-")</f>
        <v>0</v>
      </c>
      <c r="S63" s="79">
        <v>0</v>
      </c>
      <c r="T63" s="79">
        <v>0</v>
      </c>
      <c r="U63" s="80" t="str">
        <f>IFERROR(T63/(Q63),"-")</f>
        <v>-</v>
      </c>
      <c r="V63" s="81"/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/>
      <c r="AC63" s="83"/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202</v>
      </c>
      <c r="C64" s="184" t="s">
        <v>58</v>
      </c>
      <c r="D64" s="184"/>
      <c r="E64" s="184" t="s">
        <v>111</v>
      </c>
      <c r="F64" s="184" t="s">
        <v>60</v>
      </c>
      <c r="G64" s="184" t="s">
        <v>61</v>
      </c>
      <c r="H64" s="87" t="s">
        <v>203</v>
      </c>
      <c r="I64" s="87" t="s">
        <v>171</v>
      </c>
      <c r="J64" s="87" t="s">
        <v>204</v>
      </c>
      <c r="K64" s="176"/>
      <c r="L64" s="79">
        <v>2</v>
      </c>
      <c r="M64" s="79">
        <v>0</v>
      </c>
      <c r="N64" s="79">
        <v>20</v>
      </c>
      <c r="O64" s="88">
        <v>1</v>
      </c>
      <c r="P64" s="89">
        <v>1</v>
      </c>
      <c r="Q64" s="90">
        <f>O64+P64</f>
        <v>2</v>
      </c>
      <c r="R64" s="80">
        <f>IFERROR(Q64/N64,"-")</f>
        <v>0.1</v>
      </c>
      <c r="S64" s="79">
        <v>1</v>
      </c>
      <c r="T64" s="79">
        <v>1</v>
      </c>
      <c r="U64" s="80">
        <f>IFERROR(T64/(Q64),"-")</f>
        <v>0.5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>
        <v>1</v>
      </c>
      <c r="AX64" s="104">
        <f>IF(Q64=0,"",IF(AW64=0,"",(AW64/Q64)))</f>
        <v>0.5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1</v>
      </c>
      <c r="BP64" s="117">
        <f>IF(Q64=0,"",IF(BO64=0,"",(BO64/Q64)))</f>
        <v>0.5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205</v>
      </c>
      <c r="C65" s="184" t="s">
        <v>58</v>
      </c>
      <c r="D65" s="184"/>
      <c r="E65" s="184" t="s">
        <v>118</v>
      </c>
      <c r="F65" s="184" t="s">
        <v>119</v>
      </c>
      <c r="G65" s="184" t="s">
        <v>61</v>
      </c>
      <c r="H65" s="87" t="s">
        <v>206</v>
      </c>
      <c r="I65" s="87" t="s">
        <v>171</v>
      </c>
      <c r="J65" s="185" t="s">
        <v>164</v>
      </c>
      <c r="K65" s="176"/>
      <c r="L65" s="79">
        <v>4</v>
      </c>
      <c r="M65" s="79">
        <v>0</v>
      </c>
      <c r="N65" s="79">
        <v>21</v>
      </c>
      <c r="O65" s="88">
        <v>2</v>
      </c>
      <c r="P65" s="89">
        <v>0</v>
      </c>
      <c r="Q65" s="90">
        <f>O65+P65</f>
        <v>2</v>
      </c>
      <c r="R65" s="80">
        <f>IFERROR(Q65/N65,"-")</f>
        <v>0.095238095238095</v>
      </c>
      <c r="S65" s="79">
        <v>0</v>
      </c>
      <c r="T65" s="79">
        <v>1</v>
      </c>
      <c r="U65" s="80">
        <f>IFERROR(T65/(Q65),"-")</f>
        <v>0.5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0.5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0.5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207</v>
      </c>
      <c r="C66" s="184" t="s">
        <v>58</v>
      </c>
      <c r="D66" s="184"/>
      <c r="E66" s="184" t="s">
        <v>121</v>
      </c>
      <c r="F66" s="184" t="s">
        <v>122</v>
      </c>
      <c r="G66" s="184" t="s">
        <v>61</v>
      </c>
      <c r="H66" s="87" t="s">
        <v>208</v>
      </c>
      <c r="I66" s="87" t="s">
        <v>171</v>
      </c>
      <c r="J66" s="186" t="s">
        <v>70</v>
      </c>
      <c r="K66" s="176"/>
      <c r="L66" s="79">
        <v>1</v>
      </c>
      <c r="M66" s="79">
        <v>0</v>
      </c>
      <c r="N66" s="79">
        <v>13</v>
      </c>
      <c r="O66" s="88">
        <v>0</v>
      </c>
      <c r="P66" s="89">
        <v>0</v>
      </c>
      <c r="Q66" s="90">
        <f>O66+P66</f>
        <v>0</v>
      </c>
      <c r="R66" s="80">
        <f>IFERROR(Q66/N66,"-")</f>
        <v>0</v>
      </c>
      <c r="S66" s="79">
        <v>0</v>
      </c>
      <c r="T66" s="79">
        <v>0</v>
      </c>
      <c r="U66" s="80" t="str">
        <f>IFERROR(T66/(Q66),"-")</f>
        <v>-</v>
      </c>
      <c r="V66" s="81"/>
      <c r="W66" s="82">
        <v>0</v>
      </c>
      <c r="X66" s="80" t="str">
        <f>IF(Q66=0,"-",W66/Q66)</f>
        <v>-</v>
      </c>
      <c r="Y66" s="181">
        <v>0</v>
      </c>
      <c r="Z66" s="182" t="str">
        <f>IFERROR(Y66/Q66,"-")</f>
        <v>-</v>
      </c>
      <c r="AA66" s="182" t="str">
        <f>IFERROR(Y66/W66,"-")</f>
        <v>-</v>
      </c>
      <c r="AB66" s="176"/>
      <c r="AC66" s="83"/>
      <c r="AD66" s="77"/>
      <c r="AE66" s="91"/>
      <c r="AF66" s="92" t="str">
        <f>IF(Q66=0,"",IF(AE66=0,"",(AE66/Q66)))</f>
        <v/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 t="str">
        <f>IF(Q66=0,"",IF(AN66=0,"",(AN66/Q66)))</f>
        <v/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 t="str">
        <f>IF(Q66=0,"",IF(AW66=0,"",(AW66/Q66)))</f>
        <v/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 t="str">
        <f>IF(Q66=0,"",IF(BF66=0,"",(BF66/Q66)))</f>
        <v/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 t="str">
        <f>IF(Q66=0,"",IF(BO66=0,"",(BO66/Q66)))</f>
        <v/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 t="str">
        <f>IF(Q66=0,"",IF(BX66=0,"",(BX66/Q66)))</f>
        <v/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 t="str">
        <f>IF(Q66=0,"",IF(CG66=0,"",(CG66/Q66)))</f>
        <v/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209</v>
      </c>
      <c r="C67" s="184" t="s">
        <v>58</v>
      </c>
      <c r="D67" s="184"/>
      <c r="E67" s="184" t="s">
        <v>118</v>
      </c>
      <c r="F67" s="184" t="s">
        <v>124</v>
      </c>
      <c r="G67" s="184" t="s">
        <v>61</v>
      </c>
      <c r="H67" s="87" t="s">
        <v>210</v>
      </c>
      <c r="I67" s="87" t="s">
        <v>171</v>
      </c>
      <c r="J67" s="87" t="s">
        <v>211</v>
      </c>
      <c r="K67" s="176"/>
      <c r="L67" s="79">
        <v>12</v>
      </c>
      <c r="M67" s="79">
        <v>0</v>
      </c>
      <c r="N67" s="79">
        <v>55</v>
      </c>
      <c r="O67" s="88">
        <v>4</v>
      </c>
      <c r="P67" s="89">
        <v>0</v>
      </c>
      <c r="Q67" s="90">
        <f>O67+P67</f>
        <v>4</v>
      </c>
      <c r="R67" s="80">
        <f>IFERROR(Q67/N67,"-")</f>
        <v>0.072727272727273</v>
      </c>
      <c r="S67" s="79">
        <v>0</v>
      </c>
      <c r="T67" s="79">
        <v>2</v>
      </c>
      <c r="U67" s="80">
        <f>IFERROR(T67/(Q67),"-")</f>
        <v>0.5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3</v>
      </c>
      <c r="BG67" s="110">
        <f>IF(Q67=0,"",IF(BF67=0,"",(BF67/Q67)))</f>
        <v>0.75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1</v>
      </c>
      <c r="BP67" s="117">
        <f>IF(Q67=0,"",IF(BO67=0,"",(BO67/Q67)))</f>
        <v>0.25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212</v>
      </c>
      <c r="C68" s="184" t="s">
        <v>58</v>
      </c>
      <c r="D68" s="184"/>
      <c r="E68" s="184" t="s">
        <v>111</v>
      </c>
      <c r="F68" s="184" t="s">
        <v>60</v>
      </c>
      <c r="G68" s="184" t="s">
        <v>61</v>
      </c>
      <c r="H68" s="87" t="s">
        <v>213</v>
      </c>
      <c r="I68" s="87" t="s">
        <v>171</v>
      </c>
      <c r="J68" s="87" t="s">
        <v>214</v>
      </c>
      <c r="K68" s="176"/>
      <c r="L68" s="79">
        <v>4</v>
      </c>
      <c r="M68" s="79">
        <v>0</v>
      </c>
      <c r="N68" s="79">
        <v>24</v>
      </c>
      <c r="O68" s="88">
        <v>2</v>
      </c>
      <c r="P68" s="89">
        <v>0</v>
      </c>
      <c r="Q68" s="90">
        <f>O68+P68</f>
        <v>2</v>
      </c>
      <c r="R68" s="80">
        <f>IFERROR(Q68/N68,"-")</f>
        <v>0.083333333333333</v>
      </c>
      <c r="S68" s="79">
        <v>1</v>
      </c>
      <c r="T68" s="79">
        <v>1</v>
      </c>
      <c r="U68" s="80">
        <f>IFERROR(T68/(Q68),"-")</f>
        <v>0.5</v>
      </c>
      <c r="V68" s="81"/>
      <c r="W68" s="82">
        <v>1</v>
      </c>
      <c r="X68" s="80">
        <f>IF(Q68=0,"-",W68/Q68)</f>
        <v>0.5</v>
      </c>
      <c r="Y68" s="181">
        <v>36000</v>
      </c>
      <c r="Z68" s="182">
        <f>IFERROR(Y68/Q68,"-")</f>
        <v>18000</v>
      </c>
      <c r="AA68" s="182">
        <f>IFERROR(Y68/W68,"-")</f>
        <v>36000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1</v>
      </c>
      <c r="BG68" s="110">
        <f>IF(Q68=0,"",IF(BF68=0,"",(BF68/Q68)))</f>
        <v>0.5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>
        <v>1</v>
      </c>
      <c r="BY68" s="124">
        <f>IF(Q68=0,"",IF(BX68=0,"",(BX68/Q68)))</f>
        <v>0.5</v>
      </c>
      <c r="BZ68" s="125">
        <v>1</v>
      </c>
      <c r="CA68" s="126">
        <f>IFERROR(BZ68/BX68,"-")</f>
        <v>1</v>
      </c>
      <c r="CB68" s="127">
        <v>36000</v>
      </c>
      <c r="CC68" s="128">
        <f>IFERROR(CB68/BX68,"-")</f>
        <v>36000</v>
      </c>
      <c r="CD68" s="129"/>
      <c r="CE68" s="129"/>
      <c r="CF68" s="129">
        <v>1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1</v>
      </c>
      <c r="CQ68" s="138">
        <v>36000</v>
      </c>
      <c r="CR68" s="138">
        <v>36000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215</v>
      </c>
      <c r="C69" s="184" t="s">
        <v>58</v>
      </c>
      <c r="D69" s="184"/>
      <c r="E69" s="184" t="s">
        <v>100</v>
      </c>
      <c r="F69" s="184" t="s">
        <v>100</v>
      </c>
      <c r="G69" s="184" t="s">
        <v>66</v>
      </c>
      <c r="H69" s="87" t="s">
        <v>216</v>
      </c>
      <c r="I69" s="87"/>
      <c r="J69" s="87"/>
      <c r="K69" s="176"/>
      <c r="L69" s="79">
        <v>103</v>
      </c>
      <c r="M69" s="79">
        <v>61</v>
      </c>
      <c r="N69" s="79">
        <v>123</v>
      </c>
      <c r="O69" s="88">
        <v>13</v>
      </c>
      <c r="P69" s="89">
        <v>0</v>
      </c>
      <c r="Q69" s="90">
        <f>O69+P69</f>
        <v>13</v>
      </c>
      <c r="R69" s="80">
        <f>IFERROR(Q69/N69,"-")</f>
        <v>0.10569105691057</v>
      </c>
      <c r="S69" s="79">
        <v>6</v>
      </c>
      <c r="T69" s="79">
        <v>2</v>
      </c>
      <c r="U69" s="80">
        <f>IFERROR(T69/(Q69),"-")</f>
        <v>0.15384615384615</v>
      </c>
      <c r="V69" s="81"/>
      <c r="W69" s="82">
        <v>7</v>
      </c>
      <c r="X69" s="80">
        <f>IF(Q69=0,"-",W69/Q69)</f>
        <v>0.53846153846154</v>
      </c>
      <c r="Y69" s="181">
        <v>249000</v>
      </c>
      <c r="Z69" s="182">
        <f>IFERROR(Y69/Q69,"-")</f>
        <v>19153.846153846</v>
      </c>
      <c r="AA69" s="182">
        <f>IFERROR(Y69/W69,"-")</f>
        <v>35571.428571429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1</v>
      </c>
      <c r="AO69" s="98">
        <f>IF(Q69=0,"",IF(AN69=0,"",(AN69/Q69)))</f>
        <v>0.076923076923077</v>
      </c>
      <c r="AP69" s="97">
        <v>1</v>
      </c>
      <c r="AQ69" s="99">
        <f>IFERROR(AP69/AN69,"-")</f>
        <v>1</v>
      </c>
      <c r="AR69" s="100">
        <v>8000</v>
      </c>
      <c r="AS69" s="101">
        <f>IFERROR(AR69/AN69,"-")</f>
        <v>8000</v>
      </c>
      <c r="AT69" s="102"/>
      <c r="AU69" s="102">
        <v>1</v>
      </c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2</v>
      </c>
      <c r="BG69" s="110">
        <f>IF(Q69=0,"",IF(BF69=0,"",(BF69/Q69)))</f>
        <v>0.15384615384615</v>
      </c>
      <c r="BH69" s="109">
        <v>1</v>
      </c>
      <c r="BI69" s="111">
        <f>IFERROR(BH69/BF69,"-")</f>
        <v>0.5</v>
      </c>
      <c r="BJ69" s="112">
        <v>38000</v>
      </c>
      <c r="BK69" s="113">
        <f>IFERROR(BJ69/BF69,"-")</f>
        <v>19000</v>
      </c>
      <c r="BL69" s="114"/>
      <c r="BM69" s="114"/>
      <c r="BN69" s="114">
        <v>1</v>
      </c>
      <c r="BO69" s="116">
        <v>5</v>
      </c>
      <c r="BP69" s="117">
        <f>IF(Q69=0,"",IF(BO69=0,"",(BO69/Q69)))</f>
        <v>0.38461538461538</v>
      </c>
      <c r="BQ69" s="118">
        <v>1</v>
      </c>
      <c r="BR69" s="119">
        <f>IFERROR(BQ69/BO69,"-")</f>
        <v>0.2</v>
      </c>
      <c r="BS69" s="120">
        <v>5000</v>
      </c>
      <c r="BT69" s="121">
        <f>IFERROR(BS69/BO69,"-")</f>
        <v>1000</v>
      </c>
      <c r="BU69" s="122">
        <v>1</v>
      </c>
      <c r="BV69" s="122"/>
      <c r="BW69" s="122"/>
      <c r="BX69" s="123">
        <v>4</v>
      </c>
      <c r="BY69" s="124">
        <f>IF(Q69=0,"",IF(BX69=0,"",(BX69/Q69)))</f>
        <v>0.30769230769231</v>
      </c>
      <c r="BZ69" s="125">
        <v>3</v>
      </c>
      <c r="CA69" s="126">
        <f>IFERROR(BZ69/BX69,"-")</f>
        <v>0.75</v>
      </c>
      <c r="CB69" s="127">
        <v>133000</v>
      </c>
      <c r="CC69" s="128">
        <f>IFERROR(CB69/BX69,"-")</f>
        <v>33250</v>
      </c>
      <c r="CD69" s="129">
        <v>1</v>
      </c>
      <c r="CE69" s="129"/>
      <c r="CF69" s="129">
        <v>2</v>
      </c>
      <c r="CG69" s="130">
        <v>1</v>
      </c>
      <c r="CH69" s="131">
        <f>IF(Q69=0,"",IF(CG69=0,"",(CG69/Q69)))</f>
        <v>0.076923076923077</v>
      </c>
      <c r="CI69" s="132">
        <v>1</v>
      </c>
      <c r="CJ69" s="133">
        <f>IFERROR(CI69/CG69,"-")</f>
        <v>1</v>
      </c>
      <c r="CK69" s="134">
        <v>65000</v>
      </c>
      <c r="CL69" s="135">
        <f>IFERROR(CK69/CG69,"-")</f>
        <v>65000</v>
      </c>
      <c r="CM69" s="136"/>
      <c r="CN69" s="136"/>
      <c r="CO69" s="136">
        <v>1</v>
      </c>
      <c r="CP69" s="137">
        <v>7</v>
      </c>
      <c r="CQ69" s="138">
        <v>249000</v>
      </c>
      <c r="CR69" s="138">
        <v>117000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4.85</v>
      </c>
      <c r="B70" s="184" t="s">
        <v>217</v>
      </c>
      <c r="C70" s="184" t="s">
        <v>58</v>
      </c>
      <c r="D70" s="184"/>
      <c r="E70" s="184" t="s">
        <v>218</v>
      </c>
      <c r="F70" s="184" t="s">
        <v>87</v>
      </c>
      <c r="G70" s="184" t="s">
        <v>61</v>
      </c>
      <c r="H70" s="87" t="s">
        <v>135</v>
      </c>
      <c r="I70" s="87" t="s">
        <v>219</v>
      </c>
      <c r="J70" s="185" t="s">
        <v>80</v>
      </c>
      <c r="K70" s="176">
        <v>100000</v>
      </c>
      <c r="L70" s="79">
        <v>5</v>
      </c>
      <c r="M70" s="79">
        <v>0</v>
      </c>
      <c r="N70" s="79">
        <v>31</v>
      </c>
      <c r="O70" s="88">
        <v>4</v>
      </c>
      <c r="P70" s="89">
        <v>0</v>
      </c>
      <c r="Q70" s="90">
        <f>O70+P70</f>
        <v>4</v>
      </c>
      <c r="R70" s="80">
        <f>IFERROR(Q70/N70,"-")</f>
        <v>0.12903225806452</v>
      </c>
      <c r="S70" s="79">
        <v>1</v>
      </c>
      <c r="T70" s="79">
        <v>0</v>
      </c>
      <c r="U70" s="80">
        <f>IFERROR(T70/(Q70),"-")</f>
        <v>0</v>
      </c>
      <c r="V70" s="81">
        <f>IFERROR(K70/SUM(Q70:Q74),"-")</f>
        <v>4761.9047619048</v>
      </c>
      <c r="W70" s="82">
        <v>1</v>
      </c>
      <c r="X70" s="80">
        <f>IF(Q70=0,"-",W70/Q70)</f>
        <v>0.25</v>
      </c>
      <c r="Y70" s="181">
        <v>214000</v>
      </c>
      <c r="Z70" s="182">
        <f>IFERROR(Y70/Q70,"-")</f>
        <v>53500</v>
      </c>
      <c r="AA70" s="182">
        <f>IFERROR(Y70/W70,"-")</f>
        <v>214000</v>
      </c>
      <c r="AB70" s="176">
        <f>SUM(Y70:Y74)-SUM(K70:K74)</f>
        <v>385000</v>
      </c>
      <c r="AC70" s="83">
        <f>SUM(Y70:Y74)/SUM(K70:K74)</f>
        <v>4.85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3</v>
      </c>
      <c r="BG70" s="110">
        <f>IF(Q70=0,"",IF(BF70=0,"",(BF70/Q70)))</f>
        <v>0.75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>
        <v>1</v>
      </c>
      <c r="CH70" s="131">
        <f>IF(Q70=0,"",IF(CG70=0,"",(CG70/Q70)))</f>
        <v>0.25</v>
      </c>
      <c r="CI70" s="132">
        <v>1</v>
      </c>
      <c r="CJ70" s="133">
        <f>IFERROR(CI70/CG70,"-")</f>
        <v>1</v>
      </c>
      <c r="CK70" s="134">
        <v>214000</v>
      </c>
      <c r="CL70" s="135">
        <f>IFERROR(CK70/CG70,"-")</f>
        <v>214000</v>
      </c>
      <c r="CM70" s="136"/>
      <c r="CN70" s="136"/>
      <c r="CO70" s="136">
        <v>1</v>
      </c>
      <c r="CP70" s="137">
        <v>1</v>
      </c>
      <c r="CQ70" s="138">
        <v>214000</v>
      </c>
      <c r="CR70" s="138">
        <v>214000</v>
      </c>
      <c r="CS70" s="138"/>
      <c r="CT70" s="139" t="str">
        <f>IF(AND(CR70=0,CS70=0),"",IF(AND(CR70&lt;=100000,CS70&lt;=100000),"",IF(CR70/CQ70&gt;0.7,"男高",IF(CS70/CQ70&gt;0.7,"女高",""))))</f>
        <v>男高</v>
      </c>
    </row>
    <row r="71" spans="1:99">
      <c r="A71" s="78"/>
      <c r="B71" s="184" t="s">
        <v>220</v>
      </c>
      <c r="C71" s="184" t="s">
        <v>58</v>
      </c>
      <c r="D71" s="184"/>
      <c r="E71" s="184" t="s">
        <v>221</v>
      </c>
      <c r="F71" s="184" t="s">
        <v>93</v>
      </c>
      <c r="G71" s="184" t="s">
        <v>61</v>
      </c>
      <c r="H71" s="87" t="s">
        <v>135</v>
      </c>
      <c r="I71" s="87" t="s">
        <v>219</v>
      </c>
      <c r="J71" s="186" t="s">
        <v>150</v>
      </c>
      <c r="K71" s="176"/>
      <c r="L71" s="79">
        <v>2</v>
      </c>
      <c r="M71" s="79">
        <v>0</v>
      </c>
      <c r="N71" s="79">
        <v>13</v>
      </c>
      <c r="O71" s="88">
        <v>0</v>
      </c>
      <c r="P71" s="89">
        <v>0</v>
      </c>
      <c r="Q71" s="90">
        <f>O71+P71</f>
        <v>0</v>
      </c>
      <c r="R71" s="80">
        <f>IFERROR(Q71/N71,"-")</f>
        <v>0</v>
      </c>
      <c r="S71" s="79">
        <v>0</v>
      </c>
      <c r="T71" s="79">
        <v>0</v>
      </c>
      <c r="U71" s="80" t="str">
        <f>IFERROR(T71/(Q71),"-")</f>
        <v>-</v>
      </c>
      <c r="V71" s="81"/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/>
      <c r="AC71" s="83"/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222</v>
      </c>
      <c r="C72" s="184" t="s">
        <v>58</v>
      </c>
      <c r="D72" s="184"/>
      <c r="E72" s="184" t="s">
        <v>223</v>
      </c>
      <c r="F72" s="184" t="s">
        <v>97</v>
      </c>
      <c r="G72" s="184" t="s">
        <v>61</v>
      </c>
      <c r="H72" s="87" t="s">
        <v>135</v>
      </c>
      <c r="I72" s="87" t="s">
        <v>219</v>
      </c>
      <c r="J72" s="185" t="s">
        <v>164</v>
      </c>
      <c r="K72" s="176"/>
      <c r="L72" s="79">
        <v>5</v>
      </c>
      <c r="M72" s="79">
        <v>0</v>
      </c>
      <c r="N72" s="79">
        <v>34</v>
      </c>
      <c r="O72" s="88">
        <v>2</v>
      </c>
      <c r="P72" s="89">
        <v>0</v>
      </c>
      <c r="Q72" s="90">
        <f>O72+P72</f>
        <v>2</v>
      </c>
      <c r="R72" s="80">
        <f>IFERROR(Q72/N72,"-")</f>
        <v>0.058823529411765</v>
      </c>
      <c r="S72" s="79">
        <v>0</v>
      </c>
      <c r="T72" s="79">
        <v>0</v>
      </c>
      <c r="U72" s="80">
        <f>IFERROR(T72/(Q72),"-")</f>
        <v>0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0.5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>
        <v>1</v>
      </c>
      <c r="BY72" s="124">
        <f>IF(Q72=0,"",IF(BX72=0,"",(BX72/Q72)))</f>
        <v>0.5</v>
      </c>
      <c r="BZ72" s="125"/>
      <c r="CA72" s="126">
        <f>IFERROR(BZ72/BX72,"-")</f>
        <v>0</v>
      </c>
      <c r="CB72" s="127"/>
      <c r="CC72" s="128">
        <f>IFERROR(CB72/BX72,"-")</f>
        <v>0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224</v>
      </c>
      <c r="C73" s="184" t="s">
        <v>58</v>
      </c>
      <c r="D73" s="184"/>
      <c r="E73" s="184" t="s">
        <v>225</v>
      </c>
      <c r="F73" s="184" t="s">
        <v>168</v>
      </c>
      <c r="G73" s="184" t="s">
        <v>61</v>
      </c>
      <c r="H73" s="87" t="s">
        <v>135</v>
      </c>
      <c r="I73" s="87" t="s">
        <v>219</v>
      </c>
      <c r="J73" s="186" t="s">
        <v>154</v>
      </c>
      <c r="K73" s="176"/>
      <c r="L73" s="79">
        <v>11</v>
      </c>
      <c r="M73" s="79">
        <v>0</v>
      </c>
      <c r="N73" s="79">
        <v>34</v>
      </c>
      <c r="O73" s="88">
        <v>2</v>
      </c>
      <c r="P73" s="89">
        <v>0</v>
      </c>
      <c r="Q73" s="90">
        <f>O73+P73</f>
        <v>2</v>
      </c>
      <c r="R73" s="80">
        <f>IFERROR(Q73/N73,"-")</f>
        <v>0.058823529411765</v>
      </c>
      <c r="S73" s="79">
        <v>0</v>
      </c>
      <c r="T73" s="79">
        <v>2</v>
      </c>
      <c r="U73" s="80">
        <f>IFERROR(T73/(Q73),"-")</f>
        <v>1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0.5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226</v>
      </c>
      <c r="C74" s="184" t="s">
        <v>58</v>
      </c>
      <c r="D74" s="184"/>
      <c r="E74" s="184" t="s">
        <v>100</v>
      </c>
      <c r="F74" s="184" t="s">
        <v>100</v>
      </c>
      <c r="G74" s="184" t="s">
        <v>66</v>
      </c>
      <c r="H74" s="87" t="s">
        <v>216</v>
      </c>
      <c r="I74" s="87"/>
      <c r="J74" s="87"/>
      <c r="K74" s="176"/>
      <c r="L74" s="79">
        <v>91</v>
      </c>
      <c r="M74" s="79">
        <v>68</v>
      </c>
      <c r="N74" s="79">
        <v>59</v>
      </c>
      <c r="O74" s="88">
        <v>13</v>
      </c>
      <c r="P74" s="89">
        <v>0</v>
      </c>
      <c r="Q74" s="90">
        <f>O74+P74</f>
        <v>13</v>
      </c>
      <c r="R74" s="80">
        <f>IFERROR(Q74/N74,"-")</f>
        <v>0.22033898305085</v>
      </c>
      <c r="S74" s="79">
        <v>5</v>
      </c>
      <c r="T74" s="79">
        <v>1</v>
      </c>
      <c r="U74" s="80">
        <f>IFERROR(T74/(Q74),"-")</f>
        <v>0.076923076923077</v>
      </c>
      <c r="V74" s="81"/>
      <c r="W74" s="82">
        <v>3</v>
      </c>
      <c r="X74" s="80">
        <f>IF(Q74=0,"-",W74/Q74)</f>
        <v>0.23076923076923</v>
      </c>
      <c r="Y74" s="181">
        <v>271000</v>
      </c>
      <c r="Z74" s="182">
        <f>IFERROR(Y74/Q74,"-")</f>
        <v>20846.153846154</v>
      </c>
      <c r="AA74" s="182">
        <f>IFERROR(Y74/W74,"-")</f>
        <v>90333.333333333</v>
      </c>
      <c r="AB74" s="176"/>
      <c r="AC74" s="83"/>
      <c r="AD74" s="77"/>
      <c r="AE74" s="91">
        <v>1</v>
      </c>
      <c r="AF74" s="92">
        <f>IF(Q74=0,"",IF(AE74=0,"",(AE74/Q74)))</f>
        <v>0.076923076923077</v>
      </c>
      <c r="AG74" s="91"/>
      <c r="AH74" s="93">
        <f>IFERROR(AG74/AE74,"-")</f>
        <v>0</v>
      </c>
      <c r="AI74" s="94"/>
      <c r="AJ74" s="95">
        <f>IFERROR(AI74/AE74,"-")</f>
        <v>0</v>
      </c>
      <c r="AK74" s="96"/>
      <c r="AL74" s="96"/>
      <c r="AM74" s="96"/>
      <c r="AN74" s="97">
        <v>1</v>
      </c>
      <c r="AO74" s="98">
        <f>IF(Q74=0,"",IF(AN74=0,"",(AN74/Q74)))</f>
        <v>0.076923076923077</v>
      </c>
      <c r="AP74" s="97"/>
      <c r="AQ74" s="99">
        <f>IFERROR(AP74/AN74,"-")</f>
        <v>0</v>
      </c>
      <c r="AR74" s="100"/>
      <c r="AS74" s="101">
        <f>IFERROR(AR74/AN74,"-")</f>
        <v>0</v>
      </c>
      <c r="AT74" s="102"/>
      <c r="AU74" s="102"/>
      <c r="AV74" s="102"/>
      <c r="AW74" s="103">
        <v>1</v>
      </c>
      <c r="AX74" s="104">
        <f>IF(Q74=0,"",IF(AW74=0,"",(AW74/Q74)))</f>
        <v>0.076923076923077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>
        <v>2</v>
      </c>
      <c r="BG74" s="110">
        <f>IF(Q74=0,"",IF(BF74=0,"",(BF74/Q74)))</f>
        <v>0.15384615384615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4</v>
      </c>
      <c r="BP74" s="117">
        <f>IF(Q74=0,"",IF(BO74=0,"",(BO74/Q74)))</f>
        <v>0.30769230769231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>
        <v>2</v>
      </c>
      <c r="BY74" s="124">
        <f>IF(Q74=0,"",IF(BX74=0,"",(BX74/Q74)))</f>
        <v>0.15384615384615</v>
      </c>
      <c r="BZ74" s="125">
        <v>2</v>
      </c>
      <c r="CA74" s="126">
        <f>IFERROR(BZ74/BX74,"-")</f>
        <v>1</v>
      </c>
      <c r="CB74" s="127">
        <v>186000</v>
      </c>
      <c r="CC74" s="128">
        <f>IFERROR(CB74/BX74,"-")</f>
        <v>93000</v>
      </c>
      <c r="CD74" s="129"/>
      <c r="CE74" s="129"/>
      <c r="CF74" s="129">
        <v>2</v>
      </c>
      <c r="CG74" s="130">
        <v>2</v>
      </c>
      <c r="CH74" s="131">
        <f>IF(Q74=0,"",IF(CG74=0,"",(CG74/Q74)))</f>
        <v>0.15384615384615</v>
      </c>
      <c r="CI74" s="132">
        <v>1</v>
      </c>
      <c r="CJ74" s="133">
        <f>IFERROR(CI74/CG74,"-")</f>
        <v>0.5</v>
      </c>
      <c r="CK74" s="134">
        <v>85000</v>
      </c>
      <c r="CL74" s="135">
        <f>IFERROR(CK74/CG74,"-")</f>
        <v>42500</v>
      </c>
      <c r="CM74" s="136"/>
      <c r="CN74" s="136"/>
      <c r="CO74" s="136">
        <v>1</v>
      </c>
      <c r="CP74" s="137">
        <v>3</v>
      </c>
      <c r="CQ74" s="138">
        <v>271000</v>
      </c>
      <c r="CR74" s="138">
        <v>115000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30"/>
      <c r="B75" s="84"/>
      <c r="C75" s="84"/>
      <c r="D75" s="85"/>
      <c r="E75" s="85"/>
      <c r="F75" s="85"/>
      <c r="G75" s="86"/>
      <c r="H75" s="87"/>
      <c r="I75" s="87"/>
      <c r="J75" s="87"/>
      <c r="K75" s="177"/>
      <c r="L75" s="34"/>
      <c r="M75" s="34"/>
      <c r="N75" s="31"/>
      <c r="O75" s="23"/>
      <c r="P75" s="23"/>
      <c r="Q75" s="23"/>
      <c r="R75" s="32"/>
      <c r="S75" s="32"/>
      <c r="T75" s="23"/>
      <c r="U75" s="32"/>
      <c r="V75" s="25"/>
      <c r="W75" s="25"/>
      <c r="X75" s="25"/>
      <c r="Y75" s="183"/>
      <c r="Z75" s="183"/>
      <c r="AA75" s="183"/>
      <c r="AB75" s="183"/>
      <c r="AC75" s="33"/>
      <c r="AD75" s="57"/>
      <c r="AE75" s="61"/>
      <c r="AF75" s="62"/>
      <c r="AG75" s="61"/>
      <c r="AH75" s="65"/>
      <c r="AI75" s="66"/>
      <c r="AJ75" s="67"/>
      <c r="AK75" s="68"/>
      <c r="AL75" s="68"/>
      <c r="AM75" s="68"/>
      <c r="AN75" s="61"/>
      <c r="AO75" s="62"/>
      <c r="AP75" s="61"/>
      <c r="AQ75" s="65"/>
      <c r="AR75" s="66"/>
      <c r="AS75" s="67"/>
      <c r="AT75" s="68"/>
      <c r="AU75" s="68"/>
      <c r="AV75" s="68"/>
      <c r="AW75" s="61"/>
      <c r="AX75" s="62"/>
      <c r="AY75" s="61"/>
      <c r="AZ75" s="65"/>
      <c r="BA75" s="66"/>
      <c r="BB75" s="67"/>
      <c r="BC75" s="68"/>
      <c r="BD75" s="68"/>
      <c r="BE75" s="68"/>
      <c r="BF75" s="61"/>
      <c r="BG75" s="62"/>
      <c r="BH75" s="61"/>
      <c r="BI75" s="65"/>
      <c r="BJ75" s="66"/>
      <c r="BK75" s="67"/>
      <c r="BL75" s="68"/>
      <c r="BM75" s="68"/>
      <c r="BN75" s="68"/>
      <c r="BO75" s="63"/>
      <c r="BP75" s="64"/>
      <c r="BQ75" s="61"/>
      <c r="BR75" s="65"/>
      <c r="BS75" s="66"/>
      <c r="BT75" s="67"/>
      <c r="BU75" s="68"/>
      <c r="BV75" s="68"/>
      <c r="BW75" s="68"/>
      <c r="BX75" s="63"/>
      <c r="BY75" s="64"/>
      <c r="BZ75" s="61"/>
      <c r="CA75" s="65"/>
      <c r="CB75" s="66"/>
      <c r="CC75" s="67"/>
      <c r="CD75" s="68"/>
      <c r="CE75" s="68"/>
      <c r="CF75" s="68"/>
      <c r="CG75" s="63"/>
      <c r="CH75" s="64"/>
      <c r="CI75" s="61"/>
      <c r="CJ75" s="65"/>
      <c r="CK75" s="66"/>
      <c r="CL75" s="67"/>
      <c r="CM75" s="68"/>
      <c r="CN75" s="68"/>
      <c r="CO75" s="68"/>
      <c r="CP75" s="69"/>
      <c r="CQ75" s="66"/>
      <c r="CR75" s="66"/>
      <c r="CS75" s="66"/>
      <c r="CT75" s="70"/>
    </row>
    <row r="76" spans="1:99">
      <c r="A76" s="30"/>
      <c r="B76" s="37"/>
      <c r="C76" s="37"/>
      <c r="D76" s="21"/>
      <c r="E76" s="21"/>
      <c r="F76" s="21"/>
      <c r="G76" s="22"/>
      <c r="H76" s="36"/>
      <c r="I76" s="36"/>
      <c r="J76" s="73"/>
      <c r="K76" s="178"/>
      <c r="L76" s="34"/>
      <c r="M76" s="34"/>
      <c r="N76" s="31"/>
      <c r="O76" s="23"/>
      <c r="P76" s="23"/>
      <c r="Q76" s="23"/>
      <c r="R76" s="32"/>
      <c r="S76" s="32"/>
      <c r="T76" s="23"/>
      <c r="U76" s="32"/>
      <c r="V76" s="25"/>
      <c r="W76" s="25"/>
      <c r="X76" s="25"/>
      <c r="Y76" s="183"/>
      <c r="Z76" s="183"/>
      <c r="AA76" s="183"/>
      <c r="AB76" s="183"/>
      <c r="AC76" s="33"/>
      <c r="AD76" s="59"/>
      <c r="AE76" s="61"/>
      <c r="AF76" s="62"/>
      <c r="AG76" s="61"/>
      <c r="AH76" s="65"/>
      <c r="AI76" s="66"/>
      <c r="AJ76" s="67"/>
      <c r="AK76" s="68"/>
      <c r="AL76" s="68"/>
      <c r="AM76" s="68"/>
      <c r="AN76" s="61"/>
      <c r="AO76" s="62"/>
      <c r="AP76" s="61"/>
      <c r="AQ76" s="65"/>
      <c r="AR76" s="66"/>
      <c r="AS76" s="67"/>
      <c r="AT76" s="68"/>
      <c r="AU76" s="68"/>
      <c r="AV76" s="68"/>
      <c r="AW76" s="61"/>
      <c r="AX76" s="62"/>
      <c r="AY76" s="61"/>
      <c r="AZ76" s="65"/>
      <c r="BA76" s="66"/>
      <c r="BB76" s="67"/>
      <c r="BC76" s="68"/>
      <c r="BD76" s="68"/>
      <c r="BE76" s="68"/>
      <c r="BF76" s="61"/>
      <c r="BG76" s="62"/>
      <c r="BH76" s="61"/>
      <c r="BI76" s="65"/>
      <c r="BJ76" s="66"/>
      <c r="BK76" s="67"/>
      <c r="BL76" s="68"/>
      <c r="BM76" s="68"/>
      <c r="BN76" s="68"/>
      <c r="BO76" s="63"/>
      <c r="BP76" s="64"/>
      <c r="BQ76" s="61"/>
      <c r="BR76" s="65"/>
      <c r="BS76" s="66"/>
      <c r="BT76" s="67"/>
      <c r="BU76" s="68"/>
      <c r="BV76" s="68"/>
      <c r="BW76" s="68"/>
      <c r="BX76" s="63"/>
      <c r="BY76" s="64"/>
      <c r="BZ76" s="61"/>
      <c r="CA76" s="65"/>
      <c r="CB76" s="66"/>
      <c r="CC76" s="67"/>
      <c r="CD76" s="68"/>
      <c r="CE76" s="68"/>
      <c r="CF76" s="68"/>
      <c r="CG76" s="63"/>
      <c r="CH76" s="64"/>
      <c r="CI76" s="61"/>
      <c r="CJ76" s="65"/>
      <c r="CK76" s="66"/>
      <c r="CL76" s="67"/>
      <c r="CM76" s="68"/>
      <c r="CN76" s="68"/>
      <c r="CO76" s="68"/>
      <c r="CP76" s="69"/>
      <c r="CQ76" s="66"/>
      <c r="CR76" s="66"/>
      <c r="CS76" s="66"/>
      <c r="CT76" s="70"/>
    </row>
    <row r="77" spans="1:99">
      <c r="A77" s="19">
        <f>AC77</f>
        <v>1.2864526233359</v>
      </c>
      <c r="B77" s="39"/>
      <c r="C77" s="39"/>
      <c r="D77" s="39"/>
      <c r="E77" s="39"/>
      <c r="F77" s="39"/>
      <c r="G77" s="39"/>
      <c r="H77" s="40" t="s">
        <v>227</v>
      </c>
      <c r="I77" s="40"/>
      <c r="J77" s="40"/>
      <c r="K77" s="179">
        <f>SUM(K6:K76)</f>
        <v>3192500</v>
      </c>
      <c r="L77" s="41">
        <f>SUM(L6:L76)</f>
        <v>1394</v>
      </c>
      <c r="M77" s="41">
        <f>SUM(M6:M76)</f>
        <v>632</v>
      </c>
      <c r="N77" s="41">
        <f>SUM(N6:N76)</f>
        <v>2337</v>
      </c>
      <c r="O77" s="41">
        <f>SUM(O6:O76)</f>
        <v>253</v>
      </c>
      <c r="P77" s="41">
        <f>SUM(P6:P76)</f>
        <v>5</v>
      </c>
      <c r="Q77" s="41">
        <f>SUM(Q6:Q76)</f>
        <v>258</v>
      </c>
      <c r="R77" s="42">
        <f>IFERROR(Q77/N77,"-")</f>
        <v>0.11039794608472</v>
      </c>
      <c r="S77" s="76">
        <f>SUM(S6:S76)</f>
        <v>85</v>
      </c>
      <c r="T77" s="76">
        <f>SUM(T6:T76)</f>
        <v>57</v>
      </c>
      <c r="U77" s="42">
        <f>IFERROR(S77/Q77,"-")</f>
        <v>0.32945736434109</v>
      </c>
      <c r="V77" s="43">
        <f>IFERROR(K77/Q77,"-")</f>
        <v>12374.031007752</v>
      </c>
      <c r="W77" s="44">
        <f>SUM(W6:W76)</f>
        <v>79</v>
      </c>
      <c r="X77" s="42">
        <f>IFERROR(W77/Q77,"-")</f>
        <v>0.3062015503876</v>
      </c>
      <c r="Y77" s="179">
        <f>SUM(Y6:Y76)</f>
        <v>4107000</v>
      </c>
      <c r="Z77" s="179">
        <f>IFERROR(Y77/Q77,"-")</f>
        <v>15918.604651163</v>
      </c>
      <c r="AA77" s="179">
        <f>IFERROR(Y77/W77,"-")</f>
        <v>51987.341772152</v>
      </c>
      <c r="AB77" s="179">
        <f>Y77-K77</f>
        <v>914500</v>
      </c>
      <c r="AC77" s="45">
        <f>Y77/K77</f>
        <v>1.2864526233359</v>
      </c>
      <c r="AD77" s="58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9"/>
    <mergeCell ref="K16:K19"/>
    <mergeCell ref="V16:V19"/>
    <mergeCell ref="AB16:AB19"/>
    <mergeCell ref="AC16:AC19"/>
    <mergeCell ref="A20:A23"/>
    <mergeCell ref="K20:K23"/>
    <mergeCell ref="V20:V23"/>
    <mergeCell ref="AB20:AB23"/>
    <mergeCell ref="AC20:AC23"/>
    <mergeCell ref="A24:A28"/>
    <mergeCell ref="K24:K28"/>
    <mergeCell ref="V24:V28"/>
    <mergeCell ref="AB24:AB28"/>
    <mergeCell ref="AC24:AC28"/>
    <mergeCell ref="A29:A31"/>
    <mergeCell ref="K29:K31"/>
    <mergeCell ref="V29:V31"/>
    <mergeCell ref="AB29:AB31"/>
    <mergeCell ref="AC29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69"/>
    <mergeCell ref="K56:K69"/>
    <mergeCell ref="V56:V69"/>
    <mergeCell ref="AB56:AB69"/>
    <mergeCell ref="AC56:AC69"/>
    <mergeCell ref="A70:A74"/>
    <mergeCell ref="K70:K74"/>
    <mergeCell ref="V70:V74"/>
    <mergeCell ref="AB70:AB74"/>
    <mergeCell ref="AC70:AC7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1.3</v>
      </c>
      <c r="B6" s="184" t="s">
        <v>229</v>
      </c>
      <c r="C6" s="184" t="s">
        <v>58</v>
      </c>
      <c r="D6" s="184" t="s">
        <v>230</v>
      </c>
      <c r="E6" s="184" t="s">
        <v>231</v>
      </c>
      <c r="F6" s="184" t="s">
        <v>78</v>
      </c>
      <c r="G6" s="184" t="s">
        <v>232</v>
      </c>
      <c r="H6" s="87" t="s">
        <v>233</v>
      </c>
      <c r="I6" s="87" t="s">
        <v>234</v>
      </c>
      <c r="J6" s="87" t="s">
        <v>235</v>
      </c>
      <c r="K6" s="176">
        <v>100000</v>
      </c>
      <c r="L6" s="79">
        <v>11</v>
      </c>
      <c r="M6" s="79">
        <v>0</v>
      </c>
      <c r="N6" s="79">
        <v>33</v>
      </c>
      <c r="O6" s="88">
        <v>3</v>
      </c>
      <c r="P6" s="89">
        <v>0</v>
      </c>
      <c r="Q6" s="90">
        <f>O6+P6</f>
        <v>3</v>
      </c>
      <c r="R6" s="80">
        <f>IFERROR(Q6/N6,"-")</f>
        <v>0.090909090909091</v>
      </c>
      <c r="S6" s="79">
        <v>2</v>
      </c>
      <c r="T6" s="79">
        <v>0</v>
      </c>
      <c r="U6" s="80">
        <f>IFERROR(T6/(Q6),"-")</f>
        <v>0</v>
      </c>
      <c r="V6" s="81">
        <f>IFERROR(K6/SUM(Q6:Q7),"-")</f>
        <v>12500</v>
      </c>
      <c r="W6" s="82">
        <v>1</v>
      </c>
      <c r="X6" s="80">
        <f>IF(Q6=0,"-",W6/Q6)</f>
        <v>0.33333333333333</v>
      </c>
      <c r="Y6" s="181">
        <v>10000</v>
      </c>
      <c r="Z6" s="182">
        <f>IFERROR(Y6/Q6,"-")</f>
        <v>3333.3333333333</v>
      </c>
      <c r="AA6" s="182">
        <f>IFERROR(Y6/W6,"-")</f>
        <v>10000</v>
      </c>
      <c r="AB6" s="176">
        <f>SUM(Y6:Y7)-SUM(K6:K7)</f>
        <v>30000</v>
      </c>
      <c r="AC6" s="83">
        <f>SUM(Y6:Y7)/SUM(K6:K7)</f>
        <v>1.3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>
        <v>1</v>
      </c>
      <c r="CA6" s="126">
        <f>IFERROR(BZ6/BX6,"-")</f>
        <v>1</v>
      </c>
      <c r="CB6" s="127">
        <v>10000</v>
      </c>
      <c r="CC6" s="128">
        <f>IFERROR(CB6/BX6,"-")</f>
        <v>10000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236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38</v>
      </c>
      <c r="M7" s="79">
        <v>19</v>
      </c>
      <c r="N7" s="79">
        <v>12</v>
      </c>
      <c r="O7" s="88">
        <v>5</v>
      </c>
      <c r="P7" s="89">
        <v>0</v>
      </c>
      <c r="Q7" s="90">
        <f>O7+P7</f>
        <v>5</v>
      </c>
      <c r="R7" s="80">
        <f>IFERROR(Q7/N7,"-")</f>
        <v>0.41666666666667</v>
      </c>
      <c r="S7" s="79">
        <v>3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0.2</v>
      </c>
      <c r="Y7" s="181">
        <v>120000</v>
      </c>
      <c r="Z7" s="182">
        <f>IFERROR(Y7/Q7,"-")</f>
        <v>24000</v>
      </c>
      <c r="AA7" s="182">
        <f>IFERROR(Y7/W7,"-")</f>
        <v>120000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0.4</v>
      </c>
      <c r="BQ7" s="118">
        <v>1</v>
      </c>
      <c r="BR7" s="119">
        <f>IFERROR(BQ7/BO7,"-")</f>
        <v>0.5</v>
      </c>
      <c r="BS7" s="120">
        <v>120000</v>
      </c>
      <c r="BT7" s="121">
        <f>IFERROR(BS7/BO7,"-")</f>
        <v>60000</v>
      </c>
      <c r="BU7" s="122"/>
      <c r="BV7" s="122"/>
      <c r="BW7" s="122">
        <v>1</v>
      </c>
      <c r="BX7" s="123">
        <v>1</v>
      </c>
      <c r="BY7" s="124">
        <f>IF(Q7=0,"",IF(BX7=0,"",(BX7/Q7)))</f>
        <v>0.2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120000</v>
      </c>
      <c r="CR7" s="138">
        <v>120000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3.975</v>
      </c>
      <c r="B8" s="184" t="s">
        <v>237</v>
      </c>
      <c r="C8" s="184" t="s">
        <v>58</v>
      </c>
      <c r="D8" s="184" t="s">
        <v>238</v>
      </c>
      <c r="E8" s="184" t="s">
        <v>239</v>
      </c>
      <c r="F8" s="184" t="s">
        <v>240</v>
      </c>
      <c r="G8" s="184" t="s">
        <v>232</v>
      </c>
      <c r="H8" s="87" t="s">
        <v>241</v>
      </c>
      <c r="I8" s="87" t="s">
        <v>242</v>
      </c>
      <c r="J8" s="185" t="s">
        <v>75</v>
      </c>
      <c r="K8" s="176">
        <v>80000</v>
      </c>
      <c r="L8" s="79">
        <v>26</v>
      </c>
      <c r="M8" s="79">
        <v>0</v>
      </c>
      <c r="N8" s="79">
        <v>96</v>
      </c>
      <c r="O8" s="88">
        <v>15</v>
      </c>
      <c r="P8" s="89">
        <v>0</v>
      </c>
      <c r="Q8" s="90">
        <f>O8+P8</f>
        <v>15</v>
      </c>
      <c r="R8" s="80">
        <f>IFERROR(Q8/N8,"-")</f>
        <v>0.15625</v>
      </c>
      <c r="S8" s="79">
        <v>3</v>
      </c>
      <c r="T8" s="79">
        <v>5</v>
      </c>
      <c r="U8" s="80">
        <f>IFERROR(T8/(Q8),"-")</f>
        <v>0.33333333333333</v>
      </c>
      <c r="V8" s="81">
        <f>IFERROR(K8/SUM(Q8:Q9),"-")</f>
        <v>2285.7142857143</v>
      </c>
      <c r="W8" s="82">
        <v>6</v>
      </c>
      <c r="X8" s="80">
        <f>IF(Q8=0,"-",W8/Q8)</f>
        <v>0.4</v>
      </c>
      <c r="Y8" s="181">
        <v>130000</v>
      </c>
      <c r="Z8" s="182">
        <f>IFERROR(Y8/Q8,"-")</f>
        <v>8666.6666666667</v>
      </c>
      <c r="AA8" s="182">
        <f>IFERROR(Y8/W8,"-")</f>
        <v>21666.666666667</v>
      </c>
      <c r="AB8" s="176">
        <f>SUM(Y8:Y9)-SUM(K8:K9)</f>
        <v>238000</v>
      </c>
      <c r="AC8" s="83">
        <f>SUM(Y8:Y9)/SUM(K8:K9)</f>
        <v>3.975</v>
      </c>
      <c r="AD8" s="77"/>
      <c r="AE8" s="91">
        <v>1</v>
      </c>
      <c r="AF8" s="92">
        <f>IF(Q8=0,"",IF(AE8=0,"",(AE8/Q8)))</f>
        <v>0.066666666666667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6</v>
      </c>
      <c r="AO8" s="98">
        <f>IF(Q8=0,"",IF(AN8=0,"",(AN8/Q8)))</f>
        <v>0.4</v>
      </c>
      <c r="AP8" s="97">
        <v>2</v>
      </c>
      <c r="AQ8" s="99">
        <f>IFERROR(AP8/AN8,"-")</f>
        <v>0.33333333333333</v>
      </c>
      <c r="AR8" s="100">
        <v>8000</v>
      </c>
      <c r="AS8" s="101">
        <f>IFERROR(AR8/AN8,"-")</f>
        <v>1333.3333333333</v>
      </c>
      <c r="AT8" s="102">
        <v>2</v>
      </c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0.13333333333333</v>
      </c>
      <c r="BH8" s="109">
        <v>1</v>
      </c>
      <c r="BI8" s="111">
        <f>IFERROR(BH8/BF8,"-")</f>
        <v>0.5</v>
      </c>
      <c r="BJ8" s="112">
        <v>31000</v>
      </c>
      <c r="BK8" s="113">
        <f>IFERROR(BJ8/BF8,"-")</f>
        <v>15500</v>
      </c>
      <c r="BL8" s="114"/>
      <c r="BM8" s="114"/>
      <c r="BN8" s="114">
        <v>1</v>
      </c>
      <c r="BO8" s="116">
        <v>5</v>
      </c>
      <c r="BP8" s="117">
        <f>IF(Q8=0,"",IF(BO8=0,"",(BO8/Q8)))</f>
        <v>0.33333333333333</v>
      </c>
      <c r="BQ8" s="118">
        <v>2</v>
      </c>
      <c r="BR8" s="119">
        <f>IFERROR(BQ8/BO8,"-")</f>
        <v>0.4</v>
      </c>
      <c r="BS8" s="120">
        <v>88000</v>
      </c>
      <c r="BT8" s="121">
        <f>IFERROR(BS8/BO8,"-")</f>
        <v>17600</v>
      </c>
      <c r="BU8" s="122">
        <v>1</v>
      </c>
      <c r="BV8" s="122"/>
      <c r="BW8" s="122">
        <v>1</v>
      </c>
      <c r="BX8" s="123">
        <v>1</v>
      </c>
      <c r="BY8" s="124">
        <f>IF(Q8=0,"",IF(BX8=0,"",(BX8/Q8)))</f>
        <v>0.066666666666667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6</v>
      </c>
      <c r="CQ8" s="138">
        <v>130000</v>
      </c>
      <c r="CR8" s="138">
        <v>85000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83</v>
      </c>
      <c r="M9" s="79">
        <v>56</v>
      </c>
      <c r="N9" s="79">
        <v>32</v>
      </c>
      <c r="O9" s="88">
        <v>20</v>
      </c>
      <c r="P9" s="89">
        <v>0</v>
      </c>
      <c r="Q9" s="90">
        <f>O9+P9</f>
        <v>20</v>
      </c>
      <c r="R9" s="80">
        <f>IFERROR(Q9/N9,"-")</f>
        <v>0.625</v>
      </c>
      <c r="S9" s="79">
        <v>11</v>
      </c>
      <c r="T9" s="79">
        <v>6</v>
      </c>
      <c r="U9" s="80">
        <f>IFERROR(T9/(Q9),"-")</f>
        <v>0.3</v>
      </c>
      <c r="V9" s="81"/>
      <c r="W9" s="82">
        <v>7</v>
      </c>
      <c r="X9" s="80">
        <f>IF(Q9=0,"-",W9/Q9)</f>
        <v>0.35</v>
      </c>
      <c r="Y9" s="181">
        <v>188000</v>
      </c>
      <c r="Z9" s="182">
        <f>IFERROR(Y9/Q9,"-")</f>
        <v>9400</v>
      </c>
      <c r="AA9" s="182">
        <f>IFERROR(Y9/W9,"-")</f>
        <v>26857.142857143</v>
      </c>
      <c r="AB9" s="176"/>
      <c r="AC9" s="83"/>
      <c r="AD9" s="77"/>
      <c r="AE9" s="91">
        <v>1</v>
      </c>
      <c r="AF9" s="92">
        <f>IF(Q9=0,"",IF(AE9=0,"",(AE9/Q9)))</f>
        <v>0.05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6</v>
      </c>
      <c r="AO9" s="98">
        <f>IF(Q9=0,"",IF(AN9=0,"",(AN9/Q9)))</f>
        <v>0.3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0.15</v>
      </c>
      <c r="BH9" s="109">
        <v>2</v>
      </c>
      <c r="BI9" s="111">
        <f>IFERROR(BH9/BF9,"-")</f>
        <v>0.66666666666667</v>
      </c>
      <c r="BJ9" s="112">
        <v>58000</v>
      </c>
      <c r="BK9" s="113">
        <f>IFERROR(BJ9/BF9,"-")</f>
        <v>19333.333333333</v>
      </c>
      <c r="BL9" s="114">
        <v>1</v>
      </c>
      <c r="BM9" s="114"/>
      <c r="BN9" s="114">
        <v>1</v>
      </c>
      <c r="BO9" s="116">
        <v>6</v>
      </c>
      <c r="BP9" s="117">
        <f>IF(Q9=0,"",IF(BO9=0,"",(BO9/Q9)))</f>
        <v>0.3</v>
      </c>
      <c r="BQ9" s="118">
        <v>3</v>
      </c>
      <c r="BR9" s="119">
        <f>IFERROR(BQ9/BO9,"-")</f>
        <v>0.5</v>
      </c>
      <c r="BS9" s="120">
        <v>99000</v>
      </c>
      <c r="BT9" s="121">
        <f>IFERROR(BS9/BO9,"-")</f>
        <v>16500</v>
      </c>
      <c r="BU9" s="122">
        <v>1</v>
      </c>
      <c r="BV9" s="122"/>
      <c r="BW9" s="122">
        <v>2</v>
      </c>
      <c r="BX9" s="123">
        <v>2</v>
      </c>
      <c r="BY9" s="124">
        <f>IF(Q9=0,"",IF(BX9=0,"",(BX9/Q9)))</f>
        <v>0.1</v>
      </c>
      <c r="BZ9" s="125">
        <v>2</v>
      </c>
      <c r="CA9" s="126">
        <f>IFERROR(BZ9/BX9,"-")</f>
        <v>1</v>
      </c>
      <c r="CB9" s="127">
        <v>31000</v>
      </c>
      <c r="CC9" s="128">
        <f>IFERROR(CB9/BX9,"-")</f>
        <v>15500</v>
      </c>
      <c r="CD9" s="129">
        <v>1</v>
      </c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7</v>
      </c>
      <c r="CQ9" s="138">
        <v>188000</v>
      </c>
      <c r="CR9" s="138">
        <v>73000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0.2895</v>
      </c>
      <c r="B10" s="184" t="s">
        <v>244</v>
      </c>
      <c r="C10" s="184" t="s">
        <v>58</v>
      </c>
      <c r="D10" s="184" t="s">
        <v>245</v>
      </c>
      <c r="E10" s="184" t="s">
        <v>246</v>
      </c>
      <c r="F10" s="184" t="s">
        <v>247</v>
      </c>
      <c r="G10" s="184" t="s">
        <v>232</v>
      </c>
      <c r="H10" s="87" t="s">
        <v>248</v>
      </c>
      <c r="I10" s="87" t="s">
        <v>249</v>
      </c>
      <c r="J10" s="87" t="s">
        <v>180</v>
      </c>
      <c r="K10" s="176">
        <v>200000</v>
      </c>
      <c r="L10" s="79">
        <v>7</v>
      </c>
      <c r="M10" s="79">
        <v>0</v>
      </c>
      <c r="N10" s="79">
        <v>35</v>
      </c>
      <c r="O10" s="88">
        <v>2</v>
      </c>
      <c r="P10" s="89">
        <v>1</v>
      </c>
      <c r="Q10" s="90">
        <f>O10+P10</f>
        <v>3</v>
      </c>
      <c r="R10" s="80">
        <f>IFERROR(Q10/N10,"-")</f>
        <v>0.085714285714286</v>
      </c>
      <c r="S10" s="79">
        <v>0</v>
      </c>
      <c r="T10" s="79">
        <v>1</v>
      </c>
      <c r="U10" s="80">
        <f>IFERROR(T10/(Q10),"-")</f>
        <v>0.33333333333333</v>
      </c>
      <c r="V10" s="81">
        <f>IFERROR(K10/SUM(Q10:Q13),"-")</f>
        <v>13333.333333333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SUM(Y10:Y13)-SUM(K10:K13)</f>
        <v>-142100</v>
      </c>
      <c r="AC10" s="83">
        <f>SUM(Y10:Y13)/SUM(K10:K13)</f>
        <v>0.2895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0.66666666666667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250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38</v>
      </c>
      <c r="M11" s="79">
        <v>23</v>
      </c>
      <c r="N11" s="79">
        <v>19</v>
      </c>
      <c r="O11" s="88">
        <v>3</v>
      </c>
      <c r="P11" s="89">
        <v>1</v>
      </c>
      <c r="Q11" s="90">
        <f>O11+P11</f>
        <v>4</v>
      </c>
      <c r="R11" s="80">
        <f>IFERROR(Q11/N11,"-")</f>
        <v>0.21052631578947</v>
      </c>
      <c r="S11" s="79">
        <v>2</v>
      </c>
      <c r="T11" s="79">
        <v>1</v>
      </c>
      <c r="U11" s="80">
        <f>IFERROR(T11/(Q11),"-")</f>
        <v>0.25</v>
      </c>
      <c r="V11" s="81"/>
      <c r="W11" s="82">
        <v>1</v>
      </c>
      <c r="X11" s="80">
        <f>IF(Q11=0,"-",W11/Q11)</f>
        <v>0.25</v>
      </c>
      <c r="Y11" s="181">
        <v>3000</v>
      </c>
      <c r="Z11" s="182">
        <f>IFERROR(Y11/Q11,"-")</f>
        <v>750</v>
      </c>
      <c r="AA11" s="182">
        <f>IFERROR(Y11/W11,"-")</f>
        <v>3000</v>
      </c>
      <c r="AB11" s="176"/>
      <c r="AC11" s="83"/>
      <c r="AD11" s="77"/>
      <c r="AE11" s="91">
        <v>1</v>
      </c>
      <c r="AF11" s="92">
        <f>IF(Q11=0,"",IF(AE11=0,"",(AE11/Q11)))</f>
        <v>0.25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0.5</v>
      </c>
      <c r="BZ11" s="125">
        <v>1</v>
      </c>
      <c r="CA11" s="126">
        <f>IFERROR(BZ11/BX11,"-")</f>
        <v>0.5</v>
      </c>
      <c r="CB11" s="127">
        <v>3000</v>
      </c>
      <c r="CC11" s="128">
        <f>IFERROR(CB11/BX11,"-")</f>
        <v>1500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251</v>
      </c>
      <c r="C12" s="184" t="s">
        <v>58</v>
      </c>
      <c r="D12" s="184" t="s">
        <v>245</v>
      </c>
      <c r="E12" s="184" t="s">
        <v>246</v>
      </c>
      <c r="F12" s="184" t="s">
        <v>252</v>
      </c>
      <c r="G12" s="184" t="s">
        <v>232</v>
      </c>
      <c r="H12" s="87" t="s">
        <v>248</v>
      </c>
      <c r="I12" s="87" t="s">
        <v>249</v>
      </c>
      <c r="J12" s="87"/>
      <c r="K12" s="176"/>
      <c r="L12" s="79">
        <v>13</v>
      </c>
      <c r="M12" s="79">
        <v>0</v>
      </c>
      <c r="N12" s="79">
        <v>73</v>
      </c>
      <c r="O12" s="88">
        <v>2</v>
      </c>
      <c r="P12" s="89">
        <v>0</v>
      </c>
      <c r="Q12" s="90">
        <f>O12+P12</f>
        <v>2</v>
      </c>
      <c r="R12" s="80">
        <f>IFERROR(Q12/N12,"-")</f>
        <v>0.027397260273973</v>
      </c>
      <c r="S12" s="79">
        <v>0</v>
      </c>
      <c r="T12" s="79">
        <v>1</v>
      </c>
      <c r="U12" s="80">
        <f>IFERROR(T12/(Q12),"-")</f>
        <v>0.5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253</v>
      </c>
      <c r="C13" s="184" t="s">
        <v>58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209</v>
      </c>
      <c r="M13" s="79">
        <v>24</v>
      </c>
      <c r="N13" s="79">
        <v>8</v>
      </c>
      <c r="O13" s="88">
        <v>5</v>
      </c>
      <c r="P13" s="89">
        <v>1</v>
      </c>
      <c r="Q13" s="90">
        <f>O13+P13</f>
        <v>6</v>
      </c>
      <c r="R13" s="80">
        <f>IFERROR(Q13/N13,"-")</f>
        <v>0.75</v>
      </c>
      <c r="S13" s="79">
        <v>1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0.5</v>
      </c>
      <c r="Y13" s="181">
        <v>54900</v>
      </c>
      <c r="Z13" s="182">
        <f>IFERROR(Y13/Q13,"-")</f>
        <v>9150</v>
      </c>
      <c r="AA13" s="182">
        <f>IFERROR(Y13/W13,"-")</f>
        <v>18300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4</v>
      </c>
      <c r="BP13" s="117">
        <f>IF(Q13=0,"",IF(BO13=0,"",(BO13/Q13)))</f>
        <v>0.66666666666667</v>
      </c>
      <c r="BQ13" s="118">
        <v>3</v>
      </c>
      <c r="BR13" s="119">
        <f>IFERROR(BQ13/BO13,"-")</f>
        <v>0.75</v>
      </c>
      <c r="BS13" s="120">
        <v>54900</v>
      </c>
      <c r="BT13" s="121">
        <f>IFERROR(BS13/BO13,"-")</f>
        <v>13725</v>
      </c>
      <c r="BU13" s="122"/>
      <c r="BV13" s="122">
        <v>2</v>
      </c>
      <c r="BW13" s="122">
        <v>1</v>
      </c>
      <c r="BX13" s="123">
        <v>1</v>
      </c>
      <c r="BY13" s="124">
        <f>IF(Q13=0,"",IF(BX13=0,"",(BX13/Q13)))</f>
        <v>0.16666666666667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54900</v>
      </c>
      <c r="CR13" s="138">
        <v>35000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0.32307692307692</v>
      </c>
      <c r="B14" s="184" t="s">
        <v>254</v>
      </c>
      <c r="C14" s="184" t="s">
        <v>255</v>
      </c>
      <c r="D14" s="184" t="s">
        <v>256</v>
      </c>
      <c r="E14" s="184" t="s">
        <v>257</v>
      </c>
      <c r="F14" s="184"/>
      <c r="G14" s="184" t="s">
        <v>232</v>
      </c>
      <c r="H14" s="87" t="s">
        <v>258</v>
      </c>
      <c r="I14" s="87" t="s">
        <v>259</v>
      </c>
      <c r="J14" s="87" t="s">
        <v>260</v>
      </c>
      <c r="K14" s="176">
        <v>65000</v>
      </c>
      <c r="L14" s="79">
        <v>0</v>
      </c>
      <c r="M14" s="79">
        <v>0</v>
      </c>
      <c r="N14" s="79">
        <v>6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>
        <f>IFERROR(K14/SUM(Q14:Q15),"-")</f>
        <v>10833.333333333</v>
      </c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>
        <f>SUM(Y14:Y15)-SUM(K14:K15)</f>
        <v>-44000</v>
      </c>
      <c r="AC14" s="83">
        <f>SUM(Y14:Y15)/SUM(K14:K15)</f>
        <v>0.32307692307692</v>
      </c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261</v>
      </c>
      <c r="C15" s="184" t="s">
        <v>255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35</v>
      </c>
      <c r="M15" s="79">
        <v>25</v>
      </c>
      <c r="N15" s="79">
        <v>31</v>
      </c>
      <c r="O15" s="88">
        <v>6</v>
      </c>
      <c r="P15" s="89">
        <v>0</v>
      </c>
      <c r="Q15" s="90">
        <f>O15+P15</f>
        <v>6</v>
      </c>
      <c r="R15" s="80">
        <f>IFERROR(Q15/N15,"-")</f>
        <v>0.19354838709677</v>
      </c>
      <c r="S15" s="79">
        <v>2</v>
      </c>
      <c r="T15" s="79">
        <v>1</v>
      </c>
      <c r="U15" s="80">
        <f>IFERROR(T15/(Q15),"-")</f>
        <v>0.16666666666667</v>
      </c>
      <c r="V15" s="81"/>
      <c r="W15" s="82">
        <v>1</v>
      </c>
      <c r="X15" s="80">
        <f>IF(Q15=0,"-",W15/Q15)</f>
        <v>0.16666666666667</v>
      </c>
      <c r="Y15" s="181">
        <v>21000</v>
      </c>
      <c r="Z15" s="182">
        <f>IFERROR(Y15/Q15,"-")</f>
        <v>3500</v>
      </c>
      <c r="AA15" s="182">
        <f>IFERROR(Y15/W15,"-")</f>
        <v>21000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0.16666666666667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0.33333333333333</v>
      </c>
      <c r="BZ15" s="125">
        <v>1</v>
      </c>
      <c r="CA15" s="126">
        <f>IFERROR(BZ15/BX15,"-")</f>
        <v>0.5</v>
      </c>
      <c r="CB15" s="127">
        <v>21000</v>
      </c>
      <c r="CC15" s="128">
        <f>IFERROR(CB15/BX15,"-")</f>
        <v>10500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21000</v>
      </c>
      <c r="CR15" s="138">
        <v>21000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6.2001066666667</v>
      </c>
      <c r="B16" s="184" t="s">
        <v>262</v>
      </c>
      <c r="C16" s="184" t="s">
        <v>255</v>
      </c>
      <c r="D16" s="184" t="s">
        <v>263</v>
      </c>
      <c r="E16" s="184" t="s">
        <v>257</v>
      </c>
      <c r="F16" s="184"/>
      <c r="G16" s="184" t="s">
        <v>232</v>
      </c>
      <c r="H16" s="87" t="s">
        <v>264</v>
      </c>
      <c r="I16" s="87" t="s">
        <v>259</v>
      </c>
      <c r="J16" s="87" t="s">
        <v>172</v>
      </c>
      <c r="K16" s="176">
        <v>75000</v>
      </c>
      <c r="L16" s="79">
        <v>2</v>
      </c>
      <c r="M16" s="79">
        <v>0</v>
      </c>
      <c r="N16" s="79">
        <v>8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>
        <f>IFERROR(K16/SUM(Q16:Q17),"-")</f>
        <v>10714.285714286</v>
      </c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>
        <f>SUM(Y16:Y17)-SUM(K16:K17)</f>
        <v>390008</v>
      </c>
      <c r="AC16" s="83">
        <f>SUM(Y16:Y17)/SUM(K16:K17)</f>
        <v>6.2001066666667</v>
      </c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265</v>
      </c>
      <c r="C17" s="184" t="s">
        <v>255</v>
      </c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27</v>
      </c>
      <c r="M17" s="79">
        <v>24</v>
      </c>
      <c r="N17" s="79">
        <v>14</v>
      </c>
      <c r="O17" s="88">
        <v>7</v>
      </c>
      <c r="P17" s="89">
        <v>0</v>
      </c>
      <c r="Q17" s="90">
        <f>O17+P17</f>
        <v>7</v>
      </c>
      <c r="R17" s="80">
        <f>IFERROR(Q17/N17,"-")</f>
        <v>0.5</v>
      </c>
      <c r="S17" s="79">
        <v>5</v>
      </c>
      <c r="T17" s="79">
        <v>3</v>
      </c>
      <c r="U17" s="80">
        <f>IFERROR(T17/(Q17),"-")</f>
        <v>0.42857142857143</v>
      </c>
      <c r="V17" s="81"/>
      <c r="W17" s="82">
        <v>5</v>
      </c>
      <c r="X17" s="80">
        <f>IF(Q17=0,"-",W17/Q17)</f>
        <v>0.71428571428571</v>
      </c>
      <c r="Y17" s="181">
        <v>465008</v>
      </c>
      <c r="Z17" s="182">
        <f>IFERROR(Y17/Q17,"-")</f>
        <v>66429.714285714</v>
      </c>
      <c r="AA17" s="182">
        <f>IFERROR(Y17/W17,"-")</f>
        <v>93001.6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0.42857142857143</v>
      </c>
      <c r="BH17" s="109">
        <v>2</v>
      </c>
      <c r="BI17" s="111">
        <f>IFERROR(BH17/BF17,"-")</f>
        <v>0.66666666666667</v>
      </c>
      <c r="BJ17" s="112">
        <v>361000</v>
      </c>
      <c r="BK17" s="113">
        <f>IFERROR(BJ17/BF17,"-")</f>
        <v>120333.33333333</v>
      </c>
      <c r="BL17" s="114">
        <v>1</v>
      </c>
      <c r="BM17" s="114"/>
      <c r="BN17" s="114">
        <v>1</v>
      </c>
      <c r="BO17" s="116">
        <v>3</v>
      </c>
      <c r="BP17" s="117">
        <f>IF(Q17=0,"",IF(BO17=0,"",(BO17/Q17)))</f>
        <v>0.42857142857143</v>
      </c>
      <c r="BQ17" s="118">
        <v>2</v>
      </c>
      <c r="BR17" s="119">
        <f>IFERROR(BQ17/BO17,"-")</f>
        <v>0.66666666666667</v>
      </c>
      <c r="BS17" s="120">
        <v>6000</v>
      </c>
      <c r="BT17" s="121">
        <f>IFERROR(BS17/BO17,"-")</f>
        <v>2000</v>
      </c>
      <c r="BU17" s="122">
        <v>2</v>
      </c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1</v>
      </c>
      <c r="CH17" s="131">
        <f>IF(Q17=0,"",IF(CG17=0,"",(CG17/Q17)))</f>
        <v>0.14285714285714</v>
      </c>
      <c r="CI17" s="132">
        <v>1</v>
      </c>
      <c r="CJ17" s="133">
        <f>IFERROR(CI17/CG17,"-")</f>
        <v>1</v>
      </c>
      <c r="CK17" s="134">
        <v>98008</v>
      </c>
      <c r="CL17" s="135">
        <f>IFERROR(CK17/CG17,"-")</f>
        <v>98008</v>
      </c>
      <c r="CM17" s="136"/>
      <c r="CN17" s="136"/>
      <c r="CO17" s="136">
        <v>1</v>
      </c>
      <c r="CP17" s="137">
        <v>5</v>
      </c>
      <c r="CQ17" s="138">
        <v>465008</v>
      </c>
      <c r="CR17" s="138">
        <v>358000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21.684941176471</v>
      </c>
      <c r="B18" s="184" t="s">
        <v>266</v>
      </c>
      <c r="C18" s="184" t="s">
        <v>255</v>
      </c>
      <c r="D18" s="184" t="s">
        <v>263</v>
      </c>
      <c r="E18" s="184" t="s">
        <v>267</v>
      </c>
      <c r="F18" s="184"/>
      <c r="G18" s="184" t="s">
        <v>232</v>
      </c>
      <c r="H18" s="87" t="s">
        <v>268</v>
      </c>
      <c r="I18" s="87" t="s">
        <v>269</v>
      </c>
      <c r="J18" s="87" t="s">
        <v>175</v>
      </c>
      <c r="K18" s="176">
        <v>85000</v>
      </c>
      <c r="L18" s="79">
        <v>14</v>
      </c>
      <c r="M18" s="79">
        <v>0</v>
      </c>
      <c r="N18" s="79">
        <v>50</v>
      </c>
      <c r="O18" s="88">
        <v>6</v>
      </c>
      <c r="P18" s="89">
        <v>1</v>
      </c>
      <c r="Q18" s="90">
        <f>O18+P18</f>
        <v>7</v>
      </c>
      <c r="R18" s="80">
        <f>IFERROR(Q18/N18,"-")</f>
        <v>0.14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4047.619047619</v>
      </c>
      <c r="W18" s="82">
        <v>1</v>
      </c>
      <c r="X18" s="80">
        <f>IF(Q18=0,"-",W18/Q18)</f>
        <v>0.14285714285714</v>
      </c>
      <c r="Y18" s="181">
        <v>3000</v>
      </c>
      <c r="Z18" s="182">
        <f>IFERROR(Y18/Q18,"-")</f>
        <v>428.57142857143</v>
      </c>
      <c r="AA18" s="182">
        <f>IFERROR(Y18/W18,"-")</f>
        <v>3000</v>
      </c>
      <c r="AB18" s="176">
        <f>SUM(Y18:Y19)-SUM(K18:K19)</f>
        <v>1758220</v>
      </c>
      <c r="AC18" s="83">
        <f>SUM(Y18:Y19)/SUM(K18:K19)</f>
        <v>21.684941176471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2</v>
      </c>
      <c r="AO18" s="98">
        <f>IF(Q18=0,"",IF(AN18=0,"",(AN18/Q18)))</f>
        <v>0.28571428571429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0.42857142857143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0.14285714285714</v>
      </c>
      <c r="BZ18" s="125">
        <v>1</v>
      </c>
      <c r="CA18" s="126">
        <f>IFERROR(BZ18/BX18,"-")</f>
        <v>1</v>
      </c>
      <c r="CB18" s="127">
        <v>3000</v>
      </c>
      <c r="CC18" s="128">
        <f>IFERROR(CB18/BX18,"-")</f>
        <v>3000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270</v>
      </c>
      <c r="C19" s="184" t="s">
        <v>255</v>
      </c>
      <c r="D19" s="184"/>
      <c r="E19" s="184"/>
      <c r="F19" s="184"/>
      <c r="G19" s="184" t="s">
        <v>66</v>
      </c>
      <c r="H19" s="87"/>
      <c r="I19" s="87"/>
      <c r="J19" s="87"/>
      <c r="K19" s="176"/>
      <c r="L19" s="79">
        <v>80</v>
      </c>
      <c r="M19" s="79">
        <v>50</v>
      </c>
      <c r="N19" s="79">
        <v>36</v>
      </c>
      <c r="O19" s="88">
        <v>14</v>
      </c>
      <c r="P19" s="89">
        <v>0</v>
      </c>
      <c r="Q19" s="90">
        <f>O19+P19</f>
        <v>14</v>
      </c>
      <c r="R19" s="80">
        <f>IFERROR(Q19/N19,"-")</f>
        <v>0.38888888888889</v>
      </c>
      <c r="S19" s="79">
        <v>7</v>
      </c>
      <c r="T19" s="79">
        <v>3</v>
      </c>
      <c r="U19" s="80">
        <f>IFERROR(T19/(Q19),"-")</f>
        <v>0.21428571428571</v>
      </c>
      <c r="V19" s="81"/>
      <c r="W19" s="82">
        <v>3</v>
      </c>
      <c r="X19" s="80">
        <f>IF(Q19=0,"-",W19/Q19)</f>
        <v>0.21428571428571</v>
      </c>
      <c r="Y19" s="181">
        <v>1840220</v>
      </c>
      <c r="Z19" s="182">
        <f>IFERROR(Y19/Q19,"-")</f>
        <v>131444.28571429</v>
      </c>
      <c r="AA19" s="182">
        <f>IFERROR(Y19/W19,"-")</f>
        <v>613406.66666667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0.071428571428571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6</v>
      </c>
      <c r="BG19" s="110">
        <f>IF(Q19=0,"",IF(BF19=0,"",(BF19/Q19)))</f>
        <v>0.42857142857143</v>
      </c>
      <c r="BH19" s="109">
        <v>1</v>
      </c>
      <c r="BI19" s="111">
        <f>IFERROR(BH19/BF19,"-")</f>
        <v>0.16666666666667</v>
      </c>
      <c r="BJ19" s="112">
        <v>5000</v>
      </c>
      <c r="BK19" s="113">
        <f>IFERROR(BJ19/BF19,"-")</f>
        <v>833.33333333333</v>
      </c>
      <c r="BL19" s="114">
        <v>1</v>
      </c>
      <c r="BM19" s="114"/>
      <c r="BN19" s="114"/>
      <c r="BO19" s="116">
        <v>4</v>
      </c>
      <c r="BP19" s="117">
        <f>IF(Q19=0,"",IF(BO19=0,"",(BO19/Q19)))</f>
        <v>0.28571428571429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3</v>
      </c>
      <c r="BY19" s="124">
        <f>IF(Q19=0,"",IF(BX19=0,"",(BX19/Q19)))</f>
        <v>0.21428571428571</v>
      </c>
      <c r="BZ19" s="125">
        <v>2</v>
      </c>
      <c r="CA19" s="126">
        <f>IFERROR(BZ19/BX19,"-")</f>
        <v>0.66666666666667</v>
      </c>
      <c r="CB19" s="127">
        <v>1835220</v>
      </c>
      <c r="CC19" s="128">
        <f>IFERROR(CB19/BX19,"-")</f>
        <v>611740</v>
      </c>
      <c r="CD19" s="129"/>
      <c r="CE19" s="129"/>
      <c r="CF19" s="129">
        <v>2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3</v>
      </c>
      <c r="CQ19" s="138">
        <v>1840220</v>
      </c>
      <c r="CR19" s="138">
        <v>1652220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0.17333333333333</v>
      </c>
      <c r="B20" s="184" t="s">
        <v>271</v>
      </c>
      <c r="C20" s="184" t="s">
        <v>255</v>
      </c>
      <c r="D20" s="184" t="s">
        <v>263</v>
      </c>
      <c r="E20" s="184" t="s">
        <v>272</v>
      </c>
      <c r="F20" s="184"/>
      <c r="G20" s="184" t="s">
        <v>232</v>
      </c>
      <c r="H20" s="87" t="s">
        <v>273</v>
      </c>
      <c r="I20" s="87" t="s">
        <v>269</v>
      </c>
      <c r="J20" s="87" t="s">
        <v>274</v>
      </c>
      <c r="K20" s="176">
        <v>75000</v>
      </c>
      <c r="L20" s="79">
        <v>8</v>
      </c>
      <c r="M20" s="79">
        <v>0</v>
      </c>
      <c r="N20" s="79">
        <v>25</v>
      </c>
      <c r="O20" s="88">
        <v>4</v>
      </c>
      <c r="P20" s="89">
        <v>0</v>
      </c>
      <c r="Q20" s="90">
        <f>O20+P20</f>
        <v>4</v>
      </c>
      <c r="R20" s="80">
        <f>IFERROR(Q20/N20,"-")</f>
        <v>0.16</v>
      </c>
      <c r="S20" s="79">
        <v>1</v>
      </c>
      <c r="T20" s="79">
        <v>3</v>
      </c>
      <c r="U20" s="80">
        <f>IFERROR(T20/(Q20),"-")</f>
        <v>0.75</v>
      </c>
      <c r="V20" s="81">
        <f>IFERROR(K20/SUM(Q20:Q21),"-")</f>
        <v>9375</v>
      </c>
      <c r="W20" s="82">
        <v>1</v>
      </c>
      <c r="X20" s="80">
        <f>IF(Q20=0,"-",W20/Q20)</f>
        <v>0.25</v>
      </c>
      <c r="Y20" s="181">
        <v>13000</v>
      </c>
      <c r="Z20" s="182">
        <f>IFERROR(Y20/Q20,"-")</f>
        <v>3250</v>
      </c>
      <c r="AA20" s="182">
        <f>IFERROR(Y20/W20,"-")</f>
        <v>13000</v>
      </c>
      <c r="AB20" s="176">
        <f>SUM(Y20:Y21)-SUM(K20:K21)</f>
        <v>-62000</v>
      </c>
      <c r="AC20" s="83">
        <f>SUM(Y20:Y21)/SUM(K20:K21)</f>
        <v>0.17333333333333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2</v>
      </c>
      <c r="BG20" s="110">
        <f>IF(Q20=0,"",IF(BF20=0,"",(BF20/Q20)))</f>
        <v>0.5</v>
      </c>
      <c r="BH20" s="109">
        <v>1</v>
      </c>
      <c r="BI20" s="111">
        <f>IFERROR(BH20/BF20,"-")</f>
        <v>0.5</v>
      </c>
      <c r="BJ20" s="112">
        <v>13000</v>
      </c>
      <c r="BK20" s="113">
        <f>IFERROR(BJ20/BF20,"-")</f>
        <v>6500</v>
      </c>
      <c r="BL20" s="114"/>
      <c r="BM20" s="114"/>
      <c r="BN20" s="114">
        <v>1</v>
      </c>
      <c r="BO20" s="116">
        <v>1</v>
      </c>
      <c r="BP20" s="117">
        <f>IF(Q20=0,"",IF(BO20=0,"",(BO20/Q20)))</f>
        <v>0.25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13000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275</v>
      </c>
      <c r="C21" s="184" t="s">
        <v>255</v>
      </c>
      <c r="D21" s="184"/>
      <c r="E21" s="184"/>
      <c r="F21" s="184"/>
      <c r="G21" s="184" t="s">
        <v>66</v>
      </c>
      <c r="H21" s="87"/>
      <c r="I21" s="87"/>
      <c r="J21" s="87"/>
      <c r="K21" s="176"/>
      <c r="L21" s="79">
        <v>29</v>
      </c>
      <c r="M21" s="79">
        <v>14</v>
      </c>
      <c r="N21" s="79">
        <v>7</v>
      </c>
      <c r="O21" s="88">
        <v>4</v>
      </c>
      <c r="P21" s="89">
        <v>0</v>
      </c>
      <c r="Q21" s="90">
        <f>O21+P21</f>
        <v>4</v>
      </c>
      <c r="R21" s="80">
        <f>IFERROR(Q21/N21,"-")</f>
        <v>0.57142857142857</v>
      </c>
      <c r="S21" s="79">
        <v>1</v>
      </c>
      <c r="T21" s="79">
        <v>1</v>
      </c>
      <c r="U21" s="80">
        <f>IFERROR(T21/(Q21),"-")</f>
        <v>0.25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1.3555555555556</v>
      </c>
      <c r="B22" s="184" t="s">
        <v>276</v>
      </c>
      <c r="C22" s="184" t="s">
        <v>255</v>
      </c>
      <c r="D22" s="184" t="s">
        <v>263</v>
      </c>
      <c r="E22" s="184" t="s">
        <v>267</v>
      </c>
      <c r="F22" s="184"/>
      <c r="G22" s="184" t="s">
        <v>232</v>
      </c>
      <c r="H22" s="87" t="s">
        <v>277</v>
      </c>
      <c r="I22" s="87" t="s">
        <v>234</v>
      </c>
      <c r="J22" s="87" t="s">
        <v>278</v>
      </c>
      <c r="K22" s="176">
        <v>45000</v>
      </c>
      <c r="L22" s="79">
        <v>13</v>
      </c>
      <c r="M22" s="79">
        <v>0</v>
      </c>
      <c r="N22" s="79">
        <v>32</v>
      </c>
      <c r="O22" s="88">
        <v>8</v>
      </c>
      <c r="P22" s="89">
        <v>0</v>
      </c>
      <c r="Q22" s="90">
        <f>O22+P22</f>
        <v>8</v>
      </c>
      <c r="R22" s="80">
        <f>IFERROR(Q22/N22,"-")</f>
        <v>0.25</v>
      </c>
      <c r="S22" s="79">
        <v>3</v>
      </c>
      <c r="T22" s="79">
        <v>4</v>
      </c>
      <c r="U22" s="80">
        <f>IFERROR(T22/(Q22),"-")</f>
        <v>0.5</v>
      </c>
      <c r="V22" s="81">
        <f>IFERROR(K22/SUM(Q22:Q23),"-")</f>
        <v>3461.5384615385</v>
      </c>
      <c r="W22" s="82">
        <v>3</v>
      </c>
      <c r="X22" s="80">
        <f>IF(Q22=0,"-",W22/Q22)</f>
        <v>0.375</v>
      </c>
      <c r="Y22" s="181">
        <v>51000</v>
      </c>
      <c r="Z22" s="182">
        <f>IFERROR(Y22/Q22,"-")</f>
        <v>6375</v>
      </c>
      <c r="AA22" s="182">
        <f>IFERROR(Y22/W22,"-")</f>
        <v>17000</v>
      </c>
      <c r="AB22" s="176">
        <f>SUM(Y22:Y23)-SUM(K22:K23)</f>
        <v>16000</v>
      </c>
      <c r="AC22" s="83">
        <f>SUM(Y22:Y23)/SUM(K22:K23)</f>
        <v>1.3555555555556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0.125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2</v>
      </c>
      <c r="AX22" s="104">
        <f>IF(Q22=0,"",IF(AW22=0,"",(AW22/Q22)))</f>
        <v>0.25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3</v>
      </c>
      <c r="BG22" s="110">
        <f>IF(Q22=0,"",IF(BF22=0,"",(BF22/Q22)))</f>
        <v>0.375</v>
      </c>
      <c r="BH22" s="109">
        <v>2</v>
      </c>
      <c r="BI22" s="111">
        <f>IFERROR(BH22/BF22,"-")</f>
        <v>0.66666666666667</v>
      </c>
      <c r="BJ22" s="112">
        <v>43000</v>
      </c>
      <c r="BK22" s="113">
        <f>IFERROR(BJ22/BF22,"-")</f>
        <v>14333.333333333</v>
      </c>
      <c r="BL22" s="114"/>
      <c r="BM22" s="114"/>
      <c r="BN22" s="114">
        <v>2</v>
      </c>
      <c r="BO22" s="116">
        <v>2</v>
      </c>
      <c r="BP22" s="117">
        <f>IF(Q22=0,"",IF(BO22=0,"",(BO22/Q22)))</f>
        <v>0.25</v>
      </c>
      <c r="BQ22" s="118">
        <v>1</v>
      </c>
      <c r="BR22" s="119">
        <f>IFERROR(BQ22/BO22,"-")</f>
        <v>0.5</v>
      </c>
      <c r="BS22" s="120">
        <v>8000</v>
      </c>
      <c r="BT22" s="121">
        <f>IFERROR(BS22/BO22,"-")</f>
        <v>4000</v>
      </c>
      <c r="BU22" s="122"/>
      <c r="BV22" s="122">
        <v>1</v>
      </c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51000</v>
      </c>
      <c r="CR22" s="138">
        <v>30000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279</v>
      </c>
      <c r="C23" s="184" t="s">
        <v>255</v>
      </c>
      <c r="D23" s="184"/>
      <c r="E23" s="184"/>
      <c r="F23" s="184"/>
      <c r="G23" s="184" t="s">
        <v>66</v>
      </c>
      <c r="H23" s="87"/>
      <c r="I23" s="87"/>
      <c r="J23" s="87"/>
      <c r="K23" s="176"/>
      <c r="L23" s="79">
        <v>30</v>
      </c>
      <c r="M23" s="79">
        <v>23</v>
      </c>
      <c r="N23" s="79">
        <v>16</v>
      </c>
      <c r="O23" s="88">
        <v>5</v>
      </c>
      <c r="P23" s="89">
        <v>0</v>
      </c>
      <c r="Q23" s="90">
        <f>O23+P23</f>
        <v>5</v>
      </c>
      <c r="R23" s="80">
        <f>IFERROR(Q23/N23,"-")</f>
        <v>0.3125</v>
      </c>
      <c r="S23" s="79">
        <v>1</v>
      </c>
      <c r="T23" s="79">
        <v>2</v>
      </c>
      <c r="U23" s="80">
        <f>IFERROR(T23/(Q23),"-")</f>
        <v>0.4</v>
      </c>
      <c r="V23" s="81"/>
      <c r="W23" s="82">
        <v>2</v>
      </c>
      <c r="X23" s="80">
        <f>IF(Q23=0,"-",W23/Q23)</f>
        <v>0.4</v>
      </c>
      <c r="Y23" s="181">
        <v>10000</v>
      </c>
      <c r="Z23" s="182">
        <f>IFERROR(Y23/Q23,"-")</f>
        <v>2000</v>
      </c>
      <c r="AA23" s="182">
        <f>IFERROR(Y23/W23,"-")</f>
        <v>5000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0.2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0.2</v>
      </c>
      <c r="BH23" s="109">
        <v>1</v>
      </c>
      <c r="BI23" s="111">
        <f>IFERROR(BH23/BF23,"-")</f>
        <v>1</v>
      </c>
      <c r="BJ23" s="112">
        <v>5000</v>
      </c>
      <c r="BK23" s="113">
        <f>IFERROR(BJ23/BF23,"-")</f>
        <v>5000</v>
      </c>
      <c r="BL23" s="114">
        <v>1</v>
      </c>
      <c r="BM23" s="114"/>
      <c r="BN23" s="114"/>
      <c r="BO23" s="116">
        <v>2</v>
      </c>
      <c r="BP23" s="117">
        <f>IF(Q23=0,"",IF(BO23=0,"",(BO23/Q23)))</f>
        <v>0.4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0.2</v>
      </c>
      <c r="BZ23" s="125">
        <v>1</v>
      </c>
      <c r="CA23" s="126">
        <f>IFERROR(BZ23/BX23,"-")</f>
        <v>1</v>
      </c>
      <c r="CB23" s="127">
        <v>5000</v>
      </c>
      <c r="CC23" s="128">
        <f>IFERROR(CB23/BX23,"-")</f>
        <v>5000</v>
      </c>
      <c r="CD23" s="129">
        <v>1</v>
      </c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10000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0.14545454545455</v>
      </c>
      <c r="B24" s="184" t="s">
        <v>280</v>
      </c>
      <c r="C24" s="184" t="s">
        <v>255</v>
      </c>
      <c r="D24" s="184" t="s">
        <v>256</v>
      </c>
      <c r="E24" s="184" t="s">
        <v>267</v>
      </c>
      <c r="F24" s="184"/>
      <c r="G24" s="184" t="s">
        <v>232</v>
      </c>
      <c r="H24" s="87" t="s">
        <v>281</v>
      </c>
      <c r="I24" s="87" t="s">
        <v>269</v>
      </c>
      <c r="J24" s="87" t="s">
        <v>201</v>
      </c>
      <c r="K24" s="176">
        <v>55000</v>
      </c>
      <c r="L24" s="79">
        <v>3</v>
      </c>
      <c r="M24" s="79">
        <v>0</v>
      </c>
      <c r="N24" s="79">
        <v>15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>
        <f>IFERROR(K24/SUM(Q24:Q25),"-")</f>
        <v>27500</v>
      </c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>
        <f>SUM(Y24:Y25)-SUM(K24:K25)</f>
        <v>-47000</v>
      </c>
      <c r="AC24" s="83">
        <f>SUM(Y24:Y25)/SUM(K24:K25)</f>
        <v>0.14545454545455</v>
      </c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282</v>
      </c>
      <c r="C25" s="184" t="s">
        <v>255</v>
      </c>
      <c r="D25" s="184"/>
      <c r="E25" s="184"/>
      <c r="F25" s="184"/>
      <c r="G25" s="184" t="s">
        <v>66</v>
      </c>
      <c r="H25" s="87"/>
      <c r="I25" s="87"/>
      <c r="J25" s="87"/>
      <c r="K25" s="176"/>
      <c r="L25" s="79">
        <v>34</v>
      </c>
      <c r="M25" s="79">
        <v>18</v>
      </c>
      <c r="N25" s="79">
        <v>12</v>
      </c>
      <c r="O25" s="88">
        <v>2</v>
      </c>
      <c r="P25" s="89">
        <v>0</v>
      </c>
      <c r="Q25" s="90">
        <f>O25+P25</f>
        <v>2</v>
      </c>
      <c r="R25" s="80">
        <f>IFERROR(Q25/N25,"-")</f>
        <v>0.16666666666667</v>
      </c>
      <c r="S25" s="79">
        <v>0</v>
      </c>
      <c r="T25" s="79">
        <v>1</v>
      </c>
      <c r="U25" s="80">
        <f>IFERROR(T25/(Q25),"-")</f>
        <v>0.5</v>
      </c>
      <c r="V25" s="81"/>
      <c r="W25" s="82">
        <v>2</v>
      </c>
      <c r="X25" s="80">
        <f>IF(Q25=0,"-",W25/Q25)</f>
        <v>1</v>
      </c>
      <c r="Y25" s="181">
        <v>8000</v>
      </c>
      <c r="Z25" s="182">
        <f>IFERROR(Y25/Q25,"-")</f>
        <v>4000</v>
      </c>
      <c r="AA25" s="182">
        <f>IFERROR(Y25/W25,"-")</f>
        <v>4000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1</v>
      </c>
      <c r="BH25" s="109">
        <v>2</v>
      </c>
      <c r="BI25" s="111">
        <f>IFERROR(BH25/BF25,"-")</f>
        <v>1</v>
      </c>
      <c r="BJ25" s="112">
        <v>8000</v>
      </c>
      <c r="BK25" s="113">
        <f>IFERROR(BJ25/BF25,"-")</f>
        <v>4000</v>
      </c>
      <c r="BL25" s="114">
        <v>2</v>
      </c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8000</v>
      </c>
      <c r="CR25" s="138">
        <v>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0.224</v>
      </c>
      <c r="B26" s="184" t="s">
        <v>283</v>
      </c>
      <c r="C26" s="184" t="s">
        <v>255</v>
      </c>
      <c r="D26" s="184" t="s">
        <v>284</v>
      </c>
      <c r="E26" s="184" t="s">
        <v>257</v>
      </c>
      <c r="F26" s="184"/>
      <c r="G26" s="184" t="s">
        <v>232</v>
      </c>
      <c r="H26" s="87" t="s">
        <v>285</v>
      </c>
      <c r="I26" s="87" t="s">
        <v>259</v>
      </c>
      <c r="J26" s="87" t="s">
        <v>214</v>
      </c>
      <c r="K26" s="176">
        <v>125000</v>
      </c>
      <c r="L26" s="79">
        <v>13</v>
      </c>
      <c r="M26" s="79">
        <v>0</v>
      </c>
      <c r="N26" s="79">
        <v>30</v>
      </c>
      <c r="O26" s="88">
        <v>3</v>
      </c>
      <c r="P26" s="89">
        <v>0</v>
      </c>
      <c r="Q26" s="90">
        <f>O26+P26</f>
        <v>3</v>
      </c>
      <c r="R26" s="80">
        <f>IFERROR(Q26/N26,"-")</f>
        <v>0.1</v>
      </c>
      <c r="S26" s="79">
        <v>0</v>
      </c>
      <c r="T26" s="79">
        <v>0</v>
      </c>
      <c r="U26" s="80">
        <f>IFERROR(T26/(Q26),"-")</f>
        <v>0</v>
      </c>
      <c r="V26" s="81">
        <f>IFERROR(K26/SUM(Q26:Q27),"-")</f>
        <v>5952.380952381</v>
      </c>
      <c r="W26" s="82">
        <v>2</v>
      </c>
      <c r="X26" s="80">
        <f>IF(Q26=0,"-",W26/Q26)</f>
        <v>0.66666666666667</v>
      </c>
      <c r="Y26" s="181">
        <v>10000</v>
      </c>
      <c r="Z26" s="182">
        <f>IFERROR(Y26/Q26,"-")</f>
        <v>3333.3333333333</v>
      </c>
      <c r="AA26" s="182">
        <f>IFERROR(Y26/W26,"-")</f>
        <v>5000</v>
      </c>
      <c r="AB26" s="176">
        <f>SUM(Y26:Y27)-SUM(K26:K27)</f>
        <v>-97000</v>
      </c>
      <c r="AC26" s="83">
        <f>SUM(Y26:Y27)/SUM(K26:K27)</f>
        <v>0.224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3</v>
      </c>
      <c r="BY26" s="124">
        <f>IF(Q26=0,"",IF(BX26=0,"",(BX26/Q26)))</f>
        <v>1</v>
      </c>
      <c r="BZ26" s="125">
        <v>2</v>
      </c>
      <c r="CA26" s="126">
        <f>IFERROR(BZ26/BX26,"-")</f>
        <v>0.66666666666667</v>
      </c>
      <c r="CB26" s="127">
        <v>10000</v>
      </c>
      <c r="CC26" s="128">
        <f>IFERROR(CB26/BX26,"-")</f>
        <v>3333.3333333333</v>
      </c>
      <c r="CD26" s="129">
        <v>2</v>
      </c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10000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286</v>
      </c>
      <c r="C27" s="184" t="s">
        <v>255</v>
      </c>
      <c r="D27" s="184"/>
      <c r="E27" s="184"/>
      <c r="F27" s="184"/>
      <c r="G27" s="184" t="s">
        <v>66</v>
      </c>
      <c r="H27" s="87"/>
      <c r="I27" s="87"/>
      <c r="J27" s="87"/>
      <c r="K27" s="176"/>
      <c r="L27" s="79">
        <v>76</v>
      </c>
      <c r="M27" s="79">
        <v>53</v>
      </c>
      <c r="N27" s="79">
        <v>28</v>
      </c>
      <c r="O27" s="88">
        <v>18</v>
      </c>
      <c r="P27" s="89">
        <v>0</v>
      </c>
      <c r="Q27" s="90">
        <f>O27+P27</f>
        <v>18</v>
      </c>
      <c r="R27" s="80">
        <f>IFERROR(Q27/N27,"-")</f>
        <v>0.64285714285714</v>
      </c>
      <c r="S27" s="79">
        <v>8</v>
      </c>
      <c r="T27" s="79">
        <v>2</v>
      </c>
      <c r="U27" s="80">
        <f>IFERROR(T27/(Q27),"-")</f>
        <v>0.11111111111111</v>
      </c>
      <c r="V27" s="81"/>
      <c r="W27" s="82">
        <v>3</v>
      </c>
      <c r="X27" s="80">
        <f>IF(Q27=0,"-",W27/Q27)</f>
        <v>0.16666666666667</v>
      </c>
      <c r="Y27" s="181">
        <v>18000</v>
      </c>
      <c r="Z27" s="182">
        <f>IFERROR(Y27/Q27,"-")</f>
        <v>1000</v>
      </c>
      <c r="AA27" s="182">
        <f>IFERROR(Y27/W27,"-")</f>
        <v>6000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0.055555555555556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4</v>
      </c>
      <c r="BG27" s="110">
        <f>IF(Q27=0,"",IF(BF27=0,"",(BF27/Q27)))</f>
        <v>0.22222222222222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9</v>
      </c>
      <c r="BP27" s="117">
        <f>IF(Q27=0,"",IF(BO27=0,"",(BO27/Q27)))</f>
        <v>0.5</v>
      </c>
      <c r="BQ27" s="118">
        <v>2</v>
      </c>
      <c r="BR27" s="119">
        <f>IFERROR(BQ27/BO27,"-")</f>
        <v>0.22222222222222</v>
      </c>
      <c r="BS27" s="120">
        <v>8000</v>
      </c>
      <c r="BT27" s="121">
        <f>IFERROR(BS27/BO27,"-")</f>
        <v>888.88888888889</v>
      </c>
      <c r="BU27" s="122">
        <v>2</v>
      </c>
      <c r="BV27" s="122"/>
      <c r="BW27" s="122"/>
      <c r="BX27" s="123">
        <v>4</v>
      </c>
      <c r="BY27" s="124">
        <f>IF(Q27=0,"",IF(BX27=0,"",(BX27/Q27)))</f>
        <v>0.22222222222222</v>
      </c>
      <c r="BZ27" s="125">
        <v>1</v>
      </c>
      <c r="CA27" s="126">
        <f>IFERROR(BZ27/BX27,"-")</f>
        <v>0.25</v>
      </c>
      <c r="CB27" s="127">
        <v>10000</v>
      </c>
      <c r="CC27" s="128">
        <f>IFERROR(CB27/BX27,"-")</f>
        <v>2500</v>
      </c>
      <c r="CD27" s="129">
        <v>1</v>
      </c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3</v>
      </c>
      <c r="CQ27" s="138">
        <v>18000</v>
      </c>
      <c r="CR27" s="138">
        <v>10000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30"/>
      <c r="B28" s="84"/>
      <c r="C28" s="84"/>
      <c r="D28" s="85"/>
      <c r="E28" s="85"/>
      <c r="F28" s="85"/>
      <c r="G28" s="86"/>
      <c r="H28" s="87"/>
      <c r="I28" s="87"/>
      <c r="J28" s="87"/>
      <c r="K28" s="177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7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30"/>
      <c r="B29" s="37"/>
      <c r="C29" s="37"/>
      <c r="D29" s="21"/>
      <c r="E29" s="21"/>
      <c r="F29" s="21"/>
      <c r="G29" s="22"/>
      <c r="H29" s="36"/>
      <c r="I29" s="36"/>
      <c r="J29" s="73"/>
      <c r="K29" s="178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9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19">
        <f>AC30</f>
        <v>3.2542850828729</v>
      </c>
      <c r="B30" s="39"/>
      <c r="C30" s="39"/>
      <c r="D30" s="39"/>
      <c r="E30" s="39"/>
      <c r="F30" s="39"/>
      <c r="G30" s="39"/>
      <c r="H30" s="40" t="s">
        <v>287</v>
      </c>
      <c r="I30" s="40"/>
      <c r="J30" s="40"/>
      <c r="K30" s="179">
        <f>SUM(K6:K29)</f>
        <v>905000</v>
      </c>
      <c r="L30" s="41">
        <f>SUM(L6:L29)</f>
        <v>789</v>
      </c>
      <c r="M30" s="41">
        <f>SUM(M6:M29)</f>
        <v>329</v>
      </c>
      <c r="N30" s="41">
        <f>SUM(N6:N29)</f>
        <v>618</v>
      </c>
      <c r="O30" s="41">
        <f>SUM(O6:O29)</f>
        <v>132</v>
      </c>
      <c r="P30" s="41">
        <f>SUM(P6:P29)</f>
        <v>4</v>
      </c>
      <c r="Q30" s="41">
        <f>SUM(Q6:Q29)</f>
        <v>136</v>
      </c>
      <c r="R30" s="42">
        <f>IFERROR(Q30/N30,"-")</f>
        <v>0.22006472491909</v>
      </c>
      <c r="S30" s="76">
        <f>SUM(S6:S29)</f>
        <v>50</v>
      </c>
      <c r="T30" s="76">
        <f>SUM(T6:T29)</f>
        <v>34</v>
      </c>
      <c r="U30" s="42">
        <f>IFERROR(S30/Q30,"-")</f>
        <v>0.36764705882353</v>
      </c>
      <c r="V30" s="43">
        <f>IFERROR(K30/Q30,"-")</f>
        <v>6654.4117647059</v>
      </c>
      <c r="W30" s="44">
        <f>SUM(W6:W29)</f>
        <v>42</v>
      </c>
      <c r="X30" s="42">
        <f>IFERROR(W30/Q30,"-")</f>
        <v>0.30882352941176</v>
      </c>
      <c r="Y30" s="179">
        <f>SUM(Y6:Y29)</f>
        <v>2945128</v>
      </c>
      <c r="Z30" s="179">
        <f>IFERROR(Y30/Q30,"-")</f>
        <v>21655.352941176</v>
      </c>
      <c r="AA30" s="179">
        <f>IFERROR(Y30/W30,"-")</f>
        <v>70122.095238095</v>
      </c>
      <c r="AB30" s="179">
        <f>Y30-K30</f>
        <v>2040128</v>
      </c>
      <c r="AC30" s="45">
        <f>Y30/K30</f>
        <v>3.2542850828729</v>
      </c>
      <c r="AD30" s="58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