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<sst xmlns="http://schemas.openxmlformats.org/spreadsheetml/2006/main" uniqueCount="253">
  <si>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</si>
  <si>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</si>
  <si>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</si>
  <si>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</si>
  <si>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</si>
  <si>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</si>
  <si>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</si>
  <si>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</si>
  <si>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</si>
  <si>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</si>
  <si>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</si>
  <si>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</si>
  <si>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</si>
  <si>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</si>
  <si>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</si>
  <si>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</si>
  <si>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</si>
  <si>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</si>
  <si>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</si>
  <si>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</si>
  <si>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</si>
  <si>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</si>
  <si>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</si>
  <si>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</si>
  <si>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</si>
  <si>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</si>
  <si>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</si>
  <si>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</si>
  <si>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</si>
  <si>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</si>
  <si>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</si>
  <si>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</si>
  <si>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</si>
  <si>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</si>
  <si>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</si>
  <si>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</si>
  <si>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</si>
  <si>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</si>
  <si>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</si>
  <si>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</si>
  <si>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</si>
  <si>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</si>
  <si>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</si>
  <si>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</si>
  <si>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</si>
  <si>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</si>
  <si>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</si>
  <si>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</si>
  <si>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</si>
  <si>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</si>
  <si>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</si>
  <si>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</si>
  <si>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</si>
  <si>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</si>
  <si>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</si>
  <si>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</si>
  <si>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</si>
  <si>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sd1450</t>
  </si>
  <si>
    <t>インターカラー</t>
  </si>
  <si>
    <t>右女３</t>
  </si>
  <si>
    <t>学生いません！ギャルもいません！熟女！熟女！熟女！熟女！</t>
  </si>
  <si>
    <t>lp02</t>
  </si>
  <si>
    <t>スポニチ関東</t>
  </si>
  <si>
    <t>4C終面全5段</t>
  </si>
  <si>
    <t>8月07日(金)</t>
  </si>
  <si>
    <t>sd1451</t>
  </si>
  <si>
    <t>スポニチ関西</t>
  </si>
  <si>
    <t>sd1452</t>
  </si>
  <si>
    <t>スポニチ西部</t>
  </si>
  <si>
    <t>sd1453</t>
  </si>
  <si>
    <t>スポニチ北海道</t>
  </si>
  <si>
    <t>sd1454</t>
  </si>
  <si>
    <t>(空電共通)</t>
  </si>
  <si>
    <t>空電</t>
  </si>
  <si>
    <t>空電 (共通)</t>
  </si>
  <si>
    <t>sd1455</t>
  </si>
  <si>
    <t>デリヘル版2</t>
  </si>
  <si>
    <t>誘われる男の余裕</t>
  </si>
  <si>
    <t>スポーツ報知関西</t>
  </si>
  <si>
    <t>全5段つかみ4回</t>
  </si>
  <si>
    <t>sd1456</t>
  </si>
  <si>
    <t>もう50代の熟女だけど試しに</t>
  </si>
  <si>
    <t>sd1457</t>
  </si>
  <si>
    <t>雑誌版（日程パーツ）</t>
  </si>
  <si>
    <t>sd1458</t>
  </si>
  <si>
    <t>(電話番号のみ)記事風版</t>
  </si>
  <si>
    <t>女性からご飯に誘われる。男性はyesかnoか返事するだけ</t>
  </si>
  <si>
    <t>sd1459</t>
  </si>
  <si>
    <t>sd1460</t>
  </si>
  <si>
    <t>①興奮版</t>
  </si>
  <si>
    <t>久々に興奮しました</t>
  </si>
  <si>
    <t>サンスポ関東</t>
  </si>
  <si>
    <t>半2段・半3段つかみ10段保証</t>
  </si>
  <si>
    <t>1～10日</t>
  </si>
  <si>
    <t>sd1461</t>
  </si>
  <si>
    <t>②大正版</t>
  </si>
  <si>
    <t>70歳までの出会いリクルート</t>
  </si>
  <si>
    <t>11～20日</t>
  </si>
  <si>
    <t>sd1462</t>
  </si>
  <si>
    <t>③右女3</t>
  </si>
  <si>
    <t>134「スポーツ新聞読んでるのにまだやってないの！？」</t>
  </si>
  <si>
    <t>21～31日</t>
  </si>
  <si>
    <t>sd1463</t>
  </si>
  <si>
    <t>sd1464</t>
  </si>
  <si>
    <t>サンスポ関西</t>
  </si>
  <si>
    <t>sd1465</t>
  </si>
  <si>
    <t>sd1466</t>
  </si>
  <si>
    <t>sd1467</t>
  </si>
  <si>
    <t>sd1468</t>
  </si>
  <si>
    <t>①求人風</t>
  </si>
  <si>
    <t>131「出会える人数、無制限」</t>
  </si>
  <si>
    <t>半2段つかみ20段保証</t>
  </si>
  <si>
    <t>20段保証</t>
  </si>
  <si>
    <t>sd1469</t>
  </si>
  <si>
    <t>②旧デイリー風</t>
  </si>
  <si>
    <t>132「いっけねー。またダブルブッキングしちゃった」</t>
  </si>
  <si>
    <t>sd1470</t>
  </si>
  <si>
    <t>③興奮版</t>
  </si>
  <si>
    <t>133「男は頑張らずに出会えるサイト。すごい！すごい！」</t>
  </si>
  <si>
    <t>sd1471</t>
  </si>
  <si>
    <t>④大正版</t>
  </si>
  <si>
    <t>sd1472</t>
  </si>
  <si>
    <t>sd1473</t>
  </si>
  <si>
    <t>興奮版</t>
  </si>
  <si>
    <t>半2段つかみ10段保証</t>
  </si>
  <si>
    <t>10段保証</t>
  </si>
  <si>
    <t>sd1474</t>
  </si>
  <si>
    <t>sd1475</t>
  </si>
  <si>
    <t>デイリースポーツ関西</t>
  </si>
  <si>
    <t>sd1476</t>
  </si>
  <si>
    <t>sd1477</t>
  </si>
  <si>
    <t>sd1478</t>
  </si>
  <si>
    <t>sd1479</t>
  </si>
  <si>
    <t>sd1480</t>
  </si>
  <si>
    <t>ニッカン関西</t>
  </si>
  <si>
    <t>sd1481</t>
  </si>
  <si>
    <t>sd1482</t>
  </si>
  <si>
    <t>sd1483</t>
  </si>
  <si>
    <t>sd1484</t>
  </si>
  <si>
    <t>ニッカン北海道</t>
  </si>
  <si>
    <t>半2段つかみ10回以上</t>
  </si>
  <si>
    <t>sd1485</t>
  </si>
  <si>
    <t>sd1486</t>
  </si>
  <si>
    <t>sd1487</t>
  </si>
  <si>
    <t>sd1488</t>
  </si>
  <si>
    <t>クーポン版</t>
  </si>
  <si>
    <t>総額6500円出会いクーポン</t>
  </si>
  <si>
    <t>半5段・4件割</t>
  </si>
  <si>
    <t>8月15日(土)</t>
  </si>
  <si>
    <t>sd1489</t>
  </si>
  <si>
    <t>sd1490</t>
  </si>
  <si>
    <t>sd1491</t>
  </si>
  <si>
    <t>クーポン版(写真付）</t>
  </si>
  <si>
    <t>総額7300円出会いクーポン（お試しポイントで無料出会い！？）</t>
  </si>
  <si>
    <t>8月29日(土)</t>
  </si>
  <si>
    <t>sd1520</t>
  </si>
  <si>
    <t>sd1492</t>
  </si>
  <si>
    <t>8月23日(日)</t>
  </si>
  <si>
    <t>sd1493</t>
  </si>
  <si>
    <t>sd1494</t>
  </si>
  <si>
    <t>大正版</t>
  </si>
  <si>
    <t>4C雑報</t>
  </si>
  <si>
    <t>8月02日(日)</t>
  </si>
  <si>
    <t>sd1495</t>
  </si>
  <si>
    <t>sd1496</t>
  </si>
  <si>
    <t>旧デイリー風</t>
  </si>
  <si>
    <t>8月08日(土)</t>
  </si>
  <si>
    <t>sd1497</t>
  </si>
  <si>
    <t>sd1498</t>
  </si>
  <si>
    <t>8月09日(日)</t>
  </si>
  <si>
    <t>sd1499</t>
  </si>
  <si>
    <t>sd1500</t>
  </si>
  <si>
    <t>求人風</t>
  </si>
  <si>
    <t>8月16日(日)</t>
  </si>
  <si>
    <t>sd1501</t>
  </si>
  <si>
    <t>sd1502</t>
  </si>
  <si>
    <t>8月22日(土)</t>
  </si>
  <si>
    <t>sd1503</t>
  </si>
  <si>
    <t>sd1504</t>
  </si>
  <si>
    <t>sd1505</t>
  </si>
  <si>
    <t>sd1506</t>
  </si>
  <si>
    <t>sd1507</t>
  </si>
  <si>
    <t>sd1508</t>
  </si>
  <si>
    <t>8月30日(日)</t>
  </si>
  <si>
    <t>sd1509</t>
  </si>
  <si>
    <t>sd1510</t>
  </si>
  <si>
    <t>40代以上限定40代50代60代中年女性が多いサイト</t>
  </si>
  <si>
    <t>スポーツ報知関東</t>
  </si>
  <si>
    <t>4C終面雑報</t>
  </si>
  <si>
    <t>8月04日(火)</t>
  </si>
  <si>
    <t>sd1511</t>
  </si>
  <si>
    <t>sd1512</t>
  </si>
  <si>
    <t>女性から誘われて男の自信復活</t>
  </si>
  <si>
    <t>sd1513</t>
  </si>
  <si>
    <t>sd1514</t>
  </si>
  <si>
    <t>記事(ノーマル)</t>
  </si>
  <si>
    <t>4C記事枠</t>
  </si>
  <si>
    <t>8月01日(土)</t>
  </si>
  <si>
    <t>sd1515</t>
  </si>
  <si>
    <t>記事(黄)</t>
  </si>
  <si>
    <t>sd1516</t>
  </si>
  <si>
    <t>記事(青)</t>
  </si>
  <si>
    <t>sd1517</t>
  </si>
  <si>
    <t>記事(赤)</t>
  </si>
  <si>
    <t>sd1518</t>
  </si>
  <si>
    <t>記事(緑)</t>
  </si>
  <si>
    <t>女性が好きな私にとって神サイトです</t>
  </si>
  <si>
    <t>sd1519</t>
  </si>
  <si>
    <t>共通</t>
  </si>
  <si>
    <t>新聞 TOTAL</t>
  </si>
  <si>
    <t>●雑誌 広告</t>
  </si>
  <si>
    <t>dz104</t>
  </si>
  <si>
    <t>光文社</t>
  </si>
  <si>
    <t>50〜70代男性限定！熟女好きな男性募集中！</t>
  </si>
  <si>
    <t>FLASH</t>
  </si>
  <si>
    <t>4C1P</t>
  </si>
  <si>
    <t>dz105</t>
  </si>
  <si>
    <t>dz106</t>
  </si>
  <si>
    <t>日本ジャーナル出版</t>
  </si>
  <si>
    <t>黄色黒版（ソフトver）</t>
  </si>
  <si>
    <t>出会いの場である〇〇に危機</t>
  </si>
  <si>
    <t>週刊実話</t>
  </si>
  <si>
    <t>8月27日(木)</t>
  </si>
  <si>
    <t>dz107</t>
  </si>
  <si>
    <t>ak232</t>
  </si>
  <si>
    <t>アドライヴ</t>
  </si>
  <si>
    <t>コアマガジン</t>
  </si>
  <si>
    <t>2P_対談風_どきどき</t>
  </si>
  <si>
    <t>実話BUNKA超タブー</t>
  </si>
  <si>
    <t>4C2P</t>
  </si>
  <si>
    <t>ak233</t>
  </si>
  <si>
    <t>ak234</t>
  </si>
  <si>
    <t>楽楽出版</t>
  </si>
  <si>
    <t>5Pセフレ確保(赤瀬尚子さん）</t>
  </si>
  <si>
    <t>EXCITING MAX!DELUXE 2020夏特大号</t>
  </si>
  <si>
    <t>1C5P</t>
  </si>
  <si>
    <t>8月03日(月)</t>
  </si>
  <si>
    <t>ak235</t>
  </si>
  <si>
    <t>ak236</t>
  </si>
  <si>
    <t>実話BUNKAタブー</t>
  </si>
  <si>
    <t>1C2P</t>
  </si>
  <si>
    <t>ak237</t>
  </si>
  <si>
    <t>ak238</t>
  </si>
  <si>
    <t>大洋図書</t>
  </si>
  <si>
    <t>2Pスポーツ新聞_v01_どきどき(赤瀬さん)</t>
  </si>
  <si>
    <t>実話ナックルズ　ウルトラ</t>
  </si>
  <si>
    <t>8月17日(月)</t>
  </si>
  <si>
    <t>ak239</t>
  </si>
  <si>
    <t>ak240</t>
  </si>
  <si>
    <t>臨時増刊ラヴァーズ</t>
  </si>
  <si>
    <t>8月24日(月)</t>
  </si>
  <si>
    <t>ak241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</si>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</sst>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1.0942857142857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700000</v>
      </c>
      <c r="L6" s="79">
        <v>25</v>
      </c>
      <c r="M6" s="79">
        <v>0</v>
      </c>
      <c r="N6" s="79">
        <v>77</v>
      </c>
      <c r="O6" s="88">
        <v>7</v>
      </c>
      <c r="P6" s="89">
        <v>1</v>
      </c>
      <c r="Q6" s="90">
        <f>O6+P6</f>
        <v>8</v>
      </c>
      <c r="R6" s="80">
        <f>IFERROR(Q6/N6,"-")</f>
        <v>0.1038961038961</v>
      </c>
      <c r="S6" s="79">
        <v>1</v>
      </c>
      <c r="T6" s="79">
        <v>0</v>
      </c>
      <c r="U6" s="80">
        <f>IFERROR(T6/(Q6),"-")</f>
        <v>0</v>
      </c>
      <c r="V6" s="81">
        <f>IFERROR(K6/SUM(Q6:Q10),"-")</f>
        <v>15555.555555556</v>
      </c>
      <c r="W6" s="82">
        <v>2</v>
      </c>
      <c r="X6" s="80">
        <f>IF(Q6=0,"-",W6/Q6)</f>
        <v>0.25</v>
      </c>
      <c r="Y6" s="181">
        <v>440000</v>
      </c>
      <c r="Z6" s="182">
        <f>IFERROR(Y6/Q6,"-")</f>
        <v>55000</v>
      </c>
      <c r="AA6" s="182">
        <f>IFERROR(Y6/W6,"-")</f>
        <v>220000</v>
      </c>
      <c r="AB6" s="176">
        <f>SUM(Y6:Y10)-SUM(K6:K10)</f>
        <v>66000</v>
      </c>
      <c r="AC6" s="83">
        <f>SUM(Y6:Y10)/SUM(K6:K10)</f>
        <v>1.0942857142857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0.375</v>
      </c>
      <c r="BH6" s="109">
        <v>1</v>
      </c>
      <c r="BI6" s="111">
        <f>IFERROR(BH6/BF6,"-")</f>
        <v>0.33333333333333</v>
      </c>
      <c r="BJ6" s="112">
        <v>3000</v>
      </c>
      <c r="BK6" s="113">
        <f>IFERROR(BJ6/BF6,"-")</f>
        <v>1000</v>
      </c>
      <c r="BL6" s="114">
        <v>1</v>
      </c>
      <c r="BM6" s="114"/>
      <c r="BN6" s="114"/>
      <c r="BO6" s="116">
        <v>2</v>
      </c>
      <c r="BP6" s="117">
        <f>IF(Q6=0,"",IF(BO6=0,"",(BO6/Q6)))</f>
        <v>0.25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3</v>
      </c>
      <c r="BY6" s="124">
        <f>IF(Q6=0,"",IF(BX6=0,"",(BX6/Q6)))</f>
        <v>0.375</v>
      </c>
      <c r="BZ6" s="125">
        <v>1</v>
      </c>
      <c r="CA6" s="126">
        <f>IFERROR(BZ6/BX6,"-")</f>
        <v>0.33333333333333</v>
      </c>
      <c r="CB6" s="127">
        <v>437000</v>
      </c>
      <c r="CC6" s="128">
        <f>IFERROR(CB6/BX6,"-")</f>
        <v>145666.66666667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440000</v>
      </c>
      <c r="CR6" s="138">
        <v>437000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87" t="s">
        <v>64</v>
      </c>
      <c r="K7" s="176"/>
      <c r="L7" s="79">
        <v>21</v>
      </c>
      <c r="M7" s="79">
        <v>0</v>
      </c>
      <c r="N7" s="79">
        <v>82</v>
      </c>
      <c r="O7" s="88">
        <v>8</v>
      </c>
      <c r="P7" s="89">
        <v>0</v>
      </c>
      <c r="Q7" s="90">
        <f>O7+P7</f>
        <v>8</v>
      </c>
      <c r="R7" s="80">
        <f>IFERROR(Q7/N7,"-")</f>
        <v>0.097560975609756</v>
      </c>
      <c r="S7" s="79">
        <v>3</v>
      </c>
      <c r="T7" s="79">
        <v>3</v>
      </c>
      <c r="U7" s="80">
        <f>IFERROR(T7/(Q7),"-")</f>
        <v>0.375</v>
      </c>
      <c r="V7" s="81"/>
      <c r="W7" s="82">
        <v>3</v>
      </c>
      <c r="X7" s="80">
        <f>IF(Q7=0,"-",W7/Q7)</f>
        <v>0.375</v>
      </c>
      <c r="Y7" s="181">
        <v>38000</v>
      </c>
      <c r="Z7" s="182">
        <f>IFERROR(Y7/Q7,"-")</f>
        <v>4750</v>
      </c>
      <c r="AA7" s="182">
        <f>IFERROR(Y7/W7,"-")</f>
        <v>12666.666666667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0.125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5</v>
      </c>
      <c r="BY7" s="124">
        <f>IF(Q7=0,"",IF(BX7=0,"",(BX7/Q7)))</f>
        <v>0.625</v>
      </c>
      <c r="BZ7" s="125">
        <v>3</v>
      </c>
      <c r="CA7" s="126">
        <f>IFERROR(BZ7/BX7,"-")</f>
        <v>0.6</v>
      </c>
      <c r="CB7" s="127">
        <v>38000</v>
      </c>
      <c r="CC7" s="128">
        <f>IFERROR(CB7/BX7,"-")</f>
        <v>7600</v>
      </c>
      <c r="CD7" s="129">
        <v>1</v>
      </c>
      <c r="CE7" s="129"/>
      <c r="CF7" s="129">
        <v>2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38000</v>
      </c>
      <c r="CR7" s="138">
        <v>20000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87" t="s">
        <v>64</v>
      </c>
      <c r="K8" s="176"/>
      <c r="L8" s="79">
        <v>4</v>
      </c>
      <c r="M8" s="79">
        <v>0</v>
      </c>
      <c r="N8" s="79">
        <v>30</v>
      </c>
      <c r="O8" s="88">
        <v>2</v>
      </c>
      <c r="P8" s="89">
        <v>0</v>
      </c>
      <c r="Q8" s="90">
        <f>O8+P8</f>
        <v>2</v>
      </c>
      <c r="R8" s="80">
        <f>IFERROR(Q8/N8,"-")</f>
        <v>0.066666666666667</v>
      </c>
      <c r="S8" s="79">
        <v>0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87" t="s">
        <v>64</v>
      </c>
      <c r="K9" s="176"/>
      <c r="L9" s="79">
        <v>4</v>
      </c>
      <c r="M9" s="79">
        <v>0</v>
      </c>
      <c r="N9" s="79">
        <v>23</v>
      </c>
      <c r="O9" s="88">
        <v>2</v>
      </c>
      <c r="P9" s="89">
        <v>0</v>
      </c>
      <c r="Q9" s="90">
        <f>O9+P9</f>
        <v>2</v>
      </c>
      <c r="R9" s="80">
        <f>IFERROR(Q9/N9,"-")</f>
        <v>0.08695652173913</v>
      </c>
      <c r="S9" s="79">
        <v>0</v>
      </c>
      <c r="T9" s="79">
        <v>2</v>
      </c>
      <c r="U9" s="80">
        <f>IFERROR(T9/(Q9),"-")</f>
        <v>1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131</v>
      </c>
      <c r="M10" s="79">
        <v>97</v>
      </c>
      <c r="N10" s="79">
        <v>85</v>
      </c>
      <c r="O10" s="88">
        <v>25</v>
      </c>
      <c r="P10" s="89">
        <v>0</v>
      </c>
      <c r="Q10" s="90">
        <f>O10+P10</f>
        <v>25</v>
      </c>
      <c r="R10" s="80">
        <f>IFERROR(Q10/N10,"-")</f>
        <v>0.29411764705882</v>
      </c>
      <c r="S10" s="79">
        <v>10</v>
      </c>
      <c r="T10" s="79">
        <v>5</v>
      </c>
      <c r="U10" s="80">
        <f>IFERROR(T10/(Q10),"-")</f>
        <v>0.2</v>
      </c>
      <c r="V10" s="81"/>
      <c r="W10" s="82">
        <v>13</v>
      </c>
      <c r="X10" s="80">
        <f>IF(Q10=0,"-",W10/Q10)</f>
        <v>0.52</v>
      </c>
      <c r="Y10" s="181">
        <v>288000</v>
      </c>
      <c r="Z10" s="182">
        <f>IFERROR(Y10/Q10,"-")</f>
        <v>11520</v>
      </c>
      <c r="AA10" s="182">
        <f>IFERROR(Y10/W10,"-")</f>
        <v>22153.846153846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0.04</v>
      </c>
      <c r="AP10" s="97">
        <v>1</v>
      </c>
      <c r="AQ10" s="99">
        <f>IFERROR(AP10/AN10,"-")</f>
        <v>1</v>
      </c>
      <c r="AR10" s="100">
        <v>3000</v>
      </c>
      <c r="AS10" s="101">
        <f>IFERROR(AR10/AN10,"-")</f>
        <v>3000</v>
      </c>
      <c r="AT10" s="102">
        <v>1</v>
      </c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4</v>
      </c>
      <c r="BG10" s="110">
        <f>IF(Q10=0,"",IF(BF10=0,"",(BF10/Q10)))</f>
        <v>0.16</v>
      </c>
      <c r="BH10" s="109">
        <v>2</v>
      </c>
      <c r="BI10" s="111">
        <f>IFERROR(BH10/BF10,"-")</f>
        <v>0.5</v>
      </c>
      <c r="BJ10" s="112">
        <v>11000</v>
      </c>
      <c r="BK10" s="113">
        <f>IFERROR(BJ10/BF10,"-")</f>
        <v>2750</v>
      </c>
      <c r="BL10" s="114">
        <v>1</v>
      </c>
      <c r="BM10" s="114">
        <v>1</v>
      </c>
      <c r="BN10" s="114"/>
      <c r="BO10" s="116">
        <v>9</v>
      </c>
      <c r="BP10" s="117">
        <f>IF(Q10=0,"",IF(BO10=0,"",(BO10/Q10)))</f>
        <v>0.36</v>
      </c>
      <c r="BQ10" s="118">
        <v>7</v>
      </c>
      <c r="BR10" s="119">
        <f>IFERROR(BQ10/BO10,"-")</f>
        <v>0.77777777777778</v>
      </c>
      <c r="BS10" s="120">
        <v>231000</v>
      </c>
      <c r="BT10" s="121">
        <f>IFERROR(BS10/BO10,"-")</f>
        <v>25666.666666667</v>
      </c>
      <c r="BU10" s="122">
        <v>4</v>
      </c>
      <c r="BV10" s="122">
        <v>1</v>
      </c>
      <c r="BW10" s="122">
        <v>2</v>
      </c>
      <c r="BX10" s="123">
        <v>11</v>
      </c>
      <c r="BY10" s="124">
        <f>IF(Q10=0,"",IF(BX10=0,"",(BX10/Q10)))</f>
        <v>0.44</v>
      </c>
      <c r="BZ10" s="125">
        <v>3</v>
      </c>
      <c r="CA10" s="126">
        <f>IFERROR(BZ10/BX10,"-")</f>
        <v>0.27272727272727</v>
      </c>
      <c r="CB10" s="127">
        <v>43000</v>
      </c>
      <c r="CC10" s="128">
        <f>IFERROR(CB10/BX10,"-")</f>
        <v>3909.0909090909</v>
      </c>
      <c r="CD10" s="129">
        <v>2</v>
      </c>
      <c r="CE10" s="129"/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13</v>
      </c>
      <c r="CQ10" s="138">
        <v>288000</v>
      </c>
      <c r="CR10" s="138">
        <v>115000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1.7467857142857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78</v>
      </c>
      <c r="I11" s="87" t="s">
        <v>79</v>
      </c>
      <c r="J11" s="87"/>
      <c r="K11" s="176">
        <v>280000</v>
      </c>
      <c r="L11" s="79">
        <v>8</v>
      </c>
      <c r="M11" s="79">
        <v>0</v>
      </c>
      <c r="N11" s="79">
        <v>24</v>
      </c>
      <c r="O11" s="88">
        <v>1</v>
      </c>
      <c r="P11" s="89">
        <v>0</v>
      </c>
      <c r="Q11" s="90">
        <f>O11+P11</f>
        <v>1</v>
      </c>
      <c r="R11" s="80">
        <f>IFERROR(Q11/N11,"-")</f>
        <v>0.041666666666667</v>
      </c>
      <c r="S11" s="79">
        <v>0</v>
      </c>
      <c r="T11" s="79">
        <v>1</v>
      </c>
      <c r="U11" s="80">
        <f>IFERROR(T11/(Q11),"-")</f>
        <v>1</v>
      </c>
      <c r="V11" s="81">
        <f>IFERROR(K11/SUM(Q11:Q15),"-")</f>
        <v>20000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SUM(Y11:Y15)-SUM(K11:K15)</f>
        <v>209100</v>
      </c>
      <c r="AC11" s="83">
        <f>SUM(Y11:Y15)/SUM(K11:K15)</f>
        <v>1.7467857142857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1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59</v>
      </c>
      <c r="F12" s="184" t="s">
        <v>81</v>
      </c>
      <c r="G12" s="184" t="s">
        <v>61</v>
      </c>
      <c r="H12" s="87" t="s">
        <v>78</v>
      </c>
      <c r="I12" s="87" t="s">
        <v>79</v>
      </c>
      <c r="J12" s="87"/>
      <c r="K12" s="176"/>
      <c r="L12" s="79">
        <v>3</v>
      </c>
      <c r="M12" s="79">
        <v>0</v>
      </c>
      <c r="N12" s="79">
        <v>28</v>
      </c>
      <c r="O12" s="88">
        <v>2</v>
      </c>
      <c r="P12" s="89">
        <v>0</v>
      </c>
      <c r="Q12" s="90">
        <f>O12+P12</f>
        <v>2</v>
      </c>
      <c r="R12" s="80">
        <f>IFERROR(Q12/N12,"-")</f>
        <v>0.071428571428571</v>
      </c>
      <c r="S12" s="79">
        <v>0</v>
      </c>
      <c r="T12" s="79">
        <v>1</v>
      </c>
      <c r="U12" s="80">
        <f>IFERROR(T12/(Q12),"-")</f>
        <v>0.5</v>
      </c>
      <c r="V12" s="81"/>
      <c r="W12" s="82">
        <v>1</v>
      </c>
      <c r="X12" s="80">
        <f>IF(Q12=0,"-",W12/Q12)</f>
        <v>0.5</v>
      </c>
      <c r="Y12" s="181">
        <v>15000</v>
      </c>
      <c r="Z12" s="182">
        <f>IFERROR(Y12/Q12,"-")</f>
        <v>7500</v>
      </c>
      <c r="AA12" s="182">
        <f>IFERROR(Y12/W12,"-")</f>
        <v>15000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0.5</v>
      </c>
      <c r="BQ12" s="118">
        <v>1</v>
      </c>
      <c r="BR12" s="119">
        <f>IFERROR(BQ12/BO12,"-")</f>
        <v>1</v>
      </c>
      <c r="BS12" s="120">
        <v>15000</v>
      </c>
      <c r="BT12" s="121">
        <f>IFERROR(BS12/BO12,"-")</f>
        <v>15000</v>
      </c>
      <c r="BU12" s="122"/>
      <c r="BV12" s="122">
        <v>1</v>
      </c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15000</v>
      </c>
      <c r="CR12" s="138">
        <v>15000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83</v>
      </c>
      <c r="F13" s="184" t="s">
        <v>60</v>
      </c>
      <c r="G13" s="184" t="s">
        <v>61</v>
      </c>
      <c r="H13" s="87" t="s">
        <v>78</v>
      </c>
      <c r="I13" s="87" t="s">
        <v>79</v>
      </c>
      <c r="J13" s="87"/>
      <c r="K13" s="176"/>
      <c r="L13" s="79">
        <v>9</v>
      </c>
      <c r="M13" s="79">
        <v>0</v>
      </c>
      <c r="N13" s="79">
        <v>38</v>
      </c>
      <c r="O13" s="88">
        <v>1</v>
      </c>
      <c r="P13" s="89">
        <v>0</v>
      </c>
      <c r="Q13" s="90">
        <f>O13+P13</f>
        <v>1</v>
      </c>
      <c r="R13" s="80">
        <f>IFERROR(Q13/N13,"-")</f>
        <v>0.026315789473684</v>
      </c>
      <c r="S13" s="79">
        <v>1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1</v>
      </c>
      <c r="Y13" s="181">
        <v>290000</v>
      </c>
      <c r="Z13" s="182">
        <f>IFERROR(Y13/Q13,"-")</f>
        <v>290000</v>
      </c>
      <c r="AA13" s="182">
        <f>IFERROR(Y13/W13,"-")</f>
        <v>290000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1</v>
      </c>
      <c r="BQ13" s="118">
        <v>1</v>
      </c>
      <c r="BR13" s="119">
        <f>IFERROR(BQ13/BO13,"-")</f>
        <v>1</v>
      </c>
      <c r="BS13" s="120">
        <v>290000</v>
      </c>
      <c r="BT13" s="121">
        <f>IFERROR(BS13/BO13,"-")</f>
        <v>290000</v>
      </c>
      <c r="BU13" s="122"/>
      <c r="BV13" s="122"/>
      <c r="BW13" s="122">
        <v>1</v>
      </c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290000</v>
      </c>
      <c r="CR13" s="138">
        <v>290000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84</v>
      </c>
      <c r="C14" s="184" t="s">
        <v>58</v>
      </c>
      <c r="D14" s="184"/>
      <c r="E14" s="184" t="s">
        <v>85</v>
      </c>
      <c r="F14" s="184" t="s">
        <v>86</v>
      </c>
      <c r="G14" s="184" t="s">
        <v>61</v>
      </c>
      <c r="H14" s="87" t="s">
        <v>78</v>
      </c>
      <c r="I14" s="87" t="s">
        <v>79</v>
      </c>
      <c r="J14" s="87"/>
      <c r="K14" s="176"/>
      <c r="L14" s="79">
        <v>0</v>
      </c>
      <c r="M14" s="79">
        <v>0</v>
      </c>
      <c r="N14" s="79">
        <v>1</v>
      </c>
      <c r="O14" s="88">
        <v>0</v>
      </c>
      <c r="P14" s="89">
        <v>0</v>
      </c>
      <c r="Q14" s="90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/>
      <c r="W14" s="82">
        <v>0</v>
      </c>
      <c r="X14" s="80" t="str">
        <f>IF(Q14=0,"-",W14/Q14)</f>
        <v>-</v>
      </c>
      <c r="Y14" s="181">
        <v>0</v>
      </c>
      <c r="Z14" s="182" t="str">
        <f>IFERROR(Y14/Q14,"-")</f>
        <v>-</v>
      </c>
      <c r="AA14" s="182" t="str">
        <f>IFERROR(Y14/W14,"-")</f>
        <v>-</v>
      </c>
      <c r="AB14" s="176"/>
      <c r="AC14" s="83"/>
      <c r="AD14" s="77"/>
      <c r="AE14" s="91"/>
      <c r="AF14" s="92" t="str">
        <f>IF(Q14=0,"",IF(AE14=0,"",(AE14/Q14)))</f>
        <v/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 t="str">
        <f>IF(Q14=0,"",IF(AN14=0,"",(AN14/Q14)))</f>
        <v/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 t="str">
        <f>IF(Q14=0,"",IF(AW14=0,"",(AW14/Q14)))</f>
        <v/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 t="str">
        <f>IF(Q14=0,"",IF(BF14=0,"",(BF14/Q14)))</f>
        <v/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 t="str">
        <f>IF(Q14=0,"",IF(BO14=0,"",(BO14/Q14)))</f>
        <v/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 t="str">
        <f>IF(Q14=0,"",IF(BX14=0,"",(BX14/Q14)))</f>
        <v/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 t="str">
        <f>IF(Q14=0,"",IF(CG14=0,"",(CG14/Q14)))</f>
        <v/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87</v>
      </c>
      <c r="C15" s="184" t="s">
        <v>58</v>
      </c>
      <c r="D15" s="184"/>
      <c r="E15" s="184" t="s">
        <v>72</v>
      </c>
      <c r="F15" s="184" t="s">
        <v>72</v>
      </c>
      <c r="G15" s="184" t="s">
        <v>73</v>
      </c>
      <c r="H15" s="87" t="s">
        <v>74</v>
      </c>
      <c r="I15" s="87"/>
      <c r="J15" s="87"/>
      <c r="K15" s="176"/>
      <c r="L15" s="79">
        <v>77</v>
      </c>
      <c r="M15" s="79">
        <v>56</v>
      </c>
      <c r="N15" s="79">
        <v>48</v>
      </c>
      <c r="O15" s="88">
        <v>10</v>
      </c>
      <c r="P15" s="89">
        <v>0</v>
      </c>
      <c r="Q15" s="90">
        <f>O15+P15</f>
        <v>10</v>
      </c>
      <c r="R15" s="80">
        <f>IFERROR(Q15/N15,"-")</f>
        <v>0.20833333333333</v>
      </c>
      <c r="S15" s="79">
        <v>6</v>
      </c>
      <c r="T15" s="79">
        <v>0</v>
      </c>
      <c r="U15" s="80">
        <f>IFERROR(T15/(Q15),"-")</f>
        <v>0</v>
      </c>
      <c r="V15" s="81"/>
      <c r="W15" s="82">
        <v>2</v>
      </c>
      <c r="X15" s="80">
        <f>IF(Q15=0,"-",W15/Q15)</f>
        <v>0.2</v>
      </c>
      <c r="Y15" s="181">
        <v>184100</v>
      </c>
      <c r="Z15" s="182">
        <f>IFERROR(Y15/Q15,"-")</f>
        <v>18410</v>
      </c>
      <c r="AA15" s="182">
        <f>IFERROR(Y15/W15,"-")</f>
        <v>92050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4</v>
      </c>
      <c r="BP15" s="117">
        <f>IF(Q15=0,"",IF(BO15=0,"",(BO15/Q15)))</f>
        <v>0.4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3</v>
      </c>
      <c r="BY15" s="124">
        <f>IF(Q15=0,"",IF(BX15=0,"",(BX15/Q15)))</f>
        <v>0.3</v>
      </c>
      <c r="BZ15" s="125">
        <v>1</v>
      </c>
      <c r="CA15" s="126">
        <f>IFERROR(BZ15/BX15,"-")</f>
        <v>0.33333333333333</v>
      </c>
      <c r="CB15" s="127">
        <v>8100</v>
      </c>
      <c r="CC15" s="128">
        <f>IFERROR(CB15/BX15,"-")</f>
        <v>2700</v>
      </c>
      <c r="CD15" s="129"/>
      <c r="CE15" s="129">
        <v>1</v>
      </c>
      <c r="CF15" s="129"/>
      <c r="CG15" s="130">
        <v>1</v>
      </c>
      <c r="CH15" s="131">
        <f>IF(Q15=0,"",IF(CG15=0,"",(CG15/Q15)))</f>
        <v>0.1</v>
      </c>
      <c r="CI15" s="132">
        <v>1</v>
      </c>
      <c r="CJ15" s="133">
        <f>IFERROR(CI15/CG15,"-")</f>
        <v>1</v>
      </c>
      <c r="CK15" s="134">
        <v>176000</v>
      </c>
      <c r="CL15" s="135">
        <f>IFERROR(CK15/CG15,"-")</f>
        <v>176000</v>
      </c>
      <c r="CM15" s="136"/>
      <c r="CN15" s="136"/>
      <c r="CO15" s="136">
        <v>1</v>
      </c>
      <c r="CP15" s="137">
        <v>2</v>
      </c>
      <c r="CQ15" s="138">
        <v>184100</v>
      </c>
      <c r="CR15" s="138">
        <v>176000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4.576</v>
      </c>
      <c r="B16" s="184" t="s">
        <v>88</v>
      </c>
      <c r="C16" s="184" t="s">
        <v>58</v>
      </c>
      <c r="D16" s="184"/>
      <c r="E16" s="184" t="s">
        <v>89</v>
      </c>
      <c r="F16" s="184" t="s">
        <v>90</v>
      </c>
      <c r="G16" s="184" t="s">
        <v>61</v>
      </c>
      <c r="H16" s="87" t="s">
        <v>91</v>
      </c>
      <c r="I16" s="87" t="s">
        <v>92</v>
      </c>
      <c r="J16" s="87" t="s">
        <v>93</v>
      </c>
      <c r="K16" s="176">
        <v>375000</v>
      </c>
      <c r="L16" s="79">
        <v>6</v>
      </c>
      <c r="M16" s="79">
        <v>0</v>
      </c>
      <c r="N16" s="79">
        <v>34</v>
      </c>
      <c r="O16" s="88">
        <v>1</v>
      </c>
      <c r="P16" s="89">
        <v>0</v>
      </c>
      <c r="Q16" s="90">
        <f>O16+P16</f>
        <v>1</v>
      </c>
      <c r="R16" s="80">
        <f>IFERROR(Q16/N16,"-")</f>
        <v>0.029411764705882</v>
      </c>
      <c r="S16" s="79">
        <v>0</v>
      </c>
      <c r="T16" s="79">
        <v>1</v>
      </c>
      <c r="U16" s="80">
        <f>IFERROR(T16/(Q16),"-")</f>
        <v>1</v>
      </c>
      <c r="V16" s="81">
        <f>IFERROR(K16/SUM(Q16:Q23),"-")</f>
        <v>10714.285714286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SUM(Y16:Y23)-SUM(K16:K23)</f>
        <v>1341000</v>
      </c>
      <c r="AC16" s="83">
        <f>SUM(Y16:Y23)/SUM(K16:K23)</f>
        <v>4.576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94</v>
      </c>
      <c r="C17" s="184" t="s">
        <v>58</v>
      </c>
      <c r="D17" s="184"/>
      <c r="E17" s="184" t="s">
        <v>95</v>
      </c>
      <c r="F17" s="184" t="s">
        <v>96</v>
      </c>
      <c r="G17" s="184" t="s">
        <v>61</v>
      </c>
      <c r="H17" s="87"/>
      <c r="I17" s="87" t="s">
        <v>92</v>
      </c>
      <c r="J17" s="87" t="s">
        <v>97</v>
      </c>
      <c r="K17" s="176"/>
      <c r="L17" s="79">
        <v>0</v>
      </c>
      <c r="M17" s="79">
        <v>0</v>
      </c>
      <c r="N17" s="79">
        <v>33</v>
      </c>
      <c r="O17" s="88">
        <v>0</v>
      </c>
      <c r="P17" s="89">
        <v>0</v>
      </c>
      <c r="Q17" s="90">
        <f>O17+P17</f>
        <v>0</v>
      </c>
      <c r="R17" s="80">
        <f>IFERROR(Q17/N17,"-")</f>
        <v>0</v>
      </c>
      <c r="S17" s="79">
        <v>0</v>
      </c>
      <c r="T17" s="79">
        <v>0</v>
      </c>
      <c r="U17" s="80" t="str">
        <f>IFERROR(T17/(Q17),"-")</f>
        <v>-</v>
      </c>
      <c r="V17" s="81"/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/>
      <c r="AC17" s="83"/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98</v>
      </c>
      <c r="C18" s="184" t="s">
        <v>58</v>
      </c>
      <c r="D18" s="184"/>
      <c r="E18" s="184" t="s">
        <v>99</v>
      </c>
      <c r="F18" s="184" t="s">
        <v>100</v>
      </c>
      <c r="G18" s="184" t="s">
        <v>61</v>
      </c>
      <c r="H18" s="87"/>
      <c r="I18" s="87" t="s">
        <v>92</v>
      </c>
      <c r="J18" s="87" t="s">
        <v>101</v>
      </c>
      <c r="K18" s="176"/>
      <c r="L18" s="79">
        <v>14</v>
      </c>
      <c r="M18" s="79">
        <v>0</v>
      </c>
      <c r="N18" s="79">
        <v>55</v>
      </c>
      <c r="O18" s="88">
        <v>3</v>
      </c>
      <c r="P18" s="89">
        <v>0</v>
      </c>
      <c r="Q18" s="90">
        <f>O18+P18</f>
        <v>3</v>
      </c>
      <c r="R18" s="80">
        <f>IFERROR(Q18/N18,"-")</f>
        <v>0.054545454545455</v>
      </c>
      <c r="S18" s="79">
        <v>1</v>
      </c>
      <c r="T18" s="79">
        <v>1</v>
      </c>
      <c r="U18" s="80">
        <f>IFERROR(T18/(Q18),"-")</f>
        <v>0.33333333333333</v>
      </c>
      <c r="V18" s="81"/>
      <c r="W18" s="82">
        <v>2</v>
      </c>
      <c r="X18" s="80">
        <f>IF(Q18=0,"-",W18/Q18)</f>
        <v>0.66666666666667</v>
      </c>
      <c r="Y18" s="181">
        <v>23000</v>
      </c>
      <c r="Z18" s="182">
        <f>IFERROR(Y18/Q18,"-")</f>
        <v>7666.6666666667</v>
      </c>
      <c r="AA18" s="182">
        <f>IFERROR(Y18/W18,"-")</f>
        <v>11500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0.33333333333333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2</v>
      </c>
      <c r="BP18" s="117">
        <f>IF(Q18=0,"",IF(BO18=0,"",(BO18/Q18)))</f>
        <v>0.66666666666667</v>
      </c>
      <c r="BQ18" s="118">
        <v>2</v>
      </c>
      <c r="BR18" s="119">
        <f>IFERROR(BQ18/BO18,"-")</f>
        <v>1</v>
      </c>
      <c r="BS18" s="120">
        <v>23000</v>
      </c>
      <c r="BT18" s="121">
        <f>IFERROR(BS18/BO18,"-")</f>
        <v>11500</v>
      </c>
      <c r="BU18" s="122"/>
      <c r="BV18" s="122">
        <v>1</v>
      </c>
      <c r="BW18" s="122">
        <v>1</v>
      </c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23000</v>
      </c>
      <c r="CR18" s="138">
        <v>15000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102</v>
      </c>
      <c r="C19" s="184" t="s">
        <v>58</v>
      </c>
      <c r="D19" s="184"/>
      <c r="E19" s="184" t="s">
        <v>72</v>
      </c>
      <c r="F19" s="184" t="s">
        <v>72</v>
      </c>
      <c r="G19" s="184" t="s">
        <v>73</v>
      </c>
      <c r="H19" s="87"/>
      <c r="I19" s="87"/>
      <c r="J19" s="87"/>
      <c r="K19" s="176"/>
      <c r="L19" s="79">
        <v>115</v>
      </c>
      <c r="M19" s="79">
        <v>69</v>
      </c>
      <c r="N19" s="79">
        <v>51</v>
      </c>
      <c r="O19" s="88">
        <v>11</v>
      </c>
      <c r="P19" s="89">
        <v>0</v>
      </c>
      <c r="Q19" s="90">
        <f>O19+P19</f>
        <v>11</v>
      </c>
      <c r="R19" s="80">
        <f>IFERROR(Q19/N19,"-")</f>
        <v>0.2156862745098</v>
      </c>
      <c r="S19" s="79">
        <v>8</v>
      </c>
      <c r="T19" s="79">
        <v>2</v>
      </c>
      <c r="U19" s="80">
        <f>IFERROR(T19/(Q19),"-")</f>
        <v>0.18181818181818</v>
      </c>
      <c r="V19" s="81"/>
      <c r="W19" s="82">
        <v>9</v>
      </c>
      <c r="X19" s="80">
        <f>IF(Q19=0,"-",W19/Q19)</f>
        <v>0.81818181818182</v>
      </c>
      <c r="Y19" s="181">
        <v>1014000</v>
      </c>
      <c r="Z19" s="182">
        <f>IFERROR(Y19/Q19,"-")</f>
        <v>92181.818181818</v>
      </c>
      <c r="AA19" s="182">
        <f>IFERROR(Y19/W19,"-")</f>
        <v>112666.66666667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2</v>
      </c>
      <c r="BP19" s="117">
        <f>IF(Q19=0,"",IF(BO19=0,"",(BO19/Q19)))</f>
        <v>0.18181818181818</v>
      </c>
      <c r="BQ19" s="118">
        <v>2</v>
      </c>
      <c r="BR19" s="119">
        <f>IFERROR(BQ19/BO19,"-")</f>
        <v>1</v>
      </c>
      <c r="BS19" s="120">
        <v>70000</v>
      </c>
      <c r="BT19" s="121">
        <f>IFERROR(BS19/BO19,"-")</f>
        <v>35000</v>
      </c>
      <c r="BU19" s="122"/>
      <c r="BV19" s="122"/>
      <c r="BW19" s="122">
        <v>2</v>
      </c>
      <c r="BX19" s="123">
        <v>6</v>
      </c>
      <c r="BY19" s="124">
        <f>IF(Q19=0,"",IF(BX19=0,"",(BX19/Q19)))</f>
        <v>0.54545454545455</v>
      </c>
      <c r="BZ19" s="125">
        <v>4</v>
      </c>
      <c r="CA19" s="126">
        <f>IFERROR(BZ19/BX19,"-")</f>
        <v>0.66666666666667</v>
      </c>
      <c r="CB19" s="127">
        <v>603000</v>
      </c>
      <c r="CC19" s="128">
        <f>IFERROR(CB19/BX19,"-")</f>
        <v>100500</v>
      </c>
      <c r="CD19" s="129">
        <v>1</v>
      </c>
      <c r="CE19" s="129"/>
      <c r="CF19" s="129">
        <v>3</v>
      </c>
      <c r="CG19" s="130">
        <v>3</v>
      </c>
      <c r="CH19" s="131">
        <f>IF(Q19=0,"",IF(CG19=0,"",(CG19/Q19)))</f>
        <v>0.27272727272727</v>
      </c>
      <c r="CI19" s="132">
        <v>3</v>
      </c>
      <c r="CJ19" s="133">
        <f>IFERROR(CI19/CG19,"-")</f>
        <v>1</v>
      </c>
      <c r="CK19" s="134">
        <v>346000</v>
      </c>
      <c r="CL19" s="135">
        <f>IFERROR(CK19/CG19,"-")</f>
        <v>115333.33333333</v>
      </c>
      <c r="CM19" s="136"/>
      <c r="CN19" s="136"/>
      <c r="CO19" s="136">
        <v>3</v>
      </c>
      <c r="CP19" s="137">
        <v>9</v>
      </c>
      <c r="CQ19" s="138">
        <v>1014000</v>
      </c>
      <c r="CR19" s="138">
        <v>331000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103</v>
      </c>
      <c r="C20" s="184" t="s">
        <v>58</v>
      </c>
      <c r="D20" s="184"/>
      <c r="E20" s="184" t="s">
        <v>89</v>
      </c>
      <c r="F20" s="184" t="s">
        <v>90</v>
      </c>
      <c r="G20" s="184" t="s">
        <v>61</v>
      </c>
      <c r="H20" s="87" t="s">
        <v>104</v>
      </c>
      <c r="I20" s="87" t="s">
        <v>92</v>
      </c>
      <c r="J20" s="87" t="s">
        <v>93</v>
      </c>
      <c r="K20" s="176"/>
      <c r="L20" s="79">
        <v>14</v>
      </c>
      <c r="M20" s="79">
        <v>0</v>
      </c>
      <c r="N20" s="79">
        <v>60</v>
      </c>
      <c r="O20" s="88">
        <v>4</v>
      </c>
      <c r="P20" s="89">
        <v>0</v>
      </c>
      <c r="Q20" s="90">
        <f>O20+P20</f>
        <v>4</v>
      </c>
      <c r="R20" s="80">
        <f>IFERROR(Q20/N20,"-")</f>
        <v>0.066666666666667</v>
      </c>
      <c r="S20" s="79">
        <v>2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0.25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0.25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2</v>
      </c>
      <c r="BY20" s="124">
        <f>IF(Q20=0,"",IF(BX20=0,"",(BX20/Q20)))</f>
        <v>0.5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105</v>
      </c>
      <c r="C21" s="184" t="s">
        <v>58</v>
      </c>
      <c r="D21" s="184"/>
      <c r="E21" s="184" t="s">
        <v>95</v>
      </c>
      <c r="F21" s="184" t="s">
        <v>96</v>
      </c>
      <c r="G21" s="184" t="s">
        <v>61</v>
      </c>
      <c r="H21" s="87"/>
      <c r="I21" s="87" t="s">
        <v>92</v>
      </c>
      <c r="J21" s="87" t="s">
        <v>97</v>
      </c>
      <c r="K21" s="176"/>
      <c r="L21" s="79">
        <v>16</v>
      </c>
      <c r="M21" s="79">
        <v>0</v>
      </c>
      <c r="N21" s="79">
        <v>84</v>
      </c>
      <c r="O21" s="88">
        <v>4</v>
      </c>
      <c r="P21" s="89">
        <v>0</v>
      </c>
      <c r="Q21" s="90">
        <f>O21+P21</f>
        <v>4</v>
      </c>
      <c r="R21" s="80">
        <f>IFERROR(Q21/N21,"-")</f>
        <v>0.047619047619048</v>
      </c>
      <c r="S21" s="79">
        <v>2</v>
      </c>
      <c r="T21" s="79">
        <v>1</v>
      </c>
      <c r="U21" s="80">
        <f>IFERROR(T21/(Q21),"-")</f>
        <v>0.25</v>
      </c>
      <c r="V21" s="81"/>
      <c r="W21" s="82">
        <v>1</v>
      </c>
      <c r="X21" s="80">
        <f>IF(Q21=0,"-",W21/Q21)</f>
        <v>0.25</v>
      </c>
      <c r="Y21" s="181">
        <v>3000</v>
      </c>
      <c r="Z21" s="182">
        <f>IFERROR(Y21/Q21,"-")</f>
        <v>750</v>
      </c>
      <c r="AA21" s="182">
        <f>IFERROR(Y21/W21,"-")</f>
        <v>3000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0.25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0.5</v>
      </c>
      <c r="BQ21" s="118">
        <v>1</v>
      </c>
      <c r="BR21" s="119">
        <f>IFERROR(BQ21/BO21,"-")</f>
        <v>0.5</v>
      </c>
      <c r="BS21" s="120">
        <v>3000</v>
      </c>
      <c r="BT21" s="121">
        <f>IFERROR(BS21/BO21,"-")</f>
        <v>1500</v>
      </c>
      <c r="BU21" s="122">
        <v>1</v>
      </c>
      <c r="BV21" s="122"/>
      <c r="BW21" s="122"/>
      <c r="BX21" s="123">
        <v>1</v>
      </c>
      <c r="BY21" s="124">
        <f>IF(Q21=0,"",IF(BX21=0,"",(BX21/Q21)))</f>
        <v>0.25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</v>
      </c>
      <c r="CR21" s="138">
        <v>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106</v>
      </c>
      <c r="C22" s="184" t="s">
        <v>58</v>
      </c>
      <c r="D22" s="184"/>
      <c r="E22" s="184" t="s">
        <v>99</v>
      </c>
      <c r="F22" s="184" t="s">
        <v>100</v>
      </c>
      <c r="G22" s="184" t="s">
        <v>61</v>
      </c>
      <c r="H22" s="87"/>
      <c r="I22" s="87" t="s">
        <v>92</v>
      </c>
      <c r="J22" s="87" t="s">
        <v>101</v>
      </c>
      <c r="K22" s="176"/>
      <c r="L22" s="79">
        <v>2</v>
      </c>
      <c r="M22" s="79">
        <v>0</v>
      </c>
      <c r="N22" s="79">
        <v>15</v>
      </c>
      <c r="O22" s="88">
        <v>1</v>
      </c>
      <c r="P22" s="89">
        <v>0</v>
      </c>
      <c r="Q22" s="90">
        <f>O22+P22</f>
        <v>1</v>
      </c>
      <c r="R22" s="80">
        <f>IFERROR(Q22/N22,"-")</f>
        <v>0.066666666666667</v>
      </c>
      <c r="S22" s="79">
        <v>0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107</v>
      </c>
      <c r="C23" s="184" t="s">
        <v>58</v>
      </c>
      <c r="D23" s="184"/>
      <c r="E23" s="184" t="s">
        <v>72</v>
      </c>
      <c r="F23" s="184" t="s">
        <v>72</v>
      </c>
      <c r="G23" s="184" t="s">
        <v>73</v>
      </c>
      <c r="H23" s="87"/>
      <c r="I23" s="87"/>
      <c r="J23" s="87"/>
      <c r="K23" s="176"/>
      <c r="L23" s="79">
        <v>117</v>
      </c>
      <c r="M23" s="79">
        <v>62</v>
      </c>
      <c r="N23" s="79">
        <v>94</v>
      </c>
      <c r="O23" s="88">
        <v>11</v>
      </c>
      <c r="P23" s="89">
        <v>0</v>
      </c>
      <c r="Q23" s="90">
        <f>O23+P23</f>
        <v>11</v>
      </c>
      <c r="R23" s="80">
        <f>IFERROR(Q23/N23,"-")</f>
        <v>0.11702127659574</v>
      </c>
      <c r="S23" s="79">
        <v>6</v>
      </c>
      <c r="T23" s="79">
        <v>3</v>
      </c>
      <c r="U23" s="80">
        <f>IFERROR(T23/(Q23),"-")</f>
        <v>0.27272727272727</v>
      </c>
      <c r="V23" s="81"/>
      <c r="W23" s="82">
        <v>6</v>
      </c>
      <c r="X23" s="80">
        <f>IF(Q23=0,"-",W23/Q23)</f>
        <v>0.54545454545455</v>
      </c>
      <c r="Y23" s="181">
        <v>676000</v>
      </c>
      <c r="Z23" s="182">
        <f>IFERROR(Y23/Q23,"-")</f>
        <v>61454.545454545</v>
      </c>
      <c r="AA23" s="182">
        <f>IFERROR(Y23/W23,"-")</f>
        <v>112666.66666667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0.090909090909091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2</v>
      </c>
      <c r="BP23" s="117">
        <f>IF(Q23=0,"",IF(BO23=0,"",(BO23/Q23)))</f>
        <v>0.18181818181818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2</v>
      </c>
      <c r="BY23" s="124">
        <f>IF(Q23=0,"",IF(BX23=0,"",(BX23/Q23)))</f>
        <v>0.18181818181818</v>
      </c>
      <c r="BZ23" s="125">
        <v>1</v>
      </c>
      <c r="CA23" s="126">
        <f>IFERROR(BZ23/BX23,"-")</f>
        <v>0.5</v>
      </c>
      <c r="CB23" s="127">
        <v>25000</v>
      </c>
      <c r="CC23" s="128">
        <f>IFERROR(CB23/BX23,"-")</f>
        <v>12500</v>
      </c>
      <c r="CD23" s="129"/>
      <c r="CE23" s="129"/>
      <c r="CF23" s="129">
        <v>1</v>
      </c>
      <c r="CG23" s="130">
        <v>6</v>
      </c>
      <c r="CH23" s="131">
        <f>IF(Q23=0,"",IF(CG23=0,"",(CG23/Q23)))</f>
        <v>0.54545454545455</v>
      </c>
      <c r="CI23" s="132">
        <v>5</v>
      </c>
      <c r="CJ23" s="133">
        <f>IFERROR(CI23/CG23,"-")</f>
        <v>0.83333333333333</v>
      </c>
      <c r="CK23" s="134">
        <v>651000</v>
      </c>
      <c r="CL23" s="135">
        <f>IFERROR(CK23/CG23,"-")</f>
        <v>108500</v>
      </c>
      <c r="CM23" s="136"/>
      <c r="CN23" s="136"/>
      <c r="CO23" s="136">
        <v>5</v>
      </c>
      <c r="CP23" s="137">
        <v>6</v>
      </c>
      <c r="CQ23" s="138">
        <v>676000</v>
      </c>
      <c r="CR23" s="138">
        <v>460000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0.445</v>
      </c>
      <c r="B24" s="184" t="s">
        <v>108</v>
      </c>
      <c r="C24" s="184" t="s">
        <v>58</v>
      </c>
      <c r="D24" s="184"/>
      <c r="E24" s="184" t="s">
        <v>109</v>
      </c>
      <c r="F24" s="184" t="s">
        <v>110</v>
      </c>
      <c r="G24" s="184" t="s">
        <v>61</v>
      </c>
      <c r="H24" s="87" t="s">
        <v>66</v>
      </c>
      <c r="I24" s="87" t="s">
        <v>111</v>
      </c>
      <c r="J24" s="87" t="s">
        <v>112</v>
      </c>
      <c r="K24" s="176">
        <v>400000</v>
      </c>
      <c r="L24" s="79">
        <v>33</v>
      </c>
      <c r="M24" s="79">
        <v>0</v>
      </c>
      <c r="N24" s="79">
        <v>131</v>
      </c>
      <c r="O24" s="88">
        <v>10</v>
      </c>
      <c r="P24" s="89">
        <v>0</v>
      </c>
      <c r="Q24" s="90">
        <f>O24+P24</f>
        <v>10</v>
      </c>
      <c r="R24" s="80">
        <f>IFERROR(Q24/N24,"-")</f>
        <v>0.076335877862595</v>
      </c>
      <c r="S24" s="79">
        <v>3</v>
      </c>
      <c r="T24" s="79">
        <v>4</v>
      </c>
      <c r="U24" s="80">
        <f>IFERROR(T24/(Q24),"-")</f>
        <v>0.4</v>
      </c>
      <c r="V24" s="81">
        <f>IFERROR(K24/SUM(Q24:Q28),"-")</f>
        <v>11428.571428571</v>
      </c>
      <c r="W24" s="82">
        <v>2</v>
      </c>
      <c r="X24" s="80">
        <f>IF(Q24=0,"-",W24/Q24)</f>
        <v>0.2</v>
      </c>
      <c r="Y24" s="181">
        <v>83000</v>
      </c>
      <c r="Z24" s="182">
        <f>IFERROR(Y24/Q24,"-")</f>
        <v>8300</v>
      </c>
      <c r="AA24" s="182">
        <f>IFERROR(Y24/W24,"-")</f>
        <v>41500</v>
      </c>
      <c r="AB24" s="176">
        <f>SUM(Y24:Y28)-SUM(K24:K28)</f>
        <v>-222000</v>
      </c>
      <c r="AC24" s="83">
        <f>SUM(Y24:Y28)/SUM(K24:K28)</f>
        <v>0.445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2</v>
      </c>
      <c r="AX24" s="104">
        <f>IF(Q24=0,"",IF(AW24=0,"",(AW24/Q24)))</f>
        <v>0.2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3</v>
      </c>
      <c r="BG24" s="110">
        <f>IF(Q24=0,"",IF(BF24=0,"",(BF24/Q24)))</f>
        <v>0.3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4</v>
      </c>
      <c r="BP24" s="117">
        <f>IF(Q24=0,"",IF(BO24=0,"",(BO24/Q24)))</f>
        <v>0.4</v>
      </c>
      <c r="BQ24" s="118">
        <v>2</v>
      </c>
      <c r="BR24" s="119">
        <f>IFERROR(BQ24/BO24,"-")</f>
        <v>0.5</v>
      </c>
      <c r="BS24" s="120">
        <v>83000</v>
      </c>
      <c r="BT24" s="121">
        <f>IFERROR(BS24/BO24,"-")</f>
        <v>20750</v>
      </c>
      <c r="BU24" s="122"/>
      <c r="BV24" s="122">
        <v>1</v>
      </c>
      <c r="BW24" s="122">
        <v>1</v>
      </c>
      <c r="BX24" s="123">
        <v>1</v>
      </c>
      <c r="BY24" s="124">
        <f>IF(Q24=0,"",IF(BX24=0,"",(BX24/Q24)))</f>
        <v>0.1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83000</v>
      </c>
      <c r="CR24" s="138">
        <v>75000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113</v>
      </c>
      <c r="C25" s="184" t="s">
        <v>58</v>
      </c>
      <c r="D25" s="184"/>
      <c r="E25" s="184" t="s">
        <v>114</v>
      </c>
      <c r="F25" s="184" t="s">
        <v>115</v>
      </c>
      <c r="G25" s="184" t="s">
        <v>61</v>
      </c>
      <c r="H25" s="87"/>
      <c r="I25" s="87" t="s">
        <v>111</v>
      </c>
      <c r="J25" s="87"/>
      <c r="K25" s="176"/>
      <c r="L25" s="79">
        <v>8</v>
      </c>
      <c r="M25" s="79">
        <v>0</v>
      </c>
      <c r="N25" s="79">
        <v>47</v>
      </c>
      <c r="O25" s="88">
        <v>2</v>
      </c>
      <c r="P25" s="89">
        <v>0</v>
      </c>
      <c r="Q25" s="90">
        <f>O25+P25</f>
        <v>2</v>
      </c>
      <c r="R25" s="80">
        <f>IFERROR(Q25/N25,"-")</f>
        <v>0.042553191489362</v>
      </c>
      <c r="S25" s="79">
        <v>1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0.5</v>
      </c>
      <c r="Y25" s="181">
        <v>31000</v>
      </c>
      <c r="Z25" s="182">
        <f>IFERROR(Y25/Q25,"-")</f>
        <v>15500</v>
      </c>
      <c r="AA25" s="182">
        <f>IFERROR(Y25/W25,"-")</f>
        <v>31000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>
        <v>1</v>
      </c>
      <c r="BR25" s="119">
        <f>IFERROR(BQ25/BO25,"-")</f>
        <v>1</v>
      </c>
      <c r="BS25" s="120">
        <v>31000</v>
      </c>
      <c r="BT25" s="121">
        <f>IFERROR(BS25/BO25,"-")</f>
        <v>31000</v>
      </c>
      <c r="BU25" s="122"/>
      <c r="BV25" s="122"/>
      <c r="BW25" s="122">
        <v>1</v>
      </c>
      <c r="BX25" s="123">
        <v>1</v>
      </c>
      <c r="BY25" s="124">
        <f>IF(Q25=0,"",IF(BX25=0,"",(BX25/Q25)))</f>
        <v>0.5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31000</v>
      </c>
      <c r="CR25" s="138">
        <v>31000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116</v>
      </c>
      <c r="C26" s="184" t="s">
        <v>58</v>
      </c>
      <c r="D26" s="184"/>
      <c r="E26" s="184" t="s">
        <v>117</v>
      </c>
      <c r="F26" s="184" t="s">
        <v>118</v>
      </c>
      <c r="G26" s="184" t="s">
        <v>61</v>
      </c>
      <c r="H26" s="87"/>
      <c r="I26" s="87" t="s">
        <v>111</v>
      </c>
      <c r="J26" s="87"/>
      <c r="K26" s="176"/>
      <c r="L26" s="79">
        <v>20</v>
      </c>
      <c r="M26" s="79">
        <v>0</v>
      </c>
      <c r="N26" s="79">
        <v>113</v>
      </c>
      <c r="O26" s="88">
        <v>6</v>
      </c>
      <c r="P26" s="89">
        <v>0</v>
      </c>
      <c r="Q26" s="90">
        <f>O26+P26</f>
        <v>6</v>
      </c>
      <c r="R26" s="80">
        <f>IFERROR(Q26/N26,"-")</f>
        <v>0.053097345132743</v>
      </c>
      <c r="S26" s="79">
        <v>2</v>
      </c>
      <c r="T26" s="79">
        <v>2</v>
      </c>
      <c r="U26" s="80">
        <f>IFERROR(T26/(Q26),"-")</f>
        <v>0.33333333333333</v>
      </c>
      <c r="V26" s="81"/>
      <c r="W26" s="82">
        <v>2</v>
      </c>
      <c r="X26" s="80">
        <f>IF(Q26=0,"-",W26/Q26)</f>
        <v>0.33333333333333</v>
      </c>
      <c r="Y26" s="181">
        <v>28000</v>
      </c>
      <c r="Z26" s="182">
        <f>IFERROR(Y26/Q26,"-")</f>
        <v>4666.6666666667</v>
      </c>
      <c r="AA26" s="182">
        <f>IFERROR(Y26/W26,"-")</f>
        <v>14000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0.33333333333333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3</v>
      </c>
      <c r="BP26" s="117">
        <f>IF(Q26=0,"",IF(BO26=0,"",(BO26/Q26)))</f>
        <v>0.5</v>
      </c>
      <c r="BQ26" s="118">
        <v>2</v>
      </c>
      <c r="BR26" s="119">
        <f>IFERROR(BQ26/BO26,"-")</f>
        <v>0.66666666666667</v>
      </c>
      <c r="BS26" s="120">
        <v>28000</v>
      </c>
      <c r="BT26" s="121">
        <f>IFERROR(BS26/BO26,"-")</f>
        <v>9333.3333333333</v>
      </c>
      <c r="BU26" s="122">
        <v>1</v>
      </c>
      <c r="BV26" s="122"/>
      <c r="BW26" s="122">
        <v>1</v>
      </c>
      <c r="BX26" s="123">
        <v>1</v>
      </c>
      <c r="BY26" s="124">
        <f>IF(Q26=0,"",IF(BX26=0,"",(BX26/Q26)))</f>
        <v>0.16666666666667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2</v>
      </c>
      <c r="CQ26" s="138">
        <v>28000</v>
      </c>
      <c r="CR26" s="138">
        <v>25000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119</v>
      </c>
      <c r="C27" s="184" t="s">
        <v>58</v>
      </c>
      <c r="D27" s="184"/>
      <c r="E27" s="184" t="s">
        <v>120</v>
      </c>
      <c r="F27" s="184" t="s">
        <v>100</v>
      </c>
      <c r="G27" s="184" t="s">
        <v>61</v>
      </c>
      <c r="H27" s="87"/>
      <c r="I27" s="87" t="s">
        <v>111</v>
      </c>
      <c r="J27" s="87"/>
      <c r="K27" s="176"/>
      <c r="L27" s="79">
        <v>17</v>
      </c>
      <c r="M27" s="79">
        <v>0</v>
      </c>
      <c r="N27" s="79">
        <v>96</v>
      </c>
      <c r="O27" s="88">
        <v>3</v>
      </c>
      <c r="P27" s="89">
        <v>0</v>
      </c>
      <c r="Q27" s="90">
        <f>O27+P27</f>
        <v>3</v>
      </c>
      <c r="R27" s="80">
        <f>IFERROR(Q27/N27,"-")</f>
        <v>0.03125</v>
      </c>
      <c r="S27" s="79">
        <v>1</v>
      </c>
      <c r="T27" s="79">
        <v>2</v>
      </c>
      <c r="U27" s="80">
        <f>IFERROR(T27/(Q27),"-")</f>
        <v>0.66666666666667</v>
      </c>
      <c r="V27" s="81"/>
      <c r="W27" s="82">
        <v>1</v>
      </c>
      <c r="X27" s="80">
        <f>IF(Q27=0,"-",W27/Q27)</f>
        <v>0.33333333333333</v>
      </c>
      <c r="Y27" s="181">
        <v>3000</v>
      </c>
      <c r="Z27" s="182">
        <f>IFERROR(Y27/Q27,"-")</f>
        <v>1000</v>
      </c>
      <c r="AA27" s="182">
        <f>IFERROR(Y27/W27,"-")</f>
        <v>3000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0.33333333333333</v>
      </c>
      <c r="BQ27" s="118">
        <v>1</v>
      </c>
      <c r="BR27" s="119">
        <f>IFERROR(BQ27/BO27,"-")</f>
        <v>1</v>
      </c>
      <c r="BS27" s="120">
        <v>3000</v>
      </c>
      <c r="BT27" s="121">
        <f>IFERROR(BS27/BO27,"-")</f>
        <v>3000</v>
      </c>
      <c r="BU27" s="122">
        <v>1</v>
      </c>
      <c r="BV27" s="122"/>
      <c r="BW27" s="122"/>
      <c r="BX27" s="123">
        <v>1</v>
      </c>
      <c r="BY27" s="124">
        <f>IF(Q27=0,"",IF(BX27=0,"",(BX27/Q27)))</f>
        <v>0.33333333333333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>
        <v>1</v>
      </c>
      <c r="CH27" s="131">
        <f>IF(Q27=0,"",IF(CG27=0,"",(CG27/Q27)))</f>
        <v>0.33333333333333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1</v>
      </c>
      <c r="CQ27" s="138">
        <v>3000</v>
      </c>
      <c r="CR27" s="138">
        <v>3000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121</v>
      </c>
      <c r="C28" s="184" t="s">
        <v>58</v>
      </c>
      <c r="D28" s="184"/>
      <c r="E28" s="184" t="s">
        <v>72</v>
      </c>
      <c r="F28" s="184" t="s">
        <v>72</v>
      </c>
      <c r="G28" s="184" t="s">
        <v>73</v>
      </c>
      <c r="H28" s="87"/>
      <c r="I28" s="87"/>
      <c r="J28" s="87"/>
      <c r="K28" s="176"/>
      <c r="L28" s="79">
        <v>239</v>
      </c>
      <c r="M28" s="79">
        <v>96</v>
      </c>
      <c r="N28" s="79">
        <v>220</v>
      </c>
      <c r="O28" s="88">
        <v>14</v>
      </c>
      <c r="P28" s="89">
        <v>0</v>
      </c>
      <c r="Q28" s="90">
        <f>O28+P28</f>
        <v>14</v>
      </c>
      <c r="R28" s="80">
        <f>IFERROR(Q28/N28,"-")</f>
        <v>0.063636363636364</v>
      </c>
      <c r="S28" s="79">
        <v>1</v>
      </c>
      <c r="T28" s="79">
        <v>5</v>
      </c>
      <c r="U28" s="80">
        <f>IFERROR(T28/(Q28),"-")</f>
        <v>0.35714285714286</v>
      </c>
      <c r="V28" s="81"/>
      <c r="W28" s="82">
        <v>4</v>
      </c>
      <c r="X28" s="80">
        <f>IF(Q28=0,"-",W28/Q28)</f>
        <v>0.28571428571429</v>
      </c>
      <c r="Y28" s="181">
        <v>33000</v>
      </c>
      <c r="Z28" s="182">
        <f>IFERROR(Y28/Q28,"-")</f>
        <v>2357.1428571429</v>
      </c>
      <c r="AA28" s="182">
        <f>IFERROR(Y28/W28,"-")</f>
        <v>8250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0.071428571428571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5</v>
      </c>
      <c r="BG28" s="110">
        <f>IF(Q28=0,"",IF(BF28=0,"",(BF28/Q28)))</f>
        <v>0.35714285714286</v>
      </c>
      <c r="BH28" s="109">
        <v>1</v>
      </c>
      <c r="BI28" s="111">
        <f>IFERROR(BH28/BF28,"-")</f>
        <v>0.2</v>
      </c>
      <c r="BJ28" s="112">
        <v>5000</v>
      </c>
      <c r="BK28" s="113">
        <f>IFERROR(BJ28/BF28,"-")</f>
        <v>1000</v>
      </c>
      <c r="BL28" s="114">
        <v>1</v>
      </c>
      <c r="BM28" s="114"/>
      <c r="BN28" s="114"/>
      <c r="BO28" s="116">
        <v>2</v>
      </c>
      <c r="BP28" s="117">
        <f>IF(Q28=0,"",IF(BO28=0,"",(BO28/Q28)))</f>
        <v>0.14285714285714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3</v>
      </c>
      <c r="BY28" s="124">
        <f>IF(Q28=0,"",IF(BX28=0,"",(BX28/Q28)))</f>
        <v>0.21428571428571</v>
      </c>
      <c r="BZ28" s="125">
        <v>1</v>
      </c>
      <c r="CA28" s="126">
        <f>IFERROR(BZ28/BX28,"-")</f>
        <v>0.33333333333333</v>
      </c>
      <c r="CB28" s="127">
        <v>5000</v>
      </c>
      <c r="CC28" s="128">
        <f>IFERROR(CB28/BX28,"-")</f>
        <v>1666.6666666667</v>
      </c>
      <c r="CD28" s="129">
        <v>1</v>
      </c>
      <c r="CE28" s="129"/>
      <c r="CF28" s="129"/>
      <c r="CG28" s="130">
        <v>3</v>
      </c>
      <c r="CH28" s="131">
        <f>IF(Q28=0,"",IF(CG28=0,"",(CG28/Q28)))</f>
        <v>0.21428571428571</v>
      </c>
      <c r="CI28" s="132">
        <v>2</v>
      </c>
      <c r="CJ28" s="133">
        <f>IFERROR(CI28/CG28,"-")</f>
        <v>0.66666666666667</v>
      </c>
      <c r="CK28" s="134">
        <v>23000</v>
      </c>
      <c r="CL28" s="135">
        <f>IFERROR(CK28/CG28,"-")</f>
        <v>7666.6666666667</v>
      </c>
      <c r="CM28" s="136"/>
      <c r="CN28" s="136">
        <v>1</v>
      </c>
      <c r="CO28" s="136">
        <v>1</v>
      </c>
      <c r="CP28" s="137">
        <v>4</v>
      </c>
      <c r="CQ28" s="138">
        <v>33000</v>
      </c>
      <c r="CR28" s="138">
        <v>13000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0.356</v>
      </c>
      <c r="B29" s="184" t="s">
        <v>122</v>
      </c>
      <c r="C29" s="184" t="s">
        <v>58</v>
      </c>
      <c r="D29" s="184"/>
      <c r="E29" s="184" t="s">
        <v>123</v>
      </c>
      <c r="F29" s="184" t="s">
        <v>90</v>
      </c>
      <c r="G29" s="184" t="s">
        <v>61</v>
      </c>
      <c r="H29" s="87" t="s">
        <v>68</v>
      </c>
      <c r="I29" s="87" t="s">
        <v>124</v>
      </c>
      <c r="J29" s="87" t="s">
        <v>125</v>
      </c>
      <c r="K29" s="176">
        <v>250000</v>
      </c>
      <c r="L29" s="79">
        <v>20</v>
      </c>
      <c r="M29" s="79">
        <v>0</v>
      </c>
      <c r="N29" s="79">
        <v>65</v>
      </c>
      <c r="O29" s="88">
        <v>3</v>
      </c>
      <c r="P29" s="89">
        <v>0</v>
      </c>
      <c r="Q29" s="90">
        <f>O29+P29</f>
        <v>3</v>
      </c>
      <c r="R29" s="80">
        <f>IFERROR(Q29/N29,"-")</f>
        <v>0.046153846153846</v>
      </c>
      <c r="S29" s="79">
        <v>1</v>
      </c>
      <c r="T29" s="79">
        <v>1</v>
      </c>
      <c r="U29" s="80">
        <f>IFERROR(T29/(Q29),"-")</f>
        <v>0.33333333333333</v>
      </c>
      <c r="V29" s="81">
        <f>IFERROR(K29/SUM(Q29:Q30),"-")</f>
        <v>16666.666666667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-161000</v>
      </c>
      <c r="AC29" s="83">
        <f>SUM(Y29:Y30)/SUM(K29:K30)</f>
        <v>0.356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0.66666666666667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1</v>
      </c>
      <c r="BY29" s="124">
        <f>IF(Q29=0,"",IF(BX29=0,"",(BX29/Q29)))</f>
        <v>0.33333333333333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126</v>
      </c>
      <c r="C30" s="184" t="s">
        <v>58</v>
      </c>
      <c r="D30" s="184"/>
      <c r="E30" s="184" t="s">
        <v>123</v>
      </c>
      <c r="F30" s="184" t="s">
        <v>90</v>
      </c>
      <c r="G30" s="184" t="s">
        <v>73</v>
      </c>
      <c r="H30" s="87"/>
      <c r="I30" s="87"/>
      <c r="J30" s="87"/>
      <c r="K30" s="176"/>
      <c r="L30" s="79">
        <v>73</v>
      </c>
      <c r="M30" s="79">
        <v>45</v>
      </c>
      <c r="N30" s="79">
        <v>51</v>
      </c>
      <c r="O30" s="88">
        <v>12</v>
      </c>
      <c r="P30" s="89">
        <v>0</v>
      </c>
      <c r="Q30" s="90">
        <f>O30+P30</f>
        <v>12</v>
      </c>
      <c r="R30" s="80">
        <f>IFERROR(Q30/N30,"-")</f>
        <v>0.23529411764706</v>
      </c>
      <c r="S30" s="79">
        <v>6</v>
      </c>
      <c r="T30" s="79">
        <v>2</v>
      </c>
      <c r="U30" s="80">
        <f>IFERROR(T30/(Q30),"-")</f>
        <v>0.16666666666667</v>
      </c>
      <c r="V30" s="81"/>
      <c r="W30" s="82">
        <v>5</v>
      </c>
      <c r="X30" s="80">
        <f>IF(Q30=0,"-",W30/Q30)</f>
        <v>0.41666666666667</v>
      </c>
      <c r="Y30" s="181">
        <v>89000</v>
      </c>
      <c r="Z30" s="182">
        <f>IFERROR(Y30/Q30,"-")</f>
        <v>7416.6666666667</v>
      </c>
      <c r="AA30" s="182">
        <f>IFERROR(Y30/W30,"-")</f>
        <v>17800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0.083333333333333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8</v>
      </c>
      <c r="BP30" s="117">
        <f>IF(Q30=0,"",IF(BO30=0,"",(BO30/Q30)))</f>
        <v>0.66666666666667</v>
      </c>
      <c r="BQ30" s="118">
        <v>3</v>
      </c>
      <c r="BR30" s="119">
        <f>IFERROR(BQ30/BO30,"-")</f>
        <v>0.375</v>
      </c>
      <c r="BS30" s="120">
        <v>64000</v>
      </c>
      <c r="BT30" s="121">
        <f>IFERROR(BS30/BO30,"-")</f>
        <v>8000</v>
      </c>
      <c r="BU30" s="122">
        <v>1</v>
      </c>
      <c r="BV30" s="122"/>
      <c r="BW30" s="122">
        <v>2</v>
      </c>
      <c r="BX30" s="123">
        <v>2</v>
      </c>
      <c r="BY30" s="124">
        <f>IF(Q30=0,"",IF(BX30=0,"",(BX30/Q30)))</f>
        <v>0.16666666666667</v>
      </c>
      <c r="BZ30" s="125">
        <v>1</v>
      </c>
      <c r="CA30" s="126">
        <f>IFERROR(BZ30/BX30,"-")</f>
        <v>0.5</v>
      </c>
      <c r="CB30" s="127">
        <v>5000</v>
      </c>
      <c r="CC30" s="128">
        <f>IFERROR(CB30/BX30,"-")</f>
        <v>2500</v>
      </c>
      <c r="CD30" s="129">
        <v>1</v>
      </c>
      <c r="CE30" s="129"/>
      <c r="CF30" s="129"/>
      <c r="CG30" s="130">
        <v>1</v>
      </c>
      <c r="CH30" s="131">
        <f>IF(Q30=0,"",IF(CG30=0,"",(CG30/Q30)))</f>
        <v>0.083333333333333</v>
      </c>
      <c r="CI30" s="132">
        <v>1</v>
      </c>
      <c r="CJ30" s="133">
        <f>IFERROR(CI30/CG30,"-")</f>
        <v>1</v>
      </c>
      <c r="CK30" s="134">
        <v>20000</v>
      </c>
      <c r="CL30" s="135">
        <f>IFERROR(CK30/CG30,"-")</f>
        <v>20000</v>
      </c>
      <c r="CM30" s="136"/>
      <c r="CN30" s="136"/>
      <c r="CO30" s="136">
        <v>1</v>
      </c>
      <c r="CP30" s="137">
        <v>5</v>
      </c>
      <c r="CQ30" s="138">
        <v>89000</v>
      </c>
      <c r="CR30" s="138">
        <v>41000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8.8233333333333</v>
      </c>
      <c r="B31" s="184" t="s">
        <v>127</v>
      </c>
      <c r="C31" s="184" t="s">
        <v>58</v>
      </c>
      <c r="D31" s="184"/>
      <c r="E31" s="184" t="s">
        <v>109</v>
      </c>
      <c r="F31" s="184" t="s">
        <v>110</v>
      </c>
      <c r="G31" s="184" t="s">
        <v>61</v>
      </c>
      <c r="H31" s="87" t="s">
        <v>128</v>
      </c>
      <c r="I31" s="87" t="s">
        <v>111</v>
      </c>
      <c r="J31" s="87" t="s">
        <v>112</v>
      </c>
      <c r="K31" s="176">
        <v>300000</v>
      </c>
      <c r="L31" s="79">
        <v>26</v>
      </c>
      <c r="M31" s="79">
        <v>0</v>
      </c>
      <c r="N31" s="79">
        <v>107</v>
      </c>
      <c r="O31" s="88">
        <v>6</v>
      </c>
      <c r="P31" s="89">
        <v>0</v>
      </c>
      <c r="Q31" s="90">
        <f>O31+P31</f>
        <v>6</v>
      </c>
      <c r="R31" s="80">
        <f>IFERROR(Q31/N31,"-")</f>
        <v>0.05607476635514</v>
      </c>
      <c r="S31" s="79">
        <v>3</v>
      </c>
      <c r="T31" s="79">
        <v>2</v>
      </c>
      <c r="U31" s="80">
        <f>IFERROR(T31/(Q31),"-")</f>
        <v>0.33333333333333</v>
      </c>
      <c r="V31" s="81">
        <f>IFERROR(K31/SUM(Q31:Q35),"-")</f>
        <v>9375</v>
      </c>
      <c r="W31" s="82">
        <v>4</v>
      </c>
      <c r="X31" s="80">
        <f>IF(Q31=0,"-",W31/Q31)</f>
        <v>0.66666666666667</v>
      </c>
      <c r="Y31" s="181">
        <v>49000</v>
      </c>
      <c r="Z31" s="182">
        <f>IFERROR(Y31/Q31,"-")</f>
        <v>8166.6666666667</v>
      </c>
      <c r="AA31" s="182">
        <f>IFERROR(Y31/W31,"-")</f>
        <v>12250</v>
      </c>
      <c r="AB31" s="176">
        <f>SUM(Y31:Y35)-SUM(K31:K35)</f>
        <v>2347000</v>
      </c>
      <c r="AC31" s="83">
        <f>SUM(Y31:Y35)/SUM(K31:K35)</f>
        <v>8.8233333333333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3</v>
      </c>
      <c r="BG31" s="110">
        <f>IF(Q31=0,"",IF(BF31=0,"",(BF31/Q31)))</f>
        <v>0.5</v>
      </c>
      <c r="BH31" s="109">
        <v>1</v>
      </c>
      <c r="BI31" s="111">
        <f>IFERROR(BH31/BF31,"-")</f>
        <v>0.33333333333333</v>
      </c>
      <c r="BJ31" s="112">
        <v>3000</v>
      </c>
      <c r="BK31" s="113">
        <f>IFERROR(BJ31/BF31,"-")</f>
        <v>1000</v>
      </c>
      <c r="BL31" s="114">
        <v>1</v>
      </c>
      <c r="BM31" s="114"/>
      <c r="BN31" s="114"/>
      <c r="BO31" s="116">
        <v>1</v>
      </c>
      <c r="BP31" s="117">
        <f>IF(Q31=0,"",IF(BO31=0,"",(BO31/Q31)))</f>
        <v>0.16666666666667</v>
      </c>
      <c r="BQ31" s="118">
        <v>1</v>
      </c>
      <c r="BR31" s="119">
        <f>IFERROR(BQ31/BO31,"-")</f>
        <v>1</v>
      </c>
      <c r="BS31" s="120">
        <v>13000</v>
      </c>
      <c r="BT31" s="121">
        <f>IFERROR(BS31/BO31,"-")</f>
        <v>13000</v>
      </c>
      <c r="BU31" s="122"/>
      <c r="BV31" s="122"/>
      <c r="BW31" s="122">
        <v>1</v>
      </c>
      <c r="BX31" s="123">
        <v>2</v>
      </c>
      <c r="BY31" s="124">
        <f>IF(Q31=0,"",IF(BX31=0,"",(BX31/Q31)))</f>
        <v>0.33333333333333</v>
      </c>
      <c r="BZ31" s="125">
        <v>2</v>
      </c>
      <c r="CA31" s="126">
        <f>IFERROR(BZ31/BX31,"-")</f>
        <v>1</v>
      </c>
      <c r="CB31" s="127">
        <v>33000</v>
      </c>
      <c r="CC31" s="128">
        <f>IFERROR(CB31/BX31,"-")</f>
        <v>16500</v>
      </c>
      <c r="CD31" s="129">
        <v>1</v>
      </c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4</v>
      </c>
      <c r="CQ31" s="138">
        <v>49000</v>
      </c>
      <c r="CR31" s="138">
        <v>30000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129</v>
      </c>
      <c r="C32" s="184" t="s">
        <v>58</v>
      </c>
      <c r="D32" s="184"/>
      <c r="E32" s="184" t="s">
        <v>114</v>
      </c>
      <c r="F32" s="184" t="s">
        <v>115</v>
      </c>
      <c r="G32" s="184" t="s">
        <v>61</v>
      </c>
      <c r="H32" s="87"/>
      <c r="I32" s="87" t="s">
        <v>111</v>
      </c>
      <c r="J32" s="87"/>
      <c r="K32" s="176"/>
      <c r="L32" s="79">
        <v>6</v>
      </c>
      <c r="M32" s="79">
        <v>0</v>
      </c>
      <c r="N32" s="79">
        <v>52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/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/>
      <c r="AC32" s="83"/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130</v>
      </c>
      <c r="C33" s="184" t="s">
        <v>58</v>
      </c>
      <c r="D33" s="184"/>
      <c r="E33" s="184" t="s">
        <v>117</v>
      </c>
      <c r="F33" s="184" t="s">
        <v>118</v>
      </c>
      <c r="G33" s="184" t="s">
        <v>61</v>
      </c>
      <c r="H33" s="87"/>
      <c r="I33" s="87" t="s">
        <v>111</v>
      </c>
      <c r="J33" s="87"/>
      <c r="K33" s="176"/>
      <c r="L33" s="79">
        <v>29</v>
      </c>
      <c r="M33" s="79">
        <v>0</v>
      </c>
      <c r="N33" s="79">
        <v>84</v>
      </c>
      <c r="O33" s="88">
        <v>5</v>
      </c>
      <c r="P33" s="89">
        <v>0</v>
      </c>
      <c r="Q33" s="90">
        <f>O33+P33</f>
        <v>5</v>
      </c>
      <c r="R33" s="80">
        <f>IFERROR(Q33/N33,"-")</f>
        <v>0.05952380952381</v>
      </c>
      <c r="S33" s="79">
        <v>0</v>
      </c>
      <c r="T33" s="79">
        <v>3</v>
      </c>
      <c r="U33" s="80">
        <f>IFERROR(T33/(Q33),"-")</f>
        <v>0.6</v>
      </c>
      <c r="V33" s="81"/>
      <c r="W33" s="82">
        <v>1</v>
      </c>
      <c r="X33" s="80">
        <f>IF(Q33=0,"-",W33/Q33)</f>
        <v>0.2</v>
      </c>
      <c r="Y33" s="181">
        <v>3000</v>
      </c>
      <c r="Z33" s="182">
        <f>IFERROR(Y33/Q33,"-")</f>
        <v>600</v>
      </c>
      <c r="AA33" s="182">
        <f>IFERROR(Y33/W33,"-")</f>
        <v>3000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3</v>
      </c>
      <c r="BG33" s="110">
        <f>IF(Q33=0,"",IF(BF33=0,"",(BF33/Q33)))</f>
        <v>0.6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0.4</v>
      </c>
      <c r="BQ33" s="118">
        <v>1</v>
      </c>
      <c r="BR33" s="119">
        <f>IFERROR(BQ33/BO33,"-")</f>
        <v>0.5</v>
      </c>
      <c r="BS33" s="120">
        <v>3000</v>
      </c>
      <c r="BT33" s="121">
        <f>IFERROR(BS33/BO33,"-")</f>
        <v>1500</v>
      </c>
      <c r="BU33" s="122">
        <v>1</v>
      </c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3000</v>
      </c>
      <c r="CR33" s="138">
        <v>3000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131</v>
      </c>
      <c r="C34" s="184" t="s">
        <v>58</v>
      </c>
      <c r="D34" s="184"/>
      <c r="E34" s="184" t="s">
        <v>120</v>
      </c>
      <c r="F34" s="184" t="s">
        <v>100</v>
      </c>
      <c r="G34" s="184" t="s">
        <v>61</v>
      </c>
      <c r="H34" s="87"/>
      <c r="I34" s="87" t="s">
        <v>111</v>
      </c>
      <c r="J34" s="87"/>
      <c r="K34" s="176"/>
      <c r="L34" s="79">
        <v>12</v>
      </c>
      <c r="M34" s="79">
        <v>0</v>
      </c>
      <c r="N34" s="79">
        <v>68</v>
      </c>
      <c r="O34" s="88">
        <v>4</v>
      </c>
      <c r="P34" s="89">
        <v>0</v>
      </c>
      <c r="Q34" s="90">
        <f>O34+P34</f>
        <v>4</v>
      </c>
      <c r="R34" s="80">
        <f>IFERROR(Q34/N34,"-")</f>
        <v>0.058823529411765</v>
      </c>
      <c r="S34" s="79">
        <v>2</v>
      </c>
      <c r="T34" s="79">
        <v>1</v>
      </c>
      <c r="U34" s="80">
        <f>IFERROR(T34/(Q34),"-")</f>
        <v>0.25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0.25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>
        <v>1</v>
      </c>
      <c r="AX34" s="104">
        <f>IF(Q34=0,"",IF(AW34=0,"",(AW34/Q34)))</f>
        <v>0.25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>
        <v>2</v>
      </c>
      <c r="BY34" s="124">
        <f>IF(Q34=0,"",IF(BX34=0,"",(BX34/Q34)))</f>
        <v>0.5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132</v>
      </c>
      <c r="C35" s="184" t="s">
        <v>58</v>
      </c>
      <c r="D35" s="184"/>
      <c r="E35" s="184" t="s">
        <v>72</v>
      </c>
      <c r="F35" s="184" t="s">
        <v>72</v>
      </c>
      <c r="G35" s="184" t="s">
        <v>73</v>
      </c>
      <c r="H35" s="87"/>
      <c r="I35" s="87"/>
      <c r="J35" s="87"/>
      <c r="K35" s="176"/>
      <c r="L35" s="79">
        <v>217</v>
      </c>
      <c r="M35" s="79">
        <v>93</v>
      </c>
      <c r="N35" s="79">
        <v>65</v>
      </c>
      <c r="O35" s="88">
        <v>17</v>
      </c>
      <c r="P35" s="89">
        <v>0</v>
      </c>
      <c r="Q35" s="90">
        <f>O35+P35</f>
        <v>17</v>
      </c>
      <c r="R35" s="80">
        <f>IFERROR(Q35/N35,"-")</f>
        <v>0.26153846153846</v>
      </c>
      <c r="S35" s="79">
        <v>7</v>
      </c>
      <c r="T35" s="79">
        <v>1</v>
      </c>
      <c r="U35" s="80">
        <f>IFERROR(T35/(Q35),"-")</f>
        <v>0.058823529411765</v>
      </c>
      <c r="V35" s="81"/>
      <c r="W35" s="82">
        <v>6</v>
      </c>
      <c r="X35" s="80">
        <f>IF(Q35=0,"-",W35/Q35)</f>
        <v>0.35294117647059</v>
      </c>
      <c r="Y35" s="181">
        <v>2595000</v>
      </c>
      <c r="Z35" s="182">
        <f>IFERROR(Y35/Q35,"-")</f>
        <v>152647.05882353</v>
      </c>
      <c r="AA35" s="182">
        <f>IFERROR(Y35/W35,"-")</f>
        <v>432500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2</v>
      </c>
      <c r="AX35" s="104">
        <f>IF(Q35=0,"",IF(AW35=0,"",(AW35/Q35)))</f>
        <v>0.11764705882353</v>
      </c>
      <c r="AY35" s="103">
        <v>1</v>
      </c>
      <c r="AZ35" s="105">
        <f>IFERROR(AY35/AW35,"-")</f>
        <v>0.5</v>
      </c>
      <c r="BA35" s="106">
        <v>8000</v>
      </c>
      <c r="BB35" s="107">
        <f>IFERROR(BA35/AW35,"-")</f>
        <v>4000</v>
      </c>
      <c r="BC35" s="108"/>
      <c r="BD35" s="108">
        <v>1</v>
      </c>
      <c r="BE35" s="108"/>
      <c r="BF35" s="109">
        <v>3</v>
      </c>
      <c r="BG35" s="110">
        <f>IF(Q35=0,"",IF(BF35=0,"",(BF35/Q35)))</f>
        <v>0.17647058823529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7</v>
      </c>
      <c r="BP35" s="117">
        <f>IF(Q35=0,"",IF(BO35=0,"",(BO35/Q35)))</f>
        <v>0.41176470588235</v>
      </c>
      <c r="BQ35" s="118">
        <v>3</v>
      </c>
      <c r="BR35" s="119">
        <f>IFERROR(BQ35/BO35,"-")</f>
        <v>0.42857142857143</v>
      </c>
      <c r="BS35" s="120">
        <v>54000</v>
      </c>
      <c r="BT35" s="121">
        <f>IFERROR(BS35/BO35,"-")</f>
        <v>7714.2857142857</v>
      </c>
      <c r="BU35" s="122"/>
      <c r="BV35" s="122">
        <v>1</v>
      </c>
      <c r="BW35" s="122">
        <v>2</v>
      </c>
      <c r="BX35" s="123">
        <v>3</v>
      </c>
      <c r="BY35" s="124">
        <f>IF(Q35=0,"",IF(BX35=0,"",(BX35/Q35)))</f>
        <v>0.17647058823529</v>
      </c>
      <c r="BZ35" s="125">
        <v>1</v>
      </c>
      <c r="CA35" s="126">
        <f>IFERROR(BZ35/BX35,"-")</f>
        <v>0.33333333333333</v>
      </c>
      <c r="CB35" s="127">
        <v>73000</v>
      </c>
      <c r="CC35" s="128">
        <f>IFERROR(CB35/BX35,"-")</f>
        <v>24333.333333333</v>
      </c>
      <c r="CD35" s="129"/>
      <c r="CE35" s="129"/>
      <c r="CF35" s="129">
        <v>1</v>
      </c>
      <c r="CG35" s="130">
        <v>2</v>
      </c>
      <c r="CH35" s="131">
        <f>IF(Q35=0,"",IF(CG35=0,"",(CG35/Q35)))</f>
        <v>0.11764705882353</v>
      </c>
      <c r="CI35" s="132">
        <v>1</v>
      </c>
      <c r="CJ35" s="133">
        <f>IFERROR(CI35/CG35,"-")</f>
        <v>0.5</v>
      </c>
      <c r="CK35" s="134">
        <v>2460000</v>
      </c>
      <c r="CL35" s="135">
        <f>IFERROR(CK35/CG35,"-")</f>
        <v>1230000</v>
      </c>
      <c r="CM35" s="136"/>
      <c r="CN35" s="136"/>
      <c r="CO35" s="136">
        <v>1</v>
      </c>
      <c r="CP35" s="137">
        <v>6</v>
      </c>
      <c r="CQ35" s="138">
        <v>2595000</v>
      </c>
      <c r="CR35" s="138">
        <v>2460000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0.94615384615385</v>
      </c>
      <c r="B36" s="184" t="s">
        <v>133</v>
      </c>
      <c r="C36" s="184" t="s">
        <v>58</v>
      </c>
      <c r="D36" s="184"/>
      <c r="E36" s="184" t="s">
        <v>109</v>
      </c>
      <c r="F36" s="184" t="s">
        <v>110</v>
      </c>
      <c r="G36" s="184" t="s">
        <v>61</v>
      </c>
      <c r="H36" s="87" t="s">
        <v>134</v>
      </c>
      <c r="I36" s="87" t="s">
        <v>124</v>
      </c>
      <c r="J36" s="87" t="s">
        <v>93</v>
      </c>
      <c r="K36" s="176">
        <v>260000</v>
      </c>
      <c r="L36" s="79">
        <v>7</v>
      </c>
      <c r="M36" s="79">
        <v>0</v>
      </c>
      <c r="N36" s="79">
        <v>45</v>
      </c>
      <c r="O36" s="88">
        <v>3</v>
      </c>
      <c r="P36" s="89">
        <v>0</v>
      </c>
      <c r="Q36" s="90">
        <f>O36+P36</f>
        <v>3</v>
      </c>
      <c r="R36" s="80">
        <f>IFERROR(Q36/N36,"-")</f>
        <v>0.066666666666667</v>
      </c>
      <c r="S36" s="79">
        <v>0</v>
      </c>
      <c r="T36" s="79">
        <v>2</v>
      </c>
      <c r="U36" s="80">
        <f>IFERROR(T36/(Q36),"-")</f>
        <v>0.66666666666667</v>
      </c>
      <c r="V36" s="81">
        <f>IFERROR(K36/SUM(Q36:Q39),"-")</f>
        <v>10400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SUM(Y36:Y39)-SUM(K36:K39)</f>
        <v>-14000</v>
      </c>
      <c r="AC36" s="83">
        <f>SUM(Y36:Y39)/SUM(K36:K39)</f>
        <v>0.94615384615385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0.66666666666667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1</v>
      </c>
      <c r="BP36" s="117">
        <f>IF(Q36=0,"",IF(BO36=0,"",(BO36/Q36)))</f>
        <v>0.33333333333333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135</v>
      </c>
      <c r="C37" s="184" t="s">
        <v>58</v>
      </c>
      <c r="D37" s="184"/>
      <c r="E37" s="184" t="s">
        <v>114</v>
      </c>
      <c r="F37" s="184" t="s">
        <v>115</v>
      </c>
      <c r="G37" s="184" t="s">
        <v>61</v>
      </c>
      <c r="H37" s="87"/>
      <c r="I37" s="87" t="s">
        <v>124</v>
      </c>
      <c r="J37" s="87" t="s">
        <v>97</v>
      </c>
      <c r="K37" s="176"/>
      <c r="L37" s="79">
        <v>5</v>
      </c>
      <c r="M37" s="79">
        <v>0</v>
      </c>
      <c r="N37" s="79">
        <v>31</v>
      </c>
      <c r="O37" s="88">
        <v>1</v>
      </c>
      <c r="P37" s="89">
        <v>0</v>
      </c>
      <c r="Q37" s="90">
        <f>O37+P37</f>
        <v>1</v>
      </c>
      <c r="R37" s="80">
        <f>IFERROR(Q37/N37,"-")</f>
        <v>0.032258064516129</v>
      </c>
      <c r="S37" s="79">
        <v>1</v>
      </c>
      <c r="T37" s="79">
        <v>0</v>
      </c>
      <c r="U37" s="80">
        <f>IFERROR(T37/(Q37),"-")</f>
        <v>0</v>
      </c>
      <c r="V37" s="81"/>
      <c r="W37" s="82">
        <v>1</v>
      </c>
      <c r="X37" s="80">
        <f>IF(Q37=0,"-",W37/Q37)</f>
        <v>1</v>
      </c>
      <c r="Y37" s="181">
        <v>5000</v>
      </c>
      <c r="Z37" s="182">
        <f>IFERROR(Y37/Q37,"-")</f>
        <v>5000</v>
      </c>
      <c r="AA37" s="182">
        <f>IFERROR(Y37/W37,"-")</f>
        <v>5000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1</v>
      </c>
      <c r="BH37" s="109">
        <v>1</v>
      </c>
      <c r="BI37" s="111">
        <f>IFERROR(BH37/BF37,"-")</f>
        <v>1</v>
      </c>
      <c r="BJ37" s="112">
        <v>5000</v>
      </c>
      <c r="BK37" s="113">
        <f>IFERROR(BJ37/BF37,"-")</f>
        <v>5000</v>
      </c>
      <c r="BL37" s="114">
        <v>1</v>
      </c>
      <c r="BM37" s="114"/>
      <c r="BN37" s="114"/>
      <c r="BO37" s="116"/>
      <c r="BP37" s="117">
        <f>IF(Q37=0,"",IF(BO37=0,"",(BO37/Q37)))</f>
        <v>0</v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5000</v>
      </c>
      <c r="CR37" s="138">
        <v>5000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136</v>
      </c>
      <c r="C38" s="184" t="s">
        <v>58</v>
      </c>
      <c r="D38" s="184"/>
      <c r="E38" s="184" t="s">
        <v>117</v>
      </c>
      <c r="F38" s="184" t="s">
        <v>118</v>
      </c>
      <c r="G38" s="184" t="s">
        <v>61</v>
      </c>
      <c r="H38" s="87"/>
      <c r="I38" s="87" t="s">
        <v>124</v>
      </c>
      <c r="J38" s="87" t="s">
        <v>101</v>
      </c>
      <c r="K38" s="176"/>
      <c r="L38" s="79">
        <v>18</v>
      </c>
      <c r="M38" s="79">
        <v>0</v>
      </c>
      <c r="N38" s="79">
        <v>91</v>
      </c>
      <c r="O38" s="88">
        <v>8</v>
      </c>
      <c r="P38" s="89">
        <v>0</v>
      </c>
      <c r="Q38" s="90">
        <f>O38+P38</f>
        <v>8</v>
      </c>
      <c r="R38" s="80">
        <f>IFERROR(Q38/N38,"-")</f>
        <v>0.087912087912088</v>
      </c>
      <c r="S38" s="79">
        <v>2</v>
      </c>
      <c r="T38" s="79">
        <v>1</v>
      </c>
      <c r="U38" s="80">
        <f>IFERROR(T38/(Q38),"-")</f>
        <v>0.125</v>
      </c>
      <c r="V38" s="81"/>
      <c r="W38" s="82">
        <v>1</v>
      </c>
      <c r="X38" s="80">
        <f>IF(Q38=0,"-",W38/Q38)</f>
        <v>0.125</v>
      </c>
      <c r="Y38" s="181">
        <v>5000</v>
      </c>
      <c r="Z38" s="182">
        <f>IFERROR(Y38/Q38,"-")</f>
        <v>625</v>
      </c>
      <c r="AA38" s="182">
        <f>IFERROR(Y38/W38,"-")</f>
        <v>5000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1</v>
      </c>
      <c r="AX38" s="104">
        <f>IF(Q38=0,"",IF(AW38=0,"",(AW38/Q38)))</f>
        <v>0.125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1</v>
      </c>
      <c r="BG38" s="110">
        <f>IF(Q38=0,"",IF(BF38=0,"",(BF38/Q38)))</f>
        <v>0.125</v>
      </c>
      <c r="BH38" s="109">
        <v>1</v>
      </c>
      <c r="BI38" s="111">
        <f>IFERROR(BH38/BF38,"-")</f>
        <v>1</v>
      </c>
      <c r="BJ38" s="112">
        <v>5000</v>
      </c>
      <c r="BK38" s="113">
        <f>IFERROR(BJ38/BF38,"-")</f>
        <v>5000</v>
      </c>
      <c r="BL38" s="114">
        <v>1</v>
      </c>
      <c r="BM38" s="114"/>
      <c r="BN38" s="114"/>
      <c r="BO38" s="116">
        <v>5</v>
      </c>
      <c r="BP38" s="117">
        <f>IF(Q38=0,"",IF(BO38=0,"",(BO38/Q38)))</f>
        <v>0.625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1</v>
      </c>
      <c r="BY38" s="124">
        <f>IF(Q38=0,"",IF(BX38=0,"",(BX38/Q38)))</f>
        <v>0.125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5000</v>
      </c>
      <c r="CR38" s="138">
        <v>5000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137</v>
      </c>
      <c r="C39" s="184" t="s">
        <v>58</v>
      </c>
      <c r="D39" s="184"/>
      <c r="E39" s="184" t="s">
        <v>72</v>
      </c>
      <c r="F39" s="184" t="s">
        <v>72</v>
      </c>
      <c r="G39" s="184" t="s">
        <v>73</v>
      </c>
      <c r="H39" s="87"/>
      <c r="I39" s="87"/>
      <c r="J39" s="87"/>
      <c r="K39" s="176"/>
      <c r="L39" s="79">
        <v>125</v>
      </c>
      <c r="M39" s="79">
        <v>63</v>
      </c>
      <c r="N39" s="79">
        <v>111</v>
      </c>
      <c r="O39" s="88">
        <v>13</v>
      </c>
      <c r="P39" s="89">
        <v>0</v>
      </c>
      <c r="Q39" s="90">
        <f>O39+P39</f>
        <v>13</v>
      </c>
      <c r="R39" s="80">
        <f>IFERROR(Q39/N39,"-")</f>
        <v>0.11711711711712</v>
      </c>
      <c r="S39" s="79">
        <v>6</v>
      </c>
      <c r="T39" s="79">
        <v>1</v>
      </c>
      <c r="U39" s="80">
        <f>IFERROR(T39/(Q39),"-")</f>
        <v>0.076923076923077</v>
      </c>
      <c r="V39" s="81"/>
      <c r="W39" s="82">
        <v>7</v>
      </c>
      <c r="X39" s="80">
        <f>IF(Q39=0,"-",W39/Q39)</f>
        <v>0.53846153846154</v>
      </c>
      <c r="Y39" s="181">
        <v>236000</v>
      </c>
      <c r="Z39" s="182">
        <f>IFERROR(Y39/Q39,"-")</f>
        <v>18153.846153846</v>
      </c>
      <c r="AA39" s="182">
        <f>IFERROR(Y39/W39,"-")</f>
        <v>33714.285714286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>
        <v>1</v>
      </c>
      <c r="AO39" s="98">
        <f>IF(Q39=0,"",IF(AN39=0,"",(AN39/Q39)))</f>
        <v>0.076923076923077</v>
      </c>
      <c r="AP39" s="97"/>
      <c r="AQ39" s="99">
        <f>IFERROR(AP39/AN39,"-")</f>
        <v>0</v>
      </c>
      <c r="AR39" s="100"/>
      <c r="AS39" s="101">
        <f>IFERROR(AR39/AN39,"-")</f>
        <v>0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0.076923076923077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3</v>
      </c>
      <c r="BP39" s="117">
        <f>IF(Q39=0,"",IF(BO39=0,"",(BO39/Q39)))</f>
        <v>0.23076923076923</v>
      </c>
      <c r="BQ39" s="118">
        <v>2</v>
      </c>
      <c r="BR39" s="119">
        <f>IFERROR(BQ39/BO39,"-")</f>
        <v>0.66666666666667</v>
      </c>
      <c r="BS39" s="120">
        <v>43000</v>
      </c>
      <c r="BT39" s="121">
        <f>IFERROR(BS39/BO39,"-")</f>
        <v>14333.333333333</v>
      </c>
      <c r="BU39" s="122">
        <v>1</v>
      </c>
      <c r="BV39" s="122"/>
      <c r="BW39" s="122">
        <v>1</v>
      </c>
      <c r="BX39" s="123">
        <v>8</v>
      </c>
      <c r="BY39" s="124">
        <f>IF(Q39=0,"",IF(BX39=0,"",(BX39/Q39)))</f>
        <v>0.61538461538462</v>
      </c>
      <c r="BZ39" s="125">
        <v>5</v>
      </c>
      <c r="CA39" s="126">
        <f>IFERROR(BZ39/BX39,"-")</f>
        <v>0.625</v>
      </c>
      <c r="CB39" s="127">
        <v>193000</v>
      </c>
      <c r="CC39" s="128">
        <f>IFERROR(CB39/BX39,"-")</f>
        <v>24125</v>
      </c>
      <c r="CD39" s="129">
        <v>1</v>
      </c>
      <c r="CE39" s="129">
        <v>1</v>
      </c>
      <c r="CF39" s="129">
        <v>3</v>
      </c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7</v>
      </c>
      <c r="CQ39" s="138">
        <v>236000</v>
      </c>
      <c r="CR39" s="138">
        <v>127000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0.104</v>
      </c>
      <c r="B40" s="184" t="s">
        <v>138</v>
      </c>
      <c r="C40" s="184" t="s">
        <v>58</v>
      </c>
      <c r="D40" s="184"/>
      <c r="E40" s="184" t="s">
        <v>109</v>
      </c>
      <c r="F40" s="184" t="s">
        <v>110</v>
      </c>
      <c r="G40" s="184" t="s">
        <v>61</v>
      </c>
      <c r="H40" s="87" t="s">
        <v>139</v>
      </c>
      <c r="I40" s="87" t="s">
        <v>140</v>
      </c>
      <c r="J40" s="87" t="s">
        <v>93</v>
      </c>
      <c r="K40" s="176">
        <v>125000</v>
      </c>
      <c r="L40" s="79">
        <v>1</v>
      </c>
      <c r="M40" s="79">
        <v>0</v>
      </c>
      <c r="N40" s="79">
        <v>34</v>
      </c>
      <c r="O40" s="88">
        <v>1</v>
      </c>
      <c r="P40" s="89">
        <v>0</v>
      </c>
      <c r="Q40" s="90">
        <f>O40+P40</f>
        <v>1</v>
      </c>
      <c r="R40" s="80">
        <f>IFERROR(Q40/N40,"-")</f>
        <v>0.029411764705882</v>
      </c>
      <c r="S40" s="79">
        <v>0</v>
      </c>
      <c r="T40" s="79">
        <v>1</v>
      </c>
      <c r="U40" s="80">
        <f>IFERROR(T40/(Q40),"-")</f>
        <v>1</v>
      </c>
      <c r="V40" s="81">
        <f>IFERROR(K40/SUM(Q40:Q43),"-")</f>
        <v>20833.333333333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SUM(Y40:Y43)-SUM(K40:K43)</f>
        <v>-112000</v>
      </c>
      <c r="AC40" s="83">
        <f>SUM(Y40:Y43)/SUM(K40:K43)</f>
        <v>0.104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1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141</v>
      </c>
      <c r="C41" s="184" t="s">
        <v>58</v>
      </c>
      <c r="D41" s="184"/>
      <c r="E41" s="184" t="s">
        <v>114</v>
      </c>
      <c r="F41" s="184" t="s">
        <v>115</v>
      </c>
      <c r="G41" s="184" t="s">
        <v>61</v>
      </c>
      <c r="H41" s="87"/>
      <c r="I41" s="87" t="s">
        <v>140</v>
      </c>
      <c r="J41" s="87" t="s">
        <v>97</v>
      </c>
      <c r="K41" s="176"/>
      <c r="L41" s="79">
        <v>4</v>
      </c>
      <c r="M41" s="79">
        <v>0</v>
      </c>
      <c r="N41" s="79">
        <v>40</v>
      </c>
      <c r="O41" s="88">
        <v>0</v>
      </c>
      <c r="P41" s="89">
        <v>0</v>
      </c>
      <c r="Q41" s="90">
        <f>O41+P41</f>
        <v>0</v>
      </c>
      <c r="R41" s="80">
        <f>IFERROR(Q41/N41,"-")</f>
        <v>0</v>
      </c>
      <c r="S41" s="79">
        <v>0</v>
      </c>
      <c r="T41" s="79">
        <v>0</v>
      </c>
      <c r="U41" s="80" t="str">
        <f>IFERROR(T41/(Q41),"-")</f>
        <v>-</v>
      </c>
      <c r="V41" s="81"/>
      <c r="W41" s="82">
        <v>0</v>
      </c>
      <c r="X41" s="80" t="str">
        <f>IF(Q41=0,"-",W41/Q41)</f>
        <v>-</v>
      </c>
      <c r="Y41" s="181">
        <v>0</v>
      </c>
      <c r="Z41" s="182" t="str">
        <f>IFERROR(Y41/Q41,"-")</f>
        <v>-</v>
      </c>
      <c r="AA41" s="182" t="str">
        <f>IFERROR(Y41/W41,"-")</f>
        <v>-</v>
      </c>
      <c r="AB41" s="176"/>
      <c r="AC41" s="83"/>
      <c r="AD41" s="77"/>
      <c r="AE41" s="91"/>
      <c r="AF41" s="92" t="str">
        <f>IF(Q41=0,"",IF(AE41=0,"",(AE41/Q41)))</f>
        <v/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 t="str">
        <f>IF(Q41=0,"",IF(AN41=0,"",(AN41/Q41)))</f>
        <v/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 t="str">
        <f>IF(Q41=0,"",IF(AW41=0,"",(AW41/Q41)))</f>
        <v/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 t="str">
        <f>IF(Q41=0,"",IF(BF41=0,"",(BF41/Q41)))</f>
        <v/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/>
      <c r="BP41" s="117" t="str">
        <f>IF(Q41=0,"",IF(BO41=0,"",(BO41/Q41)))</f>
        <v/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 t="str">
        <f>IF(Q41=0,"",IF(BX41=0,"",(BX41/Q41)))</f>
        <v/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 t="str">
        <f>IF(Q41=0,"",IF(CG41=0,"",(CG41/Q41)))</f>
        <v/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142</v>
      </c>
      <c r="C42" s="184" t="s">
        <v>58</v>
      </c>
      <c r="D42" s="184"/>
      <c r="E42" s="184" t="s">
        <v>117</v>
      </c>
      <c r="F42" s="184" t="s">
        <v>118</v>
      </c>
      <c r="G42" s="184" t="s">
        <v>61</v>
      </c>
      <c r="H42" s="87"/>
      <c r="I42" s="87" t="s">
        <v>140</v>
      </c>
      <c r="J42" s="87" t="s">
        <v>101</v>
      </c>
      <c r="K42" s="176"/>
      <c r="L42" s="79">
        <v>6</v>
      </c>
      <c r="M42" s="79">
        <v>0</v>
      </c>
      <c r="N42" s="79">
        <v>50</v>
      </c>
      <c r="O42" s="88">
        <v>2</v>
      </c>
      <c r="P42" s="89">
        <v>0</v>
      </c>
      <c r="Q42" s="90">
        <f>O42+P42</f>
        <v>2</v>
      </c>
      <c r="R42" s="80">
        <f>IFERROR(Q42/N42,"-")</f>
        <v>0.04</v>
      </c>
      <c r="S42" s="79">
        <v>0</v>
      </c>
      <c r="T42" s="79">
        <v>2</v>
      </c>
      <c r="U42" s="80">
        <f>IFERROR(T42/(Q42),"-")</f>
        <v>1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1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143</v>
      </c>
      <c r="C43" s="184" t="s">
        <v>58</v>
      </c>
      <c r="D43" s="184"/>
      <c r="E43" s="184" t="s">
        <v>72</v>
      </c>
      <c r="F43" s="184" t="s">
        <v>72</v>
      </c>
      <c r="G43" s="184" t="s">
        <v>73</v>
      </c>
      <c r="H43" s="87"/>
      <c r="I43" s="87"/>
      <c r="J43" s="87"/>
      <c r="K43" s="176"/>
      <c r="L43" s="79">
        <v>28</v>
      </c>
      <c r="M43" s="79">
        <v>20</v>
      </c>
      <c r="N43" s="79">
        <v>15</v>
      </c>
      <c r="O43" s="88">
        <v>3</v>
      </c>
      <c r="P43" s="89">
        <v>0</v>
      </c>
      <c r="Q43" s="90">
        <f>O43+P43</f>
        <v>3</v>
      </c>
      <c r="R43" s="80">
        <f>IFERROR(Q43/N43,"-")</f>
        <v>0.2</v>
      </c>
      <c r="S43" s="79">
        <v>1</v>
      </c>
      <c r="T43" s="79">
        <v>0</v>
      </c>
      <c r="U43" s="80">
        <f>IFERROR(T43/(Q43),"-")</f>
        <v>0</v>
      </c>
      <c r="V43" s="81"/>
      <c r="W43" s="82">
        <v>1</v>
      </c>
      <c r="X43" s="80">
        <f>IF(Q43=0,"-",W43/Q43)</f>
        <v>0.33333333333333</v>
      </c>
      <c r="Y43" s="181">
        <v>13000</v>
      </c>
      <c r="Z43" s="182">
        <f>IFERROR(Y43/Q43,"-")</f>
        <v>4333.3333333333</v>
      </c>
      <c r="AA43" s="182">
        <f>IFERROR(Y43/W43,"-")</f>
        <v>13000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3</v>
      </c>
      <c r="BG43" s="110">
        <f>IF(Q43=0,"",IF(BF43=0,"",(BF43/Q43)))</f>
        <v>1</v>
      </c>
      <c r="BH43" s="109">
        <v>1</v>
      </c>
      <c r="BI43" s="111">
        <f>IFERROR(BH43/BF43,"-")</f>
        <v>0.33333333333333</v>
      </c>
      <c r="BJ43" s="112">
        <v>13000</v>
      </c>
      <c r="BK43" s="113">
        <f>IFERROR(BJ43/BF43,"-")</f>
        <v>4333.3333333333</v>
      </c>
      <c r="BL43" s="114"/>
      <c r="BM43" s="114"/>
      <c r="BN43" s="114">
        <v>1</v>
      </c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13000</v>
      </c>
      <c r="CR43" s="138">
        <v>13000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0.070588235294118</v>
      </c>
      <c r="B44" s="184" t="s">
        <v>144</v>
      </c>
      <c r="C44" s="184" t="s">
        <v>58</v>
      </c>
      <c r="D44" s="184"/>
      <c r="E44" s="184" t="s">
        <v>145</v>
      </c>
      <c r="F44" s="184" t="s">
        <v>146</v>
      </c>
      <c r="G44" s="184" t="s">
        <v>61</v>
      </c>
      <c r="H44" s="87" t="s">
        <v>62</v>
      </c>
      <c r="I44" s="87" t="s">
        <v>147</v>
      </c>
      <c r="J44" s="185" t="s">
        <v>148</v>
      </c>
      <c r="K44" s="176">
        <v>42500</v>
      </c>
      <c r="L44" s="79">
        <v>0</v>
      </c>
      <c r="M44" s="79">
        <v>0</v>
      </c>
      <c r="N44" s="79">
        <v>13</v>
      </c>
      <c r="O44" s="88">
        <v>0</v>
      </c>
      <c r="P44" s="89">
        <v>0</v>
      </c>
      <c r="Q44" s="90">
        <f>O44+P44</f>
        <v>0</v>
      </c>
      <c r="R44" s="80">
        <f>IFERROR(Q44/N44,"-")</f>
        <v>0</v>
      </c>
      <c r="S44" s="79">
        <v>0</v>
      </c>
      <c r="T44" s="79">
        <v>0</v>
      </c>
      <c r="U44" s="80" t="str">
        <f>IFERROR(T44/(Q44),"-")</f>
        <v>-</v>
      </c>
      <c r="V44" s="81">
        <f>IFERROR(K44/SUM(Q44:Q46),"-")</f>
        <v>14166.666666667</v>
      </c>
      <c r="W44" s="82">
        <v>0</v>
      </c>
      <c r="X44" s="80" t="str">
        <f>IF(Q44=0,"-",W44/Q44)</f>
        <v>-</v>
      </c>
      <c r="Y44" s="181">
        <v>0</v>
      </c>
      <c r="Z44" s="182" t="str">
        <f>IFERROR(Y44/Q44,"-")</f>
        <v>-</v>
      </c>
      <c r="AA44" s="182" t="str">
        <f>IFERROR(Y44/W44,"-")</f>
        <v>-</v>
      </c>
      <c r="AB44" s="176">
        <f>SUM(Y44:Y46)-SUM(K44:K46)</f>
        <v>-39500</v>
      </c>
      <c r="AC44" s="83">
        <f>SUM(Y44:Y46)/SUM(K44:K46)</f>
        <v>0.070588235294118</v>
      </c>
      <c r="AD44" s="77"/>
      <c r="AE44" s="91"/>
      <c r="AF44" s="92" t="str">
        <f>IF(Q44=0,"",IF(AE44=0,"",(AE44/Q44)))</f>
        <v/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 t="str">
        <f>IF(Q44=0,"",IF(AN44=0,"",(AN44/Q44)))</f>
        <v/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 t="str">
        <f>IF(Q44=0,"",IF(AW44=0,"",(AW44/Q44)))</f>
        <v/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 t="str">
        <f>IF(Q44=0,"",IF(BF44=0,"",(BF44/Q44)))</f>
        <v/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 t="str">
        <f>IF(Q44=0,"",IF(BO44=0,"",(BO44/Q44)))</f>
        <v/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/>
      <c r="BY44" s="124" t="str">
        <f>IF(Q44=0,"",IF(BX44=0,"",(BX44/Q44)))</f>
        <v/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 t="str">
        <f>IF(Q44=0,"",IF(CG44=0,"",(CG44/Q44)))</f>
        <v/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149</v>
      </c>
      <c r="C45" s="184" t="s">
        <v>58</v>
      </c>
      <c r="D45" s="184"/>
      <c r="E45" s="184" t="s">
        <v>145</v>
      </c>
      <c r="F45" s="184" t="s">
        <v>146</v>
      </c>
      <c r="G45" s="184" t="s">
        <v>61</v>
      </c>
      <c r="H45" s="87" t="s">
        <v>66</v>
      </c>
      <c r="I45" s="87" t="s">
        <v>147</v>
      </c>
      <c r="J45" s="185" t="s">
        <v>148</v>
      </c>
      <c r="K45" s="176"/>
      <c r="L45" s="79">
        <v>0</v>
      </c>
      <c r="M45" s="79">
        <v>0</v>
      </c>
      <c r="N45" s="79">
        <v>12</v>
      </c>
      <c r="O45" s="88">
        <v>0</v>
      </c>
      <c r="P45" s="89">
        <v>0</v>
      </c>
      <c r="Q45" s="90">
        <f>O45+P45</f>
        <v>0</v>
      </c>
      <c r="R45" s="80">
        <f>IFERROR(Q45/N45,"-")</f>
        <v>0</v>
      </c>
      <c r="S45" s="79">
        <v>0</v>
      </c>
      <c r="T45" s="79">
        <v>0</v>
      </c>
      <c r="U45" s="80" t="str">
        <f>IFERROR(T45/(Q45),"-")</f>
        <v>-</v>
      </c>
      <c r="V45" s="81"/>
      <c r="W45" s="82">
        <v>0</v>
      </c>
      <c r="X45" s="80" t="str">
        <f>IF(Q45=0,"-",W45/Q45)</f>
        <v>-</v>
      </c>
      <c r="Y45" s="181">
        <v>0</v>
      </c>
      <c r="Z45" s="182" t="str">
        <f>IFERROR(Y45/Q45,"-")</f>
        <v>-</v>
      </c>
      <c r="AA45" s="182" t="str">
        <f>IFERROR(Y45/W45,"-")</f>
        <v>-</v>
      </c>
      <c r="AB45" s="176"/>
      <c r="AC45" s="83"/>
      <c r="AD45" s="77"/>
      <c r="AE45" s="91"/>
      <c r="AF45" s="92" t="str">
        <f>IF(Q45=0,"",IF(AE45=0,"",(AE45/Q45)))</f>
        <v/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 t="str">
        <f>IF(Q45=0,"",IF(AN45=0,"",(AN45/Q45)))</f>
        <v/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 t="str">
        <f>IF(Q45=0,"",IF(AW45=0,"",(AW45/Q45)))</f>
        <v/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 t="str">
        <f>IF(Q45=0,"",IF(BF45=0,"",(BF45/Q45)))</f>
        <v/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 t="str">
        <f>IF(Q45=0,"",IF(BO45=0,"",(BO45/Q45)))</f>
        <v/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/>
      <c r="BY45" s="124" t="str">
        <f>IF(Q45=0,"",IF(BX45=0,"",(BX45/Q45)))</f>
        <v/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 t="str">
        <f>IF(Q45=0,"",IF(CG45=0,"",(CG45/Q45)))</f>
        <v/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150</v>
      </c>
      <c r="C46" s="184" t="s">
        <v>58</v>
      </c>
      <c r="D46" s="184"/>
      <c r="E46" s="184" t="s">
        <v>72</v>
      </c>
      <c r="F46" s="184" t="s">
        <v>72</v>
      </c>
      <c r="G46" s="184" t="s">
        <v>73</v>
      </c>
      <c r="H46" s="87" t="s">
        <v>74</v>
      </c>
      <c r="I46" s="87"/>
      <c r="J46" s="87"/>
      <c r="K46" s="176"/>
      <c r="L46" s="79">
        <v>35</v>
      </c>
      <c r="M46" s="79">
        <v>17</v>
      </c>
      <c r="N46" s="79">
        <v>10</v>
      </c>
      <c r="O46" s="88">
        <v>3</v>
      </c>
      <c r="P46" s="89">
        <v>0</v>
      </c>
      <c r="Q46" s="90">
        <f>O46+P46</f>
        <v>3</v>
      </c>
      <c r="R46" s="80">
        <f>IFERROR(Q46/N46,"-")</f>
        <v>0.3</v>
      </c>
      <c r="S46" s="79">
        <v>2</v>
      </c>
      <c r="T46" s="79">
        <v>0</v>
      </c>
      <c r="U46" s="80">
        <f>IFERROR(T46/(Q46),"-")</f>
        <v>0</v>
      </c>
      <c r="V46" s="81"/>
      <c r="W46" s="82">
        <v>1</v>
      </c>
      <c r="X46" s="80">
        <f>IF(Q46=0,"-",W46/Q46)</f>
        <v>0.33333333333333</v>
      </c>
      <c r="Y46" s="181">
        <v>3000</v>
      </c>
      <c r="Z46" s="182">
        <f>IFERROR(Y46/Q46,"-")</f>
        <v>1000</v>
      </c>
      <c r="AA46" s="182">
        <f>IFERROR(Y46/W46,"-")</f>
        <v>3000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0.33333333333333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>
        <v>2</v>
      </c>
      <c r="BY46" s="124">
        <f>IF(Q46=0,"",IF(BX46=0,"",(BX46/Q46)))</f>
        <v>0.66666666666667</v>
      </c>
      <c r="BZ46" s="125">
        <v>1</v>
      </c>
      <c r="CA46" s="126">
        <f>IFERROR(BZ46/BX46,"-")</f>
        <v>0.5</v>
      </c>
      <c r="CB46" s="127">
        <v>3000</v>
      </c>
      <c r="CC46" s="128">
        <f>IFERROR(CB46/BX46,"-")</f>
        <v>1500</v>
      </c>
      <c r="CD46" s="129">
        <v>1</v>
      </c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3000</v>
      </c>
      <c r="CR46" s="138">
        <v>3000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</v>
      </c>
      <c r="B47" s="184" t="s">
        <v>151</v>
      </c>
      <c r="C47" s="184" t="s">
        <v>58</v>
      </c>
      <c r="D47" s="184"/>
      <c r="E47" s="184" t="s">
        <v>152</v>
      </c>
      <c r="F47" s="184" t="s">
        <v>153</v>
      </c>
      <c r="G47" s="184" t="s">
        <v>61</v>
      </c>
      <c r="H47" s="87" t="s">
        <v>91</v>
      </c>
      <c r="I47" s="87" t="s">
        <v>147</v>
      </c>
      <c r="J47" s="185" t="s">
        <v>154</v>
      </c>
      <c r="K47" s="176">
        <v>16250</v>
      </c>
      <c r="L47" s="79">
        <v>0</v>
      </c>
      <c r="M47" s="79">
        <v>0</v>
      </c>
      <c r="N47" s="79">
        <v>12</v>
      </c>
      <c r="O47" s="88">
        <v>0</v>
      </c>
      <c r="P47" s="89">
        <v>0</v>
      </c>
      <c r="Q47" s="90">
        <f>O47+P47</f>
        <v>0</v>
      </c>
      <c r="R47" s="80">
        <f>IFERROR(Q47/N47,"-")</f>
        <v>0</v>
      </c>
      <c r="S47" s="79">
        <v>0</v>
      </c>
      <c r="T47" s="79">
        <v>0</v>
      </c>
      <c r="U47" s="80" t="str">
        <f>IFERROR(T47/(Q47),"-")</f>
        <v>-</v>
      </c>
      <c r="V47" s="81" t="str">
        <f>IFERROR(K47/SUM(Q47:Q48),"-")</f>
        <v>-</v>
      </c>
      <c r="W47" s="82">
        <v>0</v>
      </c>
      <c r="X47" s="80" t="str">
        <f>IF(Q47=0,"-",W47/Q47)</f>
        <v>-</v>
      </c>
      <c r="Y47" s="181">
        <v>0</v>
      </c>
      <c r="Z47" s="182" t="str">
        <f>IFERROR(Y47/Q47,"-")</f>
        <v>-</v>
      </c>
      <c r="AA47" s="182" t="str">
        <f>IFERROR(Y47/W47,"-")</f>
        <v>-</v>
      </c>
      <c r="AB47" s="176">
        <f>SUM(Y47:Y48)-SUM(K47:K48)</f>
        <v>-16250</v>
      </c>
      <c r="AC47" s="83">
        <f>SUM(Y47:Y48)/SUM(K47:K48)</f>
        <v>0</v>
      </c>
      <c r="AD47" s="77"/>
      <c r="AE47" s="91"/>
      <c r="AF47" s="92" t="str">
        <f>IF(Q47=0,"",IF(AE47=0,"",(AE47/Q47)))</f>
        <v/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 t="str">
        <f>IF(Q47=0,"",IF(AN47=0,"",(AN47/Q47)))</f>
        <v/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 t="str">
        <f>IF(Q47=0,"",IF(AW47=0,"",(AW47/Q47)))</f>
        <v/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 t="str">
        <f>IF(Q47=0,"",IF(BF47=0,"",(BF47/Q47)))</f>
        <v/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/>
      <c r="BP47" s="117" t="str">
        <f>IF(Q47=0,"",IF(BO47=0,"",(BO47/Q47)))</f>
        <v/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 t="str">
        <f>IF(Q47=0,"",IF(BX47=0,"",(BX47/Q47)))</f>
        <v/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 t="str">
        <f>IF(Q47=0,"",IF(CG47=0,"",(CG47/Q47)))</f>
        <v/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155</v>
      </c>
      <c r="C48" s="184" t="s">
        <v>58</v>
      </c>
      <c r="D48" s="184"/>
      <c r="E48" s="184" t="s">
        <v>152</v>
      </c>
      <c r="F48" s="184" t="s">
        <v>153</v>
      </c>
      <c r="G48" s="184" t="s">
        <v>73</v>
      </c>
      <c r="H48" s="87"/>
      <c r="I48" s="87"/>
      <c r="J48" s="87"/>
      <c r="K48" s="176"/>
      <c r="L48" s="79">
        <v>2</v>
      </c>
      <c r="M48" s="79">
        <v>2</v>
      </c>
      <c r="N48" s="79">
        <v>0</v>
      </c>
      <c r="O48" s="88">
        <v>0</v>
      </c>
      <c r="P48" s="89">
        <v>0</v>
      </c>
      <c r="Q48" s="90">
        <f>O48+P48</f>
        <v>0</v>
      </c>
      <c r="R48" s="80" t="str">
        <f>IFERROR(Q48/N48,"-")</f>
        <v>-</v>
      </c>
      <c r="S48" s="79">
        <v>0</v>
      </c>
      <c r="T48" s="79">
        <v>0</v>
      </c>
      <c r="U48" s="80" t="str">
        <f>IFERROR(T48/(Q48),"-")</f>
        <v>-</v>
      </c>
      <c r="V48" s="81"/>
      <c r="W48" s="82">
        <v>0</v>
      </c>
      <c r="X48" s="80" t="str">
        <f>IF(Q48=0,"-",W48/Q48)</f>
        <v>-</v>
      </c>
      <c r="Y48" s="181">
        <v>0</v>
      </c>
      <c r="Z48" s="182" t="str">
        <f>IFERROR(Y48/Q48,"-")</f>
        <v>-</v>
      </c>
      <c r="AA48" s="182" t="str">
        <f>IFERROR(Y48/W48,"-")</f>
        <v>-</v>
      </c>
      <c r="AB48" s="176"/>
      <c r="AC48" s="83"/>
      <c r="AD48" s="77"/>
      <c r="AE48" s="91"/>
      <c r="AF48" s="92" t="str">
        <f>IF(Q48=0,"",IF(AE48=0,"",(AE48/Q48)))</f>
        <v/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 t="str">
        <f>IF(Q48=0,"",IF(AN48=0,"",(AN48/Q48)))</f>
        <v/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 t="str">
        <f>IF(Q48=0,"",IF(AW48=0,"",(AW48/Q48)))</f>
        <v/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 t="str">
        <f>IF(Q48=0,"",IF(BF48=0,"",(BF48/Q48)))</f>
        <v/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 t="str">
        <f>IF(Q48=0,"",IF(BO48=0,"",(BO48/Q48)))</f>
        <v/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 t="str">
        <f>IF(Q48=0,"",IF(BX48=0,"",(BX48/Q48)))</f>
        <v/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 t="str">
        <f>IF(Q48=0,"",IF(CG48=0,"",(CG48/Q48)))</f>
        <v/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0</v>
      </c>
      <c r="B49" s="184" t="s">
        <v>156</v>
      </c>
      <c r="C49" s="184" t="s">
        <v>58</v>
      </c>
      <c r="D49" s="184"/>
      <c r="E49" s="184" t="s">
        <v>145</v>
      </c>
      <c r="F49" s="184" t="s">
        <v>153</v>
      </c>
      <c r="G49" s="184" t="s">
        <v>61</v>
      </c>
      <c r="H49" s="87" t="s">
        <v>104</v>
      </c>
      <c r="I49" s="87" t="s">
        <v>147</v>
      </c>
      <c r="J49" s="186" t="s">
        <v>157</v>
      </c>
      <c r="K49" s="176">
        <v>16250</v>
      </c>
      <c r="L49" s="79">
        <v>2</v>
      </c>
      <c r="M49" s="79">
        <v>0</v>
      </c>
      <c r="N49" s="79">
        <v>7</v>
      </c>
      <c r="O49" s="88">
        <v>0</v>
      </c>
      <c r="P49" s="89">
        <v>0</v>
      </c>
      <c r="Q49" s="90">
        <f>O49+P49</f>
        <v>0</v>
      </c>
      <c r="R49" s="80">
        <f>IFERROR(Q49/N49,"-")</f>
        <v>0</v>
      </c>
      <c r="S49" s="79">
        <v>0</v>
      </c>
      <c r="T49" s="79">
        <v>0</v>
      </c>
      <c r="U49" s="80" t="str">
        <f>IFERROR(T49/(Q49),"-")</f>
        <v>-</v>
      </c>
      <c r="V49" s="81">
        <f>IFERROR(K49/SUM(Q49:Q50),"-")</f>
        <v>4062.5</v>
      </c>
      <c r="W49" s="82">
        <v>0</v>
      </c>
      <c r="X49" s="80" t="str">
        <f>IF(Q49=0,"-",W49/Q49)</f>
        <v>-</v>
      </c>
      <c r="Y49" s="181">
        <v>0</v>
      </c>
      <c r="Z49" s="182" t="str">
        <f>IFERROR(Y49/Q49,"-")</f>
        <v>-</v>
      </c>
      <c r="AA49" s="182" t="str">
        <f>IFERROR(Y49/W49,"-")</f>
        <v>-</v>
      </c>
      <c r="AB49" s="176">
        <f>SUM(Y49:Y50)-SUM(K49:K50)</f>
        <v>-16250</v>
      </c>
      <c r="AC49" s="83">
        <f>SUM(Y49:Y50)/SUM(K49:K50)</f>
        <v>0</v>
      </c>
      <c r="AD49" s="77"/>
      <c r="AE49" s="91"/>
      <c r="AF49" s="92" t="str">
        <f>IF(Q49=0,"",IF(AE49=0,"",(AE49/Q49)))</f>
        <v/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 t="str">
        <f>IF(Q49=0,"",IF(AN49=0,"",(AN49/Q49)))</f>
        <v/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 t="str">
        <f>IF(Q49=0,"",IF(AW49=0,"",(AW49/Q49)))</f>
        <v/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 t="str">
        <f>IF(Q49=0,"",IF(BF49=0,"",(BF49/Q49)))</f>
        <v/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 t="str">
        <f>IF(Q49=0,"",IF(BO49=0,"",(BO49/Q49)))</f>
        <v/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 t="str">
        <f>IF(Q49=0,"",IF(BX49=0,"",(BX49/Q49)))</f>
        <v/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 t="str">
        <f>IF(Q49=0,"",IF(CG49=0,"",(CG49/Q49)))</f>
        <v/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158</v>
      </c>
      <c r="C50" s="184" t="s">
        <v>58</v>
      </c>
      <c r="D50" s="184"/>
      <c r="E50" s="184" t="s">
        <v>145</v>
      </c>
      <c r="F50" s="184" t="s">
        <v>153</v>
      </c>
      <c r="G50" s="184" t="s">
        <v>73</v>
      </c>
      <c r="H50" s="87"/>
      <c r="I50" s="87"/>
      <c r="J50" s="87"/>
      <c r="K50" s="176"/>
      <c r="L50" s="79">
        <v>11</v>
      </c>
      <c r="M50" s="79">
        <v>10</v>
      </c>
      <c r="N50" s="79">
        <v>14</v>
      </c>
      <c r="O50" s="88">
        <v>4</v>
      </c>
      <c r="P50" s="89">
        <v>0</v>
      </c>
      <c r="Q50" s="90">
        <f>O50+P50</f>
        <v>4</v>
      </c>
      <c r="R50" s="80">
        <f>IFERROR(Q50/N50,"-")</f>
        <v>0.28571428571429</v>
      </c>
      <c r="S50" s="79">
        <v>2</v>
      </c>
      <c r="T50" s="79">
        <v>0</v>
      </c>
      <c r="U50" s="80">
        <f>IFERROR(T50/(Q50),"-")</f>
        <v>0</v>
      </c>
      <c r="V50" s="81"/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3</v>
      </c>
      <c r="BP50" s="117">
        <f>IF(Q50=0,"",IF(BO50=0,"",(BO50/Q50)))</f>
        <v>0.75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0.25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0</v>
      </c>
      <c r="B51" s="184" t="s">
        <v>159</v>
      </c>
      <c r="C51" s="184" t="s">
        <v>58</v>
      </c>
      <c r="D51" s="184"/>
      <c r="E51" s="184" t="s">
        <v>160</v>
      </c>
      <c r="F51" s="184" t="s">
        <v>110</v>
      </c>
      <c r="G51" s="184" t="s">
        <v>61</v>
      </c>
      <c r="H51" s="87" t="s">
        <v>62</v>
      </c>
      <c r="I51" s="87" t="s">
        <v>161</v>
      </c>
      <c r="J51" s="186" t="s">
        <v>162</v>
      </c>
      <c r="K51" s="176">
        <v>30000</v>
      </c>
      <c r="L51" s="79">
        <v>5</v>
      </c>
      <c r="M51" s="79">
        <v>0</v>
      </c>
      <c r="N51" s="79">
        <v>40</v>
      </c>
      <c r="O51" s="88">
        <v>2</v>
      </c>
      <c r="P51" s="89">
        <v>0</v>
      </c>
      <c r="Q51" s="90">
        <f>O51+P51</f>
        <v>2</v>
      </c>
      <c r="R51" s="80">
        <f>IFERROR(Q51/N51,"-")</f>
        <v>0.05</v>
      </c>
      <c r="S51" s="79">
        <v>1</v>
      </c>
      <c r="T51" s="79">
        <v>0</v>
      </c>
      <c r="U51" s="80">
        <f>IFERROR(T51/(Q51),"-")</f>
        <v>0</v>
      </c>
      <c r="V51" s="81">
        <f>IFERROR(K51/SUM(Q51:Q52),"-")</f>
        <v>10000</v>
      </c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>
        <f>SUM(Y51:Y52)-SUM(K51:K52)</f>
        <v>-30000</v>
      </c>
      <c r="AC51" s="83">
        <f>SUM(Y51:Y52)/SUM(K51:K52)</f>
        <v>0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1</v>
      </c>
      <c r="AO51" s="98">
        <f>IF(Q51=0,"",IF(AN51=0,"",(AN51/Q51)))</f>
        <v>0.5</v>
      </c>
      <c r="AP51" s="97"/>
      <c r="AQ51" s="99">
        <f>IFERROR(AP51/AN51,"-")</f>
        <v>0</v>
      </c>
      <c r="AR51" s="100"/>
      <c r="AS51" s="101">
        <f>IFERROR(AR51/AN51,"-")</f>
        <v>0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0.5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163</v>
      </c>
      <c r="C52" s="184" t="s">
        <v>58</v>
      </c>
      <c r="D52" s="184"/>
      <c r="E52" s="184" t="s">
        <v>160</v>
      </c>
      <c r="F52" s="184" t="s">
        <v>110</v>
      </c>
      <c r="G52" s="184" t="s">
        <v>73</v>
      </c>
      <c r="H52" s="87"/>
      <c r="I52" s="87"/>
      <c r="J52" s="87"/>
      <c r="K52" s="176"/>
      <c r="L52" s="79">
        <v>8</v>
      </c>
      <c r="M52" s="79">
        <v>7</v>
      </c>
      <c r="N52" s="79">
        <v>1</v>
      </c>
      <c r="O52" s="88">
        <v>1</v>
      </c>
      <c r="P52" s="89">
        <v>0</v>
      </c>
      <c r="Q52" s="90">
        <f>O52+P52</f>
        <v>1</v>
      </c>
      <c r="R52" s="80">
        <f>IFERROR(Q52/N52,"-")</f>
        <v>1</v>
      </c>
      <c r="S52" s="79">
        <v>0</v>
      </c>
      <c r="T52" s="79">
        <v>1</v>
      </c>
      <c r="U52" s="80">
        <f>IFERROR(T52/(Q52),"-")</f>
        <v>1</v>
      </c>
      <c r="V52" s="81"/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1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1.7666666666667</v>
      </c>
      <c r="B53" s="184" t="s">
        <v>164</v>
      </c>
      <c r="C53" s="184" t="s">
        <v>58</v>
      </c>
      <c r="D53" s="184"/>
      <c r="E53" s="184" t="s">
        <v>165</v>
      </c>
      <c r="F53" s="184" t="s">
        <v>115</v>
      </c>
      <c r="G53" s="184" t="s">
        <v>61</v>
      </c>
      <c r="H53" s="87" t="s">
        <v>62</v>
      </c>
      <c r="I53" s="87" t="s">
        <v>161</v>
      </c>
      <c r="J53" s="185" t="s">
        <v>166</v>
      </c>
      <c r="K53" s="176">
        <v>30000</v>
      </c>
      <c r="L53" s="79">
        <v>6</v>
      </c>
      <c r="M53" s="79">
        <v>0</v>
      </c>
      <c r="N53" s="79">
        <v>27</v>
      </c>
      <c r="O53" s="88">
        <v>1</v>
      </c>
      <c r="P53" s="89">
        <v>0</v>
      </c>
      <c r="Q53" s="90">
        <f>O53+P53</f>
        <v>1</v>
      </c>
      <c r="R53" s="80">
        <f>IFERROR(Q53/N53,"-")</f>
        <v>0.037037037037037</v>
      </c>
      <c r="S53" s="79">
        <v>1</v>
      </c>
      <c r="T53" s="79">
        <v>0</v>
      </c>
      <c r="U53" s="80">
        <f>IFERROR(T53/(Q53),"-")</f>
        <v>0</v>
      </c>
      <c r="V53" s="81">
        <f>IFERROR(K53/SUM(Q53:Q54),"-")</f>
        <v>30000</v>
      </c>
      <c r="W53" s="82">
        <v>1</v>
      </c>
      <c r="X53" s="80">
        <f>IF(Q53=0,"-",W53/Q53)</f>
        <v>1</v>
      </c>
      <c r="Y53" s="181">
        <v>53000</v>
      </c>
      <c r="Z53" s="182">
        <f>IFERROR(Y53/Q53,"-")</f>
        <v>53000</v>
      </c>
      <c r="AA53" s="182">
        <f>IFERROR(Y53/W53,"-")</f>
        <v>53000</v>
      </c>
      <c r="AB53" s="176">
        <f>SUM(Y53:Y54)-SUM(K53:K54)</f>
        <v>23000</v>
      </c>
      <c r="AC53" s="83">
        <f>SUM(Y53:Y54)/SUM(K53:K54)</f>
        <v>1.7666666666667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1</v>
      </c>
      <c r="BP53" s="117">
        <f>IF(Q53=0,"",IF(BO53=0,"",(BO53/Q53)))</f>
        <v>1</v>
      </c>
      <c r="BQ53" s="118">
        <v>1</v>
      </c>
      <c r="BR53" s="119">
        <f>IFERROR(BQ53/BO53,"-")</f>
        <v>1</v>
      </c>
      <c r="BS53" s="120">
        <v>53000</v>
      </c>
      <c r="BT53" s="121">
        <f>IFERROR(BS53/BO53,"-")</f>
        <v>53000</v>
      </c>
      <c r="BU53" s="122"/>
      <c r="BV53" s="122"/>
      <c r="BW53" s="122">
        <v>1</v>
      </c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53000</v>
      </c>
      <c r="CR53" s="138">
        <v>53000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167</v>
      </c>
      <c r="C54" s="184" t="s">
        <v>58</v>
      </c>
      <c r="D54" s="184"/>
      <c r="E54" s="184" t="s">
        <v>165</v>
      </c>
      <c r="F54" s="184" t="s">
        <v>115</v>
      </c>
      <c r="G54" s="184" t="s">
        <v>73</v>
      </c>
      <c r="H54" s="87"/>
      <c r="I54" s="87"/>
      <c r="J54" s="87"/>
      <c r="K54" s="176"/>
      <c r="L54" s="79">
        <v>12</v>
      </c>
      <c r="M54" s="79">
        <v>6</v>
      </c>
      <c r="N54" s="79">
        <v>6</v>
      </c>
      <c r="O54" s="88">
        <v>0</v>
      </c>
      <c r="P54" s="89">
        <v>0</v>
      </c>
      <c r="Q54" s="90">
        <f>O54+P54</f>
        <v>0</v>
      </c>
      <c r="R54" s="80">
        <f>IFERROR(Q54/N54,"-")</f>
        <v>0</v>
      </c>
      <c r="S54" s="79">
        <v>0</v>
      </c>
      <c r="T54" s="79">
        <v>0</v>
      </c>
      <c r="U54" s="80" t="str">
        <f>IFERROR(T54/(Q54),"-")</f>
        <v>-</v>
      </c>
      <c r="V54" s="81"/>
      <c r="W54" s="82">
        <v>0</v>
      </c>
      <c r="X54" s="80" t="str">
        <f>IF(Q54=0,"-",W54/Q54)</f>
        <v>-</v>
      </c>
      <c r="Y54" s="181">
        <v>0</v>
      </c>
      <c r="Z54" s="182" t="str">
        <f>IFERROR(Y54/Q54,"-")</f>
        <v>-</v>
      </c>
      <c r="AA54" s="182" t="str">
        <f>IFERROR(Y54/W54,"-")</f>
        <v>-</v>
      </c>
      <c r="AB54" s="176"/>
      <c r="AC54" s="83"/>
      <c r="AD54" s="77"/>
      <c r="AE54" s="91"/>
      <c r="AF54" s="92" t="str">
        <f>IF(Q54=0,"",IF(AE54=0,"",(AE54/Q54)))</f>
        <v/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 t="str">
        <f>IF(Q54=0,"",IF(AN54=0,"",(AN54/Q54)))</f>
        <v/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 t="str">
        <f>IF(Q54=0,"",IF(AW54=0,"",(AW54/Q54)))</f>
        <v/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 t="str">
        <f>IF(Q54=0,"",IF(BF54=0,"",(BF54/Q54)))</f>
        <v/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/>
      <c r="BP54" s="117" t="str">
        <f>IF(Q54=0,"",IF(BO54=0,"",(BO54/Q54)))</f>
        <v/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 t="str">
        <f>IF(Q54=0,"",IF(BX54=0,"",(BX54/Q54)))</f>
        <v/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 t="str">
        <f>IF(Q54=0,"",IF(CG54=0,"",(CG54/Q54)))</f>
        <v/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0</v>
      </c>
      <c r="B55" s="184" t="s">
        <v>168</v>
      </c>
      <c r="C55" s="184" t="s">
        <v>58</v>
      </c>
      <c r="D55" s="184"/>
      <c r="E55" s="184" t="s">
        <v>123</v>
      </c>
      <c r="F55" s="184" t="s">
        <v>118</v>
      </c>
      <c r="G55" s="184" t="s">
        <v>61</v>
      </c>
      <c r="H55" s="87" t="s">
        <v>62</v>
      </c>
      <c r="I55" s="87" t="s">
        <v>161</v>
      </c>
      <c r="J55" s="186" t="s">
        <v>169</v>
      </c>
      <c r="K55" s="176">
        <v>30000</v>
      </c>
      <c r="L55" s="79">
        <v>3</v>
      </c>
      <c r="M55" s="79">
        <v>0</v>
      </c>
      <c r="N55" s="79">
        <v>24</v>
      </c>
      <c r="O55" s="88">
        <v>2</v>
      </c>
      <c r="P55" s="89">
        <v>0</v>
      </c>
      <c r="Q55" s="90">
        <f>O55+P55</f>
        <v>2</v>
      </c>
      <c r="R55" s="80">
        <f>IFERROR(Q55/N55,"-")</f>
        <v>0.083333333333333</v>
      </c>
      <c r="S55" s="79">
        <v>0</v>
      </c>
      <c r="T55" s="79">
        <v>0</v>
      </c>
      <c r="U55" s="80">
        <f>IFERROR(T55/(Q55),"-")</f>
        <v>0</v>
      </c>
      <c r="V55" s="81">
        <f>IFERROR(K55/SUM(Q55:Q56),"-")</f>
        <v>15000</v>
      </c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>
        <f>SUM(Y55:Y56)-SUM(K55:K56)</f>
        <v>-30000</v>
      </c>
      <c r="AC55" s="83">
        <f>SUM(Y55:Y56)/SUM(K55:K56)</f>
        <v>0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>
        <v>1</v>
      </c>
      <c r="AO55" s="98">
        <f>IF(Q55=0,"",IF(AN55=0,"",(AN55/Q55)))</f>
        <v>0.5</v>
      </c>
      <c r="AP55" s="97"/>
      <c r="AQ55" s="99">
        <f>IFERROR(AP55/AN55,"-")</f>
        <v>0</v>
      </c>
      <c r="AR55" s="100"/>
      <c r="AS55" s="101">
        <f>IFERROR(AR55/AN55,"-")</f>
        <v>0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0.5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170</v>
      </c>
      <c r="C56" s="184" t="s">
        <v>58</v>
      </c>
      <c r="D56" s="184"/>
      <c r="E56" s="184" t="s">
        <v>123</v>
      </c>
      <c r="F56" s="184" t="s">
        <v>118</v>
      </c>
      <c r="G56" s="184" t="s">
        <v>73</v>
      </c>
      <c r="H56" s="87"/>
      <c r="I56" s="87"/>
      <c r="J56" s="87"/>
      <c r="K56" s="176"/>
      <c r="L56" s="79">
        <v>13</v>
      </c>
      <c r="M56" s="79">
        <v>11</v>
      </c>
      <c r="N56" s="79">
        <v>0</v>
      </c>
      <c r="O56" s="88">
        <v>0</v>
      </c>
      <c r="P56" s="89">
        <v>0</v>
      </c>
      <c r="Q56" s="90">
        <f>O56+P56</f>
        <v>0</v>
      </c>
      <c r="R56" s="80" t="str">
        <f>IFERROR(Q56/N56,"-")</f>
        <v>-</v>
      </c>
      <c r="S56" s="79">
        <v>0</v>
      </c>
      <c r="T56" s="79">
        <v>0</v>
      </c>
      <c r="U56" s="80" t="str">
        <f>IFERROR(T56/(Q56),"-")</f>
        <v>-</v>
      </c>
      <c r="V56" s="81"/>
      <c r="W56" s="82">
        <v>0</v>
      </c>
      <c r="X56" s="80" t="str">
        <f>IF(Q56=0,"-",W56/Q56)</f>
        <v>-</v>
      </c>
      <c r="Y56" s="181">
        <v>0</v>
      </c>
      <c r="Z56" s="182" t="str">
        <f>IFERROR(Y56/Q56,"-")</f>
        <v>-</v>
      </c>
      <c r="AA56" s="182" t="str">
        <f>IFERROR(Y56/W56,"-")</f>
        <v>-</v>
      </c>
      <c r="AB56" s="176"/>
      <c r="AC56" s="83"/>
      <c r="AD56" s="77"/>
      <c r="AE56" s="91"/>
      <c r="AF56" s="92" t="str">
        <f>IF(Q56=0,"",IF(AE56=0,"",(AE56/Q56)))</f>
        <v/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 t="str">
        <f>IF(Q56=0,"",IF(AN56=0,"",(AN56/Q56)))</f>
        <v/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 t="str">
        <f>IF(Q56=0,"",IF(AW56=0,"",(AW56/Q56)))</f>
        <v/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 t="str">
        <f>IF(Q56=0,"",IF(BF56=0,"",(BF56/Q56)))</f>
        <v/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 t="str">
        <f>IF(Q56=0,"",IF(BO56=0,"",(BO56/Q56)))</f>
        <v/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 t="str">
        <f>IF(Q56=0,"",IF(BX56=0,"",(BX56/Q56)))</f>
        <v/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 t="str">
        <f>IF(Q56=0,"",IF(CG56=0,"",(CG56/Q56)))</f>
        <v/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>
        <f>AC57</f>
        <v>0</v>
      </c>
      <c r="B57" s="184" t="s">
        <v>171</v>
      </c>
      <c r="C57" s="184" t="s">
        <v>58</v>
      </c>
      <c r="D57" s="184"/>
      <c r="E57" s="184" t="s">
        <v>172</v>
      </c>
      <c r="F57" s="184" t="s">
        <v>100</v>
      </c>
      <c r="G57" s="184" t="s">
        <v>61</v>
      </c>
      <c r="H57" s="87" t="s">
        <v>62</v>
      </c>
      <c r="I57" s="87" t="s">
        <v>161</v>
      </c>
      <c r="J57" s="186" t="s">
        <v>173</v>
      </c>
      <c r="K57" s="176">
        <v>30000</v>
      </c>
      <c r="L57" s="79">
        <v>2</v>
      </c>
      <c r="M57" s="79">
        <v>0</v>
      </c>
      <c r="N57" s="79">
        <v>33</v>
      </c>
      <c r="O57" s="88">
        <v>0</v>
      </c>
      <c r="P57" s="89">
        <v>0</v>
      </c>
      <c r="Q57" s="90">
        <f>O57+P57</f>
        <v>0</v>
      </c>
      <c r="R57" s="80">
        <f>IFERROR(Q57/N57,"-")</f>
        <v>0</v>
      </c>
      <c r="S57" s="79">
        <v>0</v>
      </c>
      <c r="T57" s="79">
        <v>0</v>
      </c>
      <c r="U57" s="80" t="str">
        <f>IFERROR(T57/(Q57),"-")</f>
        <v>-</v>
      </c>
      <c r="V57" s="81">
        <f>IFERROR(K57/SUM(Q57:Q58),"-")</f>
        <v>30000</v>
      </c>
      <c r="W57" s="82">
        <v>0</v>
      </c>
      <c r="X57" s="80" t="str">
        <f>IF(Q57=0,"-",W57/Q57)</f>
        <v>-</v>
      </c>
      <c r="Y57" s="181">
        <v>0</v>
      </c>
      <c r="Z57" s="182" t="str">
        <f>IFERROR(Y57/Q57,"-")</f>
        <v>-</v>
      </c>
      <c r="AA57" s="182" t="str">
        <f>IFERROR(Y57/W57,"-")</f>
        <v>-</v>
      </c>
      <c r="AB57" s="176">
        <f>SUM(Y57:Y58)-SUM(K57:K58)</f>
        <v>-30000</v>
      </c>
      <c r="AC57" s="83">
        <f>SUM(Y57:Y58)/SUM(K57:K58)</f>
        <v>0</v>
      </c>
      <c r="AD57" s="77"/>
      <c r="AE57" s="91"/>
      <c r="AF57" s="92" t="str">
        <f>IF(Q57=0,"",IF(AE57=0,"",(AE57/Q57)))</f>
        <v/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 t="str">
        <f>IF(Q57=0,"",IF(AN57=0,"",(AN57/Q57)))</f>
        <v/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 t="str">
        <f>IF(Q57=0,"",IF(AW57=0,"",(AW57/Q57)))</f>
        <v/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 t="str">
        <f>IF(Q57=0,"",IF(BF57=0,"",(BF57/Q57)))</f>
        <v/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 t="str">
        <f>IF(Q57=0,"",IF(BO57=0,"",(BO57/Q57)))</f>
        <v/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/>
      <c r="BY57" s="124" t="str">
        <f>IF(Q57=0,"",IF(BX57=0,"",(BX57/Q57)))</f>
        <v/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 t="str">
        <f>IF(Q57=0,"",IF(CG57=0,"",(CG57/Q57)))</f>
        <v/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174</v>
      </c>
      <c r="C58" s="184" t="s">
        <v>58</v>
      </c>
      <c r="D58" s="184"/>
      <c r="E58" s="184" t="s">
        <v>172</v>
      </c>
      <c r="F58" s="184" t="s">
        <v>100</v>
      </c>
      <c r="G58" s="184" t="s">
        <v>73</v>
      </c>
      <c r="H58" s="87"/>
      <c r="I58" s="87"/>
      <c r="J58" s="87"/>
      <c r="K58" s="176"/>
      <c r="L58" s="79">
        <v>6</v>
      </c>
      <c r="M58" s="79">
        <v>6</v>
      </c>
      <c r="N58" s="79">
        <v>1</v>
      </c>
      <c r="O58" s="88">
        <v>1</v>
      </c>
      <c r="P58" s="89">
        <v>0</v>
      </c>
      <c r="Q58" s="90">
        <f>O58+P58</f>
        <v>1</v>
      </c>
      <c r="R58" s="80">
        <f>IFERROR(Q58/N58,"-")</f>
        <v>1</v>
      </c>
      <c r="S58" s="79">
        <v>0</v>
      </c>
      <c r="T58" s="79">
        <v>1</v>
      </c>
      <c r="U58" s="80">
        <f>IFERROR(T58/(Q58),"-")</f>
        <v>1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>
        <v>1</v>
      </c>
      <c r="AX58" s="104">
        <f>IF(Q58=0,"",IF(AW58=0,"",(AW58/Q58)))</f>
        <v>1</v>
      </c>
      <c r="AY58" s="103"/>
      <c r="AZ58" s="105">
        <f>IFERROR(AY58/AW58,"-")</f>
        <v>0</v>
      </c>
      <c r="BA58" s="106"/>
      <c r="BB58" s="107">
        <f>IFERROR(BA58/AW58,"-")</f>
        <v>0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/>
      <c r="BP58" s="117">
        <f>IF(Q58=0,"",IF(BO58=0,"",(BO58/Q58)))</f>
        <v>0</v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>
        <f>AC59</f>
        <v>0</v>
      </c>
      <c r="B59" s="184" t="s">
        <v>175</v>
      </c>
      <c r="C59" s="184" t="s">
        <v>58</v>
      </c>
      <c r="D59" s="184"/>
      <c r="E59" s="184" t="s">
        <v>160</v>
      </c>
      <c r="F59" s="184" t="s">
        <v>110</v>
      </c>
      <c r="G59" s="184" t="s">
        <v>61</v>
      </c>
      <c r="H59" s="87" t="s">
        <v>62</v>
      </c>
      <c r="I59" s="87" t="s">
        <v>161</v>
      </c>
      <c r="J59" s="185" t="s">
        <v>176</v>
      </c>
      <c r="K59" s="176">
        <v>30000</v>
      </c>
      <c r="L59" s="79">
        <v>3</v>
      </c>
      <c r="M59" s="79">
        <v>0</v>
      </c>
      <c r="N59" s="79">
        <v>20</v>
      </c>
      <c r="O59" s="88">
        <v>1</v>
      </c>
      <c r="P59" s="89">
        <v>0</v>
      </c>
      <c r="Q59" s="90">
        <f>O59+P59</f>
        <v>1</v>
      </c>
      <c r="R59" s="80">
        <f>IFERROR(Q59/N59,"-")</f>
        <v>0.05</v>
      </c>
      <c r="S59" s="79">
        <v>1</v>
      </c>
      <c r="T59" s="79">
        <v>0</v>
      </c>
      <c r="U59" s="80">
        <f>IFERROR(T59/(Q59),"-")</f>
        <v>0</v>
      </c>
      <c r="V59" s="81">
        <f>IFERROR(K59/SUM(Q59:Q60),"-")</f>
        <v>30000</v>
      </c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>
        <f>SUM(Y59:Y60)-SUM(K59:K60)</f>
        <v>-30000</v>
      </c>
      <c r="AC59" s="83">
        <f>SUM(Y59:Y60)/SUM(K59:K60)</f>
        <v>0</v>
      </c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1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177</v>
      </c>
      <c r="C60" s="184" t="s">
        <v>58</v>
      </c>
      <c r="D60" s="184"/>
      <c r="E60" s="184" t="s">
        <v>160</v>
      </c>
      <c r="F60" s="184" t="s">
        <v>110</v>
      </c>
      <c r="G60" s="184" t="s">
        <v>73</v>
      </c>
      <c r="H60" s="87"/>
      <c r="I60" s="87"/>
      <c r="J60" s="87"/>
      <c r="K60" s="176"/>
      <c r="L60" s="79">
        <v>12</v>
      </c>
      <c r="M60" s="79">
        <v>8</v>
      </c>
      <c r="N60" s="79">
        <v>5</v>
      </c>
      <c r="O60" s="88">
        <v>0</v>
      </c>
      <c r="P60" s="89">
        <v>0</v>
      </c>
      <c r="Q60" s="90">
        <f>O60+P60</f>
        <v>0</v>
      </c>
      <c r="R60" s="80">
        <f>IFERROR(Q60/N60,"-")</f>
        <v>0</v>
      </c>
      <c r="S60" s="79">
        <v>0</v>
      </c>
      <c r="T60" s="79">
        <v>0</v>
      </c>
      <c r="U60" s="80" t="str">
        <f>IFERROR(T60/(Q60),"-")</f>
        <v>-</v>
      </c>
      <c r="V60" s="81"/>
      <c r="W60" s="82">
        <v>0</v>
      </c>
      <c r="X60" s="80" t="str">
        <f>IF(Q60=0,"-",W60/Q60)</f>
        <v>-</v>
      </c>
      <c r="Y60" s="181">
        <v>0</v>
      </c>
      <c r="Z60" s="182" t="str">
        <f>IFERROR(Y60/Q60,"-")</f>
        <v>-</v>
      </c>
      <c r="AA60" s="182" t="str">
        <f>IFERROR(Y60/W60,"-")</f>
        <v>-</v>
      </c>
      <c r="AB60" s="176"/>
      <c r="AC60" s="83"/>
      <c r="AD60" s="77"/>
      <c r="AE60" s="91"/>
      <c r="AF60" s="92" t="str">
        <f>IF(Q60=0,"",IF(AE60=0,"",(AE60/Q60)))</f>
        <v/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 t="str">
        <f>IF(Q60=0,"",IF(AN60=0,"",(AN60/Q60)))</f>
        <v/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 t="str">
        <f>IF(Q60=0,"",IF(AW60=0,"",(AW60/Q60)))</f>
        <v/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 t="str">
        <f>IF(Q60=0,"",IF(BF60=0,"",(BF60/Q60)))</f>
        <v/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 t="str">
        <f>IF(Q60=0,"",IF(BO60=0,"",(BO60/Q60)))</f>
        <v/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 t="str">
        <f>IF(Q60=0,"",IF(BX60=0,"",(BX60/Q60)))</f>
        <v/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 t="str">
        <f>IF(Q60=0,"",IF(CG60=0,"",(CG60/Q60)))</f>
        <v/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0</v>
      </c>
      <c r="B61" s="184" t="s">
        <v>178</v>
      </c>
      <c r="C61" s="184" t="s">
        <v>58</v>
      </c>
      <c r="D61" s="184"/>
      <c r="E61" s="184" t="s">
        <v>165</v>
      </c>
      <c r="F61" s="184" t="s">
        <v>115</v>
      </c>
      <c r="G61" s="184" t="s">
        <v>61</v>
      </c>
      <c r="H61" s="87" t="s">
        <v>62</v>
      </c>
      <c r="I61" s="87" t="s">
        <v>161</v>
      </c>
      <c r="J61" s="186" t="s">
        <v>157</v>
      </c>
      <c r="K61" s="176">
        <v>30000</v>
      </c>
      <c r="L61" s="79">
        <v>0</v>
      </c>
      <c r="M61" s="79">
        <v>0</v>
      </c>
      <c r="N61" s="79">
        <v>30</v>
      </c>
      <c r="O61" s="88">
        <v>0</v>
      </c>
      <c r="P61" s="89">
        <v>0</v>
      </c>
      <c r="Q61" s="90">
        <f>O61+P61</f>
        <v>0</v>
      </c>
      <c r="R61" s="80">
        <f>IFERROR(Q61/N61,"-")</f>
        <v>0</v>
      </c>
      <c r="S61" s="79">
        <v>0</v>
      </c>
      <c r="T61" s="79">
        <v>0</v>
      </c>
      <c r="U61" s="80" t="str">
        <f>IFERROR(T61/(Q61),"-")</f>
        <v>-</v>
      </c>
      <c r="V61" s="81" t="str">
        <f>IFERROR(K61/SUM(Q61:Q62),"-")</f>
        <v>-</v>
      </c>
      <c r="W61" s="82">
        <v>0</v>
      </c>
      <c r="X61" s="80" t="str">
        <f>IF(Q61=0,"-",W61/Q61)</f>
        <v>-</v>
      </c>
      <c r="Y61" s="181">
        <v>0</v>
      </c>
      <c r="Z61" s="182" t="str">
        <f>IFERROR(Y61/Q61,"-")</f>
        <v>-</v>
      </c>
      <c r="AA61" s="182" t="str">
        <f>IFERROR(Y61/W61,"-")</f>
        <v>-</v>
      </c>
      <c r="AB61" s="176">
        <f>SUM(Y61:Y62)-SUM(K61:K62)</f>
        <v>-30000</v>
      </c>
      <c r="AC61" s="83">
        <f>SUM(Y61:Y62)/SUM(K61:K62)</f>
        <v>0</v>
      </c>
      <c r="AD61" s="77"/>
      <c r="AE61" s="91"/>
      <c r="AF61" s="92" t="str">
        <f>IF(Q61=0,"",IF(AE61=0,"",(AE61/Q61)))</f>
        <v/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 t="str">
        <f>IF(Q61=0,"",IF(AN61=0,"",(AN61/Q61)))</f>
        <v/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 t="str">
        <f>IF(Q61=0,"",IF(AW61=0,"",(AW61/Q61)))</f>
        <v/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 t="str">
        <f>IF(Q61=0,"",IF(BF61=0,"",(BF61/Q61)))</f>
        <v/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 t="str">
        <f>IF(Q61=0,"",IF(BO61=0,"",(BO61/Q61)))</f>
        <v/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 t="str">
        <f>IF(Q61=0,"",IF(BX61=0,"",(BX61/Q61)))</f>
        <v/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 t="str">
        <f>IF(Q61=0,"",IF(CG61=0,"",(CG61/Q61)))</f>
        <v/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179</v>
      </c>
      <c r="C62" s="184" t="s">
        <v>58</v>
      </c>
      <c r="D62" s="184"/>
      <c r="E62" s="184" t="s">
        <v>165</v>
      </c>
      <c r="F62" s="184" t="s">
        <v>115</v>
      </c>
      <c r="G62" s="184" t="s">
        <v>73</v>
      </c>
      <c r="H62" s="87"/>
      <c r="I62" s="87"/>
      <c r="J62" s="87"/>
      <c r="K62" s="176"/>
      <c r="L62" s="79">
        <v>2</v>
      </c>
      <c r="M62" s="79">
        <v>2</v>
      </c>
      <c r="N62" s="79">
        <v>0</v>
      </c>
      <c r="O62" s="88">
        <v>0</v>
      </c>
      <c r="P62" s="89">
        <v>0</v>
      </c>
      <c r="Q62" s="90">
        <f>O62+P62</f>
        <v>0</v>
      </c>
      <c r="R62" s="80" t="str">
        <f>IFERROR(Q62/N62,"-")</f>
        <v>-</v>
      </c>
      <c r="S62" s="79">
        <v>0</v>
      </c>
      <c r="T62" s="79">
        <v>0</v>
      </c>
      <c r="U62" s="80" t="str">
        <f>IFERROR(T62/(Q62),"-")</f>
        <v>-</v>
      </c>
      <c r="V62" s="81"/>
      <c r="W62" s="82">
        <v>0</v>
      </c>
      <c r="X62" s="80" t="str">
        <f>IF(Q62=0,"-",W62/Q62)</f>
        <v>-</v>
      </c>
      <c r="Y62" s="181">
        <v>0</v>
      </c>
      <c r="Z62" s="182" t="str">
        <f>IFERROR(Y62/Q62,"-")</f>
        <v>-</v>
      </c>
      <c r="AA62" s="182" t="str">
        <f>IFERROR(Y62/W62,"-")</f>
        <v>-</v>
      </c>
      <c r="AB62" s="176"/>
      <c r="AC62" s="83"/>
      <c r="AD62" s="77"/>
      <c r="AE62" s="91"/>
      <c r="AF62" s="92" t="str">
        <f>IF(Q62=0,"",IF(AE62=0,"",(AE62/Q62)))</f>
        <v/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 t="str">
        <f>IF(Q62=0,"",IF(AN62=0,"",(AN62/Q62)))</f>
        <v/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 t="str">
        <f>IF(Q62=0,"",IF(AW62=0,"",(AW62/Q62)))</f>
        <v/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 t="str">
        <f>IF(Q62=0,"",IF(BF62=0,"",(BF62/Q62)))</f>
        <v/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/>
      <c r="BP62" s="117" t="str">
        <f>IF(Q62=0,"",IF(BO62=0,"",(BO62/Q62)))</f>
        <v/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/>
      <c r="BY62" s="124" t="str">
        <f>IF(Q62=0,"",IF(BX62=0,"",(BX62/Q62)))</f>
        <v/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 t="str">
        <f>IF(Q62=0,"",IF(CG62=0,"",(CG62/Q62)))</f>
        <v/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>
        <f>AC63</f>
        <v>0</v>
      </c>
      <c r="B63" s="184" t="s">
        <v>180</v>
      </c>
      <c r="C63" s="184" t="s">
        <v>58</v>
      </c>
      <c r="D63" s="184"/>
      <c r="E63" s="184" t="s">
        <v>123</v>
      </c>
      <c r="F63" s="184" t="s">
        <v>118</v>
      </c>
      <c r="G63" s="184" t="s">
        <v>61</v>
      </c>
      <c r="H63" s="87" t="s">
        <v>62</v>
      </c>
      <c r="I63" s="87" t="s">
        <v>161</v>
      </c>
      <c r="J63" s="185" t="s">
        <v>154</v>
      </c>
      <c r="K63" s="176">
        <v>30000</v>
      </c>
      <c r="L63" s="79">
        <v>1</v>
      </c>
      <c r="M63" s="79">
        <v>0</v>
      </c>
      <c r="N63" s="79">
        <v>22</v>
      </c>
      <c r="O63" s="88">
        <v>0</v>
      </c>
      <c r="P63" s="89">
        <v>0</v>
      </c>
      <c r="Q63" s="90">
        <f>O63+P63</f>
        <v>0</v>
      </c>
      <c r="R63" s="80">
        <f>IFERROR(Q63/N63,"-")</f>
        <v>0</v>
      </c>
      <c r="S63" s="79">
        <v>0</v>
      </c>
      <c r="T63" s="79">
        <v>0</v>
      </c>
      <c r="U63" s="80" t="str">
        <f>IFERROR(T63/(Q63),"-")</f>
        <v>-</v>
      </c>
      <c r="V63" s="81">
        <f>IFERROR(K63/SUM(Q63:Q64),"-")</f>
        <v>30000</v>
      </c>
      <c r="W63" s="82">
        <v>0</v>
      </c>
      <c r="X63" s="80" t="str">
        <f>IF(Q63=0,"-",W63/Q63)</f>
        <v>-</v>
      </c>
      <c r="Y63" s="181">
        <v>0</v>
      </c>
      <c r="Z63" s="182" t="str">
        <f>IFERROR(Y63/Q63,"-")</f>
        <v>-</v>
      </c>
      <c r="AA63" s="182" t="str">
        <f>IFERROR(Y63/W63,"-")</f>
        <v>-</v>
      </c>
      <c r="AB63" s="176">
        <f>SUM(Y63:Y64)-SUM(K63:K64)</f>
        <v>-30000</v>
      </c>
      <c r="AC63" s="83">
        <f>SUM(Y63:Y64)/SUM(K63:K64)</f>
        <v>0</v>
      </c>
      <c r="AD63" s="77"/>
      <c r="AE63" s="91"/>
      <c r="AF63" s="92" t="str">
        <f>IF(Q63=0,"",IF(AE63=0,"",(AE63/Q63)))</f>
        <v/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 t="str">
        <f>IF(Q63=0,"",IF(AN63=0,"",(AN63/Q63)))</f>
        <v/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 t="str">
        <f>IF(Q63=0,"",IF(AW63=0,"",(AW63/Q63)))</f>
        <v/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 t="str">
        <f>IF(Q63=0,"",IF(BF63=0,"",(BF63/Q63)))</f>
        <v/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 t="str">
        <f>IF(Q63=0,"",IF(BO63=0,"",(BO63/Q63)))</f>
        <v/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/>
      <c r="BY63" s="124" t="str">
        <f>IF(Q63=0,"",IF(BX63=0,"",(BX63/Q63)))</f>
        <v/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 t="str">
        <f>IF(Q63=0,"",IF(CG63=0,"",(CG63/Q63)))</f>
        <v/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181</v>
      </c>
      <c r="C64" s="184" t="s">
        <v>58</v>
      </c>
      <c r="D64" s="184"/>
      <c r="E64" s="184" t="s">
        <v>123</v>
      </c>
      <c r="F64" s="184" t="s">
        <v>118</v>
      </c>
      <c r="G64" s="184" t="s">
        <v>73</v>
      </c>
      <c r="H64" s="87"/>
      <c r="I64" s="87"/>
      <c r="J64" s="87"/>
      <c r="K64" s="176"/>
      <c r="L64" s="79">
        <v>6</v>
      </c>
      <c r="M64" s="79">
        <v>6</v>
      </c>
      <c r="N64" s="79">
        <v>6</v>
      </c>
      <c r="O64" s="88">
        <v>1</v>
      </c>
      <c r="P64" s="89">
        <v>0</v>
      </c>
      <c r="Q64" s="90">
        <f>O64+P64</f>
        <v>1</v>
      </c>
      <c r="R64" s="80">
        <f>IFERROR(Q64/N64,"-")</f>
        <v>0.16666666666667</v>
      </c>
      <c r="S64" s="79">
        <v>0</v>
      </c>
      <c r="T64" s="79">
        <v>0</v>
      </c>
      <c r="U64" s="80">
        <f>IFERROR(T64/(Q64),"-")</f>
        <v>0</v>
      </c>
      <c r="V64" s="81"/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1</v>
      </c>
      <c r="BP64" s="117">
        <f>IF(Q64=0,"",IF(BO64=0,"",(BO64/Q64)))</f>
        <v>1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4.4333333333333</v>
      </c>
      <c r="B65" s="184" t="s">
        <v>182</v>
      </c>
      <c r="C65" s="184" t="s">
        <v>58</v>
      </c>
      <c r="D65" s="184"/>
      <c r="E65" s="184" t="s">
        <v>172</v>
      </c>
      <c r="F65" s="184" t="s">
        <v>100</v>
      </c>
      <c r="G65" s="184" t="s">
        <v>61</v>
      </c>
      <c r="H65" s="87" t="s">
        <v>62</v>
      </c>
      <c r="I65" s="87" t="s">
        <v>161</v>
      </c>
      <c r="J65" s="186" t="s">
        <v>183</v>
      </c>
      <c r="K65" s="176">
        <v>30000</v>
      </c>
      <c r="L65" s="79">
        <v>4</v>
      </c>
      <c r="M65" s="79">
        <v>0</v>
      </c>
      <c r="N65" s="79">
        <v>32</v>
      </c>
      <c r="O65" s="88">
        <v>3</v>
      </c>
      <c r="P65" s="89">
        <v>0</v>
      </c>
      <c r="Q65" s="90">
        <f>O65+P65</f>
        <v>3</v>
      </c>
      <c r="R65" s="80">
        <f>IFERROR(Q65/N65,"-")</f>
        <v>0.09375</v>
      </c>
      <c r="S65" s="79">
        <v>0</v>
      </c>
      <c r="T65" s="79">
        <v>1</v>
      </c>
      <c r="U65" s="80">
        <f>IFERROR(T65/(Q65),"-")</f>
        <v>0.33333333333333</v>
      </c>
      <c r="V65" s="81">
        <f>IFERROR(K65/SUM(Q65:Q66),"-")</f>
        <v>7500</v>
      </c>
      <c r="W65" s="82">
        <v>1</v>
      </c>
      <c r="X65" s="80">
        <f>IF(Q65=0,"-",W65/Q65)</f>
        <v>0.33333333333333</v>
      </c>
      <c r="Y65" s="181">
        <v>43000</v>
      </c>
      <c r="Z65" s="182">
        <f>IFERROR(Y65/Q65,"-")</f>
        <v>14333.333333333</v>
      </c>
      <c r="AA65" s="182">
        <f>IFERROR(Y65/W65,"-")</f>
        <v>43000</v>
      </c>
      <c r="AB65" s="176">
        <f>SUM(Y65:Y66)-SUM(K65:K66)</f>
        <v>103000</v>
      </c>
      <c r="AC65" s="83">
        <f>SUM(Y65:Y66)/SUM(K65:K66)</f>
        <v>4.4333333333333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>
        <v>1</v>
      </c>
      <c r="AX65" s="104">
        <f>IF(Q65=0,"",IF(AW65=0,"",(AW65/Q65)))</f>
        <v>0.33333333333333</v>
      </c>
      <c r="AY65" s="103"/>
      <c r="AZ65" s="105">
        <f>IFERROR(AY65/AW65,"-")</f>
        <v>0</v>
      </c>
      <c r="BA65" s="106"/>
      <c r="BB65" s="107">
        <f>IFERROR(BA65/AW65,"-")</f>
        <v>0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2</v>
      </c>
      <c r="BP65" s="117">
        <f>IF(Q65=0,"",IF(BO65=0,"",(BO65/Q65)))</f>
        <v>0.66666666666667</v>
      </c>
      <c r="BQ65" s="118">
        <v>1</v>
      </c>
      <c r="BR65" s="119">
        <f>IFERROR(BQ65/BO65,"-")</f>
        <v>0.5</v>
      </c>
      <c r="BS65" s="120">
        <v>43000</v>
      </c>
      <c r="BT65" s="121">
        <f>IFERROR(BS65/BO65,"-")</f>
        <v>21500</v>
      </c>
      <c r="BU65" s="122"/>
      <c r="BV65" s="122"/>
      <c r="BW65" s="122">
        <v>1</v>
      </c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1</v>
      </c>
      <c r="CQ65" s="138">
        <v>43000</v>
      </c>
      <c r="CR65" s="138">
        <v>43000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184</v>
      </c>
      <c r="C66" s="184" t="s">
        <v>58</v>
      </c>
      <c r="D66" s="184"/>
      <c r="E66" s="184" t="s">
        <v>172</v>
      </c>
      <c r="F66" s="184" t="s">
        <v>100</v>
      </c>
      <c r="G66" s="184" t="s">
        <v>73</v>
      </c>
      <c r="H66" s="87"/>
      <c r="I66" s="87"/>
      <c r="J66" s="87"/>
      <c r="K66" s="176"/>
      <c r="L66" s="79">
        <v>19</v>
      </c>
      <c r="M66" s="79">
        <v>12</v>
      </c>
      <c r="N66" s="79">
        <v>2</v>
      </c>
      <c r="O66" s="88">
        <v>1</v>
      </c>
      <c r="P66" s="89">
        <v>0</v>
      </c>
      <c r="Q66" s="90">
        <f>O66+P66</f>
        <v>1</v>
      </c>
      <c r="R66" s="80">
        <f>IFERROR(Q66/N66,"-")</f>
        <v>0.5</v>
      </c>
      <c r="S66" s="79">
        <v>1</v>
      </c>
      <c r="T66" s="79">
        <v>0</v>
      </c>
      <c r="U66" s="80">
        <f>IFERROR(T66/(Q66),"-")</f>
        <v>0</v>
      </c>
      <c r="V66" s="81"/>
      <c r="W66" s="82">
        <v>1</v>
      </c>
      <c r="X66" s="80">
        <f>IF(Q66=0,"-",W66/Q66)</f>
        <v>1</v>
      </c>
      <c r="Y66" s="181">
        <v>90000</v>
      </c>
      <c r="Z66" s="182">
        <f>IFERROR(Y66/Q66,"-")</f>
        <v>90000</v>
      </c>
      <c r="AA66" s="182">
        <f>IFERROR(Y66/W66,"-")</f>
        <v>90000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</v>
      </c>
      <c r="BG66" s="110">
        <f>IF(Q66=0,"",IF(BF66=0,"",(BF66/Q66)))</f>
        <v>1</v>
      </c>
      <c r="BH66" s="109">
        <v>1</v>
      </c>
      <c r="BI66" s="111">
        <f>IFERROR(BH66/BF66,"-")</f>
        <v>1</v>
      </c>
      <c r="BJ66" s="112">
        <v>90000</v>
      </c>
      <c r="BK66" s="113">
        <f>IFERROR(BJ66/BF66,"-")</f>
        <v>90000</v>
      </c>
      <c r="BL66" s="114"/>
      <c r="BM66" s="114"/>
      <c r="BN66" s="114">
        <v>1</v>
      </c>
      <c r="BO66" s="116"/>
      <c r="BP66" s="117">
        <f>IF(Q66=0,"",IF(BO66=0,"",(BO66/Q66)))</f>
        <v>0</v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1</v>
      </c>
      <c r="CQ66" s="138">
        <v>90000</v>
      </c>
      <c r="CR66" s="138">
        <v>90000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0</v>
      </c>
      <c r="B67" s="184" t="s">
        <v>185</v>
      </c>
      <c r="C67" s="184" t="s">
        <v>58</v>
      </c>
      <c r="D67" s="184"/>
      <c r="E67" s="184" t="s">
        <v>123</v>
      </c>
      <c r="F67" s="184" t="s">
        <v>186</v>
      </c>
      <c r="G67" s="184" t="s">
        <v>61</v>
      </c>
      <c r="H67" s="87" t="s">
        <v>187</v>
      </c>
      <c r="I67" s="87" t="s">
        <v>188</v>
      </c>
      <c r="J67" s="87" t="s">
        <v>189</v>
      </c>
      <c r="K67" s="176">
        <v>50000</v>
      </c>
      <c r="L67" s="79">
        <v>4</v>
      </c>
      <c r="M67" s="79">
        <v>0</v>
      </c>
      <c r="N67" s="79">
        <v>29</v>
      </c>
      <c r="O67" s="88">
        <v>1</v>
      </c>
      <c r="P67" s="89">
        <v>0</v>
      </c>
      <c r="Q67" s="90">
        <f>O67+P67</f>
        <v>1</v>
      </c>
      <c r="R67" s="80">
        <f>IFERROR(Q67/N67,"-")</f>
        <v>0.03448275862069</v>
      </c>
      <c r="S67" s="79">
        <v>0</v>
      </c>
      <c r="T67" s="79">
        <v>1</v>
      </c>
      <c r="U67" s="80">
        <f>IFERROR(T67/(Q67),"-")</f>
        <v>1</v>
      </c>
      <c r="V67" s="81">
        <f>IFERROR(K67/SUM(Q67:Q68),"-")</f>
        <v>16666.666666667</v>
      </c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>
        <f>SUM(Y67:Y68)-SUM(K67:K68)</f>
        <v>-50000</v>
      </c>
      <c r="AC67" s="83">
        <f>SUM(Y67:Y68)/SUM(K67:K68)</f>
        <v>0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1</v>
      </c>
      <c r="BP67" s="117">
        <f>IF(Q67=0,"",IF(BO67=0,"",(BO67/Q67)))</f>
        <v>1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190</v>
      </c>
      <c r="C68" s="184" t="s">
        <v>58</v>
      </c>
      <c r="D68" s="184"/>
      <c r="E68" s="184" t="s">
        <v>123</v>
      </c>
      <c r="F68" s="184" t="s">
        <v>186</v>
      </c>
      <c r="G68" s="184" t="s">
        <v>73</v>
      </c>
      <c r="H68" s="87"/>
      <c r="I68" s="87"/>
      <c r="J68" s="87"/>
      <c r="K68" s="176"/>
      <c r="L68" s="79">
        <v>9</v>
      </c>
      <c r="M68" s="79">
        <v>9</v>
      </c>
      <c r="N68" s="79">
        <v>5</v>
      </c>
      <c r="O68" s="88">
        <v>2</v>
      </c>
      <c r="P68" s="89">
        <v>0</v>
      </c>
      <c r="Q68" s="90">
        <f>O68+P68</f>
        <v>2</v>
      </c>
      <c r="R68" s="80">
        <f>IFERROR(Q68/N68,"-")</f>
        <v>0.4</v>
      </c>
      <c r="S68" s="79">
        <v>1</v>
      </c>
      <c r="T68" s="79">
        <v>0</v>
      </c>
      <c r="U68" s="80">
        <f>IFERROR(T68/(Q68),"-")</f>
        <v>0</v>
      </c>
      <c r="V68" s="81"/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/>
      <c r="BP68" s="117">
        <f>IF(Q68=0,"",IF(BO68=0,"",(BO68/Q68)))</f>
        <v>0</v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>
        <v>1</v>
      </c>
      <c r="BY68" s="124">
        <f>IF(Q68=0,"",IF(BX68=0,"",(BX68/Q68)))</f>
        <v>0.5</v>
      </c>
      <c r="BZ68" s="125"/>
      <c r="CA68" s="126">
        <f>IFERROR(BZ68/BX68,"-")</f>
        <v>0</v>
      </c>
      <c r="CB68" s="127"/>
      <c r="CC68" s="128">
        <f>IFERROR(CB68/BX68,"-")</f>
        <v>0</v>
      </c>
      <c r="CD68" s="129"/>
      <c r="CE68" s="129"/>
      <c r="CF68" s="129"/>
      <c r="CG68" s="130">
        <v>1</v>
      </c>
      <c r="CH68" s="131">
        <f>IF(Q68=0,"",IF(CG68=0,"",(CG68/Q68)))</f>
        <v>0.5</v>
      </c>
      <c r="CI68" s="132"/>
      <c r="CJ68" s="133">
        <f>IFERROR(CI68/CG68,"-")</f>
        <v>0</v>
      </c>
      <c r="CK68" s="134"/>
      <c r="CL68" s="135">
        <f>IFERROR(CK68/CG68,"-")</f>
        <v>0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0.36</v>
      </c>
      <c r="B69" s="184" t="s">
        <v>191</v>
      </c>
      <c r="C69" s="184" t="s">
        <v>58</v>
      </c>
      <c r="D69" s="184"/>
      <c r="E69" s="184" t="s">
        <v>160</v>
      </c>
      <c r="F69" s="184" t="s">
        <v>192</v>
      </c>
      <c r="G69" s="184" t="s">
        <v>61</v>
      </c>
      <c r="H69" s="87" t="s">
        <v>187</v>
      </c>
      <c r="I69" s="87" t="s">
        <v>188</v>
      </c>
      <c r="J69" s="87" t="s">
        <v>64</v>
      </c>
      <c r="K69" s="176">
        <v>50000</v>
      </c>
      <c r="L69" s="79">
        <v>3</v>
      </c>
      <c r="M69" s="79">
        <v>0</v>
      </c>
      <c r="N69" s="79">
        <v>26</v>
      </c>
      <c r="O69" s="88">
        <v>1</v>
      </c>
      <c r="P69" s="89">
        <v>0</v>
      </c>
      <c r="Q69" s="90">
        <f>O69+P69</f>
        <v>1</v>
      </c>
      <c r="R69" s="80">
        <f>IFERROR(Q69/N69,"-")</f>
        <v>0.038461538461538</v>
      </c>
      <c r="S69" s="79">
        <v>1</v>
      </c>
      <c r="T69" s="79">
        <v>0</v>
      </c>
      <c r="U69" s="80">
        <f>IFERROR(T69/(Q69),"-")</f>
        <v>0</v>
      </c>
      <c r="V69" s="81">
        <f>IFERROR(K69/SUM(Q69:Q70),"-")</f>
        <v>16666.666666667</v>
      </c>
      <c r="W69" s="82">
        <v>1</v>
      </c>
      <c r="X69" s="80">
        <f>IF(Q69=0,"-",W69/Q69)</f>
        <v>1</v>
      </c>
      <c r="Y69" s="181">
        <v>18000</v>
      </c>
      <c r="Z69" s="182">
        <f>IFERROR(Y69/Q69,"-")</f>
        <v>18000</v>
      </c>
      <c r="AA69" s="182">
        <f>IFERROR(Y69/W69,"-")</f>
        <v>18000</v>
      </c>
      <c r="AB69" s="176">
        <f>SUM(Y69:Y70)-SUM(K69:K70)</f>
        <v>-32000</v>
      </c>
      <c r="AC69" s="83">
        <f>SUM(Y69:Y70)/SUM(K69:K70)</f>
        <v>0.36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/>
      <c r="BP69" s="117">
        <f>IF(Q69=0,"",IF(BO69=0,"",(BO69/Q69)))</f>
        <v>0</v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/>
      <c r="BY69" s="124">
        <f>IF(Q69=0,"",IF(BX69=0,"",(BX69/Q69)))</f>
        <v>0</v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>
        <v>1</v>
      </c>
      <c r="CH69" s="131">
        <f>IF(Q69=0,"",IF(CG69=0,"",(CG69/Q69)))</f>
        <v>1</v>
      </c>
      <c r="CI69" s="132">
        <v>1</v>
      </c>
      <c r="CJ69" s="133">
        <f>IFERROR(CI69/CG69,"-")</f>
        <v>1</v>
      </c>
      <c r="CK69" s="134">
        <v>18000</v>
      </c>
      <c r="CL69" s="135">
        <f>IFERROR(CK69/CG69,"-")</f>
        <v>18000</v>
      </c>
      <c r="CM69" s="136"/>
      <c r="CN69" s="136"/>
      <c r="CO69" s="136">
        <v>1</v>
      </c>
      <c r="CP69" s="137">
        <v>1</v>
      </c>
      <c r="CQ69" s="138">
        <v>18000</v>
      </c>
      <c r="CR69" s="138">
        <v>18000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193</v>
      </c>
      <c r="C70" s="184" t="s">
        <v>58</v>
      </c>
      <c r="D70" s="184"/>
      <c r="E70" s="184" t="s">
        <v>160</v>
      </c>
      <c r="F70" s="184" t="s">
        <v>192</v>
      </c>
      <c r="G70" s="184" t="s">
        <v>73</v>
      </c>
      <c r="H70" s="87"/>
      <c r="I70" s="87"/>
      <c r="J70" s="87"/>
      <c r="K70" s="176"/>
      <c r="L70" s="79">
        <v>16</v>
      </c>
      <c r="M70" s="79">
        <v>14</v>
      </c>
      <c r="N70" s="79">
        <v>2</v>
      </c>
      <c r="O70" s="88">
        <v>2</v>
      </c>
      <c r="P70" s="89">
        <v>0</v>
      </c>
      <c r="Q70" s="90">
        <f>O70+P70</f>
        <v>2</v>
      </c>
      <c r="R70" s="80">
        <f>IFERROR(Q70/N70,"-")</f>
        <v>1</v>
      </c>
      <c r="S70" s="79">
        <v>0</v>
      </c>
      <c r="T70" s="79">
        <v>1</v>
      </c>
      <c r="U70" s="80">
        <f>IFERROR(T70/(Q70),"-")</f>
        <v>0.5</v>
      </c>
      <c r="V70" s="81"/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>
        <v>1</v>
      </c>
      <c r="BP70" s="117">
        <f>IF(Q70=0,"",IF(BO70=0,"",(BO70/Q70)))</f>
        <v>0.5</v>
      </c>
      <c r="BQ70" s="118"/>
      <c r="BR70" s="119">
        <f>IFERROR(BQ70/BO70,"-")</f>
        <v>0</v>
      </c>
      <c r="BS70" s="120"/>
      <c r="BT70" s="121">
        <f>IFERROR(BS70/BO70,"-")</f>
        <v>0</v>
      </c>
      <c r="BU70" s="122"/>
      <c r="BV70" s="122"/>
      <c r="BW70" s="122"/>
      <c r="BX70" s="123">
        <v>1</v>
      </c>
      <c r="BY70" s="124">
        <f>IF(Q70=0,"",IF(BX70=0,"",(BX70/Q70)))</f>
        <v>0.5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0.064</v>
      </c>
      <c r="B71" s="184" t="s">
        <v>194</v>
      </c>
      <c r="C71" s="184" t="s">
        <v>58</v>
      </c>
      <c r="D71" s="184"/>
      <c r="E71" s="184" t="s">
        <v>195</v>
      </c>
      <c r="F71" s="184" t="s">
        <v>110</v>
      </c>
      <c r="G71" s="184" t="s">
        <v>61</v>
      </c>
      <c r="H71" s="87" t="s">
        <v>128</v>
      </c>
      <c r="I71" s="87" t="s">
        <v>196</v>
      </c>
      <c r="J71" s="185" t="s">
        <v>197</v>
      </c>
      <c r="K71" s="176">
        <v>125000</v>
      </c>
      <c r="L71" s="79">
        <v>3</v>
      </c>
      <c r="M71" s="79">
        <v>0</v>
      </c>
      <c r="N71" s="79">
        <v>41</v>
      </c>
      <c r="O71" s="88">
        <v>0</v>
      </c>
      <c r="P71" s="89">
        <v>0</v>
      </c>
      <c r="Q71" s="90">
        <f>O71+P71</f>
        <v>0</v>
      </c>
      <c r="R71" s="80">
        <f>IFERROR(Q71/N71,"-")</f>
        <v>0</v>
      </c>
      <c r="S71" s="79">
        <v>0</v>
      </c>
      <c r="T71" s="79">
        <v>0</v>
      </c>
      <c r="U71" s="80" t="str">
        <f>IFERROR(T71/(Q71),"-")</f>
        <v>-</v>
      </c>
      <c r="V71" s="81">
        <f>IFERROR(K71/SUM(Q71:Q76),"-")</f>
        <v>17857.142857143</v>
      </c>
      <c r="W71" s="82">
        <v>0</v>
      </c>
      <c r="X71" s="80" t="str">
        <f>IF(Q71=0,"-",W71/Q71)</f>
        <v>-</v>
      </c>
      <c r="Y71" s="181">
        <v>0</v>
      </c>
      <c r="Z71" s="182" t="str">
        <f>IFERROR(Y71/Q71,"-")</f>
        <v>-</v>
      </c>
      <c r="AA71" s="182" t="str">
        <f>IFERROR(Y71/W71,"-")</f>
        <v>-</v>
      </c>
      <c r="AB71" s="176">
        <f>SUM(Y71:Y76)-SUM(K71:K76)</f>
        <v>-117000</v>
      </c>
      <c r="AC71" s="83">
        <f>SUM(Y71:Y76)/SUM(K71:K76)</f>
        <v>0.064</v>
      </c>
      <c r="AD71" s="77"/>
      <c r="AE71" s="91"/>
      <c r="AF71" s="92" t="str">
        <f>IF(Q71=0,"",IF(AE71=0,"",(AE71/Q71)))</f>
        <v/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 t="str">
        <f>IF(Q71=0,"",IF(AN71=0,"",(AN71/Q71)))</f>
        <v/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 t="str">
        <f>IF(Q71=0,"",IF(AW71=0,"",(AW71/Q71)))</f>
        <v/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 t="str">
        <f>IF(Q71=0,"",IF(BF71=0,"",(BF71/Q71)))</f>
        <v/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/>
      <c r="BP71" s="117" t="str">
        <f>IF(Q71=0,"",IF(BO71=0,"",(BO71/Q71)))</f>
        <v/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/>
      <c r="BY71" s="124" t="str">
        <f>IF(Q71=0,"",IF(BX71=0,"",(BX71/Q71)))</f>
        <v/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 t="str">
        <f>IF(Q71=0,"",IF(CG71=0,"",(CG71/Q71)))</f>
        <v/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198</v>
      </c>
      <c r="C72" s="184" t="s">
        <v>58</v>
      </c>
      <c r="D72" s="184"/>
      <c r="E72" s="184" t="s">
        <v>199</v>
      </c>
      <c r="F72" s="184" t="s">
        <v>115</v>
      </c>
      <c r="G72" s="184" t="s">
        <v>61</v>
      </c>
      <c r="H72" s="87" t="s">
        <v>128</v>
      </c>
      <c r="I72" s="87" t="s">
        <v>196</v>
      </c>
      <c r="J72" s="186" t="s">
        <v>169</v>
      </c>
      <c r="K72" s="176"/>
      <c r="L72" s="79">
        <v>1</v>
      </c>
      <c r="M72" s="79">
        <v>0</v>
      </c>
      <c r="N72" s="79">
        <v>17</v>
      </c>
      <c r="O72" s="88">
        <v>1</v>
      </c>
      <c r="P72" s="89">
        <v>0</v>
      </c>
      <c r="Q72" s="90">
        <f>O72+P72</f>
        <v>1</v>
      </c>
      <c r="R72" s="80">
        <f>IFERROR(Q72/N72,"-")</f>
        <v>0.058823529411765</v>
      </c>
      <c r="S72" s="79">
        <v>0</v>
      </c>
      <c r="T72" s="79">
        <v>1</v>
      </c>
      <c r="U72" s="80">
        <f>IFERROR(T72/(Q72),"-")</f>
        <v>1</v>
      </c>
      <c r="V72" s="81"/>
      <c r="W72" s="82">
        <v>1</v>
      </c>
      <c r="X72" s="80">
        <f>IF(Q72=0,"-",W72/Q72)</f>
        <v>1</v>
      </c>
      <c r="Y72" s="181">
        <v>0</v>
      </c>
      <c r="Z72" s="182">
        <f>IFERROR(Y72/Q72,"-")</f>
        <v>0</v>
      </c>
      <c r="AA72" s="182">
        <f>IFERROR(Y72/W72,"-")</f>
        <v>0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1</v>
      </c>
      <c r="BH72" s="109">
        <v>1</v>
      </c>
      <c r="BI72" s="111">
        <f>IFERROR(BH72/BF72,"-")</f>
        <v>1</v>
      </c>
      <c r="BJ72" s="112">
        <v>7000</v>
      </c>
      <c r="BK72" s="113">
        <f>IFERROR(BJ72/BF72,"-")</f>
        <v>7000</v>
      </c>
      <c r="BL72" s="114"/>
      <c r="BM72" s="114">
        <v>1</v>
      </c>
      <c r="BN72" s="114"/>
      <c r="BO72" s="116"/>
      <c r="BP72" s="117">
        <f>IF(Q72=0,"",IF(BO72=0,"",(BO72/Q72)))</f>
        <v>0</v>
      </c>
      <c r="BQ72" s="118"/>
      <c r="BR72" s="119" t="str">
        <f>IFERROR(BQ72/BO72,"-")</f>
        <v>-</v>
      </c>
      <c r="BS72" s="120"/>
      <c r="BT72" s="121" t="str">
        <f>IFERROR(BS72/BO72,"-")</f>
        <v>-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1</v>
      </c>
      <c r="CQ72" s="138">
        <v>0</v>
      </c>
      <c r="CR72" s="138">
        <v>7000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200</v>
      </c>
      <c r="C73" s="184" t="s">
        <v>58</v>
      </c>
      <c r="D73" s="184"/>
      <c r="E73" s="184" t="s">
        <v>201</v>
      </c>
      <c r="F73" s="184" t="s">
        <v>118</v>
      </c>
      <c r="G73" s="184" t="s">
        <v>61</v>
      </c>
      <c r="H73" s="87" t="s">
        <v>128</v>
      </c>
      <c r="I73" s="87" t="s">
        <v>196</v>
      </c>
      <c r="J73" s="185" t="s">
        <v>148</v>
      </c>
      <c r="K73" s="176"/>
      <c r="L73" s="79">
        <v>5</v>
      </c>
      <c r="M73" s="79">
        <v>0</v>
      </c>
      <c r="N73" s="79">
        <v>30</v>
      </c>
      <c r="O73" s="88">
        <v>1</v>
      </c>
      <c r="P73" s="89">
        <v>0</v>
      </c>
      <c r="Q73" s="90">
        <f>O73+P73</f>
        <v>1</v>
      </c>
      <c r="R73" s="80">
        <f>IFERROR(Q73/N73,"-")</f>
        <v>0.033333333333333</v>
      </c>
      <c r="S73" s="79">
        <v>0</v>
      </c>
      <c r="T73" s="79">
        <v>1</v>
      </c>
      <c r="U73" s="80">
        <f>IFERROR(T73/(Q73),"-")</f>
        <v>1</v>
      </c>
      <c r="V73" s="81"/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>
        <v>1</v>
      </c>
      <c r="AO73" s="98">
        <f>IF(Q73=0,"",IF(AN73=0,"",(AN73/Q73)))</f>
        <v>1</v>
      </c>
      <c r="AP73" s="97"/>
      <c r="AQ73" s="99">
        <f>IFERROR(AP73/AN73,"-")</f>
        <v>0</v>
      </c>
      <c r="AR73" s="100"/>
      <c r="AS73" s="101">
        <f>IFERROR(AR73/AN73,"-")</f>
        <v>0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/>
      <c r="BP73" s="117">
        <f>IF(Q73=0,"",IF(BO73=0,"",(BO73/Q73)))</f>
        <v>0</v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202</v>
      </c>
      <c r="C74" s="184" t="s">
        <v>58</v>
      </c>
      <c r="D74" s="184"/>
      <c r="E74" s="184" t="s">
        <v>203</v>
      </c>
      <c r="F74" s="184" t="s">
        <v>100</v>
      </c>
      <c r="G74" s="184" t="s">
        <v>61</v>
      </c>
      <c r="H74" s="87" t="s">
        <v>128</v>
      </c>
      <c r="I74" s="87" t="s">
        <v>196</v>
      </c>
      <c r="J74" s="186" t="s">
        <v>157</v>
      </c>
      <c r="K74" s="176"/>
      <c r="L74" s="79">
        <v>2</v>
      </c>
      <c r="M74" s="79">
        <v>0</v>
      </c>
      <c r="N74" s="79">
        <v>26</v>
      </c>
      <c r="O74" s="88">
        <v>0</v>
      </c>
      <c r="P74" s="89">
        <v>0</v>
      </c>
      <c r="Q74" s="90">
        <f>O74+P74</f>
        <v>0</v>
      </c>
      <c r="R74" s="80">
        <f>IFERROR(Q74/N74,"-")</f>
        <v>0</v>
      </c>
      <c r="S74" s="79">
        <v>0</v>
      </c>
      <c r="T74" s="79">
        <v>0</v>
      </c>
      <c r="U74" s="80" t="str">
        <f>IFERROR(T74/(Q74),"-")</f>
        <v>-</v>
      </c>
      <c r="V74" s="81"/>
      <c r="W74" s="82">
        <v>0</v>
      </c>
      <c r="X74" s="80" t="str">
        <f>IF(Q74=0,"-",W74/Q74)</f>
        <v>-</v>
      </c>
      <c r="Y74" s="181">
        <v>0</v>
      </c>
      <c r="Z74" s="182" t="str">
        <f>IFERROR(Y74/Q74,"-")</f>
        <v>-</v>
      </c>
      <c r="AA74" s="182" t="str">
        <f>IFERROR(Y74/W74,"-")</f>
        <v>-</v>
      </c>
      <c r="AB74" s="176"/>
      <c r="AC74" s="83"/>
      <c r="AD74" s="77"/>
      <c r="AE74" s="91"/>
      <c r="AF74" s="92" t="str">
        <f>IF(Q74=0,"",IF(AE74=0,"",(AE74/Q74)))</f>
        <v/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 t="str">
        <f>IF(Q74=0,"",IF(AN74=0,"",(AN74/Q74)))</f>
        <v/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 t="str">
        <f>IF(Q74=0,"",IF(AW74=0,"",(AW74/Q74)))</f>
        <v/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/>
      <c r="BG74" s="110" t="str">
        <f>IF(Q74=0,"",IF(BF74=0,"",(BF74/Q74)))</f>
        <v/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/>
      <c r="BP74" s="117" t="str">
        <f>IF(Q74=0,"",IF(BO74=0,"",(BO74/Q74)))</f>
        <v/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/>
      <c r="BY74" s="124" t="str">
        <f>IF(Q74=0,"",IF(BX74=0,"",(BX74/Q74)))</f>
        <v/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 t="str">
        <f>IF(Q74=0,"",IF(CG74=0,"",(CG74/Q74)))</f>
        <v/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204</v>
      </c>
      <c r="C75" s="184" t="s">
        <v>58</v>
      </c>
      <c r="D75" s="184"/>
      <c r="E75" s="184" t="s">
        <v>205</v>
      </c>
      <c r="F75" s="184" t="s">
        <v>206</v>
      </c>
      <c r="G75" s="184" t="s">
        <v>61</v>
      </c>
      <c r="H75" s="87" t="s">
        <v>128</v>
      </c>
      <c r="I75" s="87" t="s">
        <v>196</v>
      </c>
      <c r="J75" s="185" t="s">
        <v>154</v>
      </c>
      <c r="K75" s="176"/>
      <c r="L75" s="79">
        <v>7</v>
      </c>
      <c r="M75" s="79">
        <v>0</v>
      </c>
      <c r="N75" s="79">
        <v>36</v>
      </c>
      <c r="O75" s="88">
        <v>2</v>
      </c>
      <c r="P75" s="89">
        <v>0</v>
      </c>
      <c r="Q75" s="90">
        <f>O75+P75</f>
        <v>2</v>
      </c>
      <c r="R75" s="80">
        <f>IFERROR(Q75/N75,"-")</f>
        <v>0.055555555555556</v>
      </c>
      <c r="S75" s="79">
        <v>1</v>
      </c>
      <c r="T75" s="79">
        <v>0</v>
      </c>
      <c r="U75" s="80">
        <f>IFERROR(T75/(Q75),"-")</f>
        <v>0</v>
      </c>
      <c r="V75" s="81"/>
      <c r="W75" s="82">
        <v>1</v>
      </c>
      <c r="X75" s="80">
        <f>IF(Q75=0,"-",W75/Q75)</f>
        <v>0.5</v>
      </c>
      <c r="Y75" s="181">
        <v>8000</v>
      </c>
      <c r="Z75" s="182">
        <f>IFERROR(Y75/Q75,"-")</f>
        <v>4000</v>
      </c>
      <c r="AA75" s="182">
        <f>IFERROR(Y75/W75,"-")</f>
        <v>8000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>
        <f>IF(Q75=0,"",IF(BF75=0,"",(BF75/Q75)))</f>
        <v>0</v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>
        <v>1</v>
      </c>
      <c r="BP75" s="117">
        <f>IF(Q75=0,"",IF(BO75=0,"",(BO75/Q75)))</f>
        <v>0.5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>
        <v>1</v>
      </c>
      <c r="BY75" s="124">
        <f>IF(Q75=0,"",IF(BX75=0,"",(BX75/Q75)))</f>
        <v>0.5</v>
      </c>
      <c r="BZ75" s="125">
        <v>1</v>
      </c>
      <c r="CA75" s="126">
        <f>IFERROR(BZ75/BX75,"-")</f>
        <v>1</v>
      </c>
      <c r="CB75" s="127">
        <v>8000</v>
      </c>
      <c r="CC75" s="128">
        <f>IFERROR(CB75/BX75,"-")</f>
        <v>8000</v>
      </c>
      <c r="CD75" s="129"/>
      <c r="CE75" s="129">
        <v>1</v>
      </c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1</v>
      </c>
      <c r="CQ75" s="138">
        <v>8000</v>
      </c>
      <c r="CR75" s="138">
        <v>8000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207</v>
      </c>
      <c r="C76" s="184" t="s">
        <v>58</v>
      </c>
      <c r="D76" s="184"/>
      <c r="E76" s="184" t="s">
        <v>72</v>
      </c>
      <c r="F76" s="184" t="s">
        <v>72</v>
      </c>
      <c r="G76" s="184" t="s">
        <v>73</v>
      </c>
      <c r="H76" s="87" t="s">
        <v>208</v>
      </c>
      <c r="I76" s="87"/>
      <c r="J76" s="87"/>
      <c r="K76" s="176"/>
      <c r="L76" s="79">
        <v>124</v>
      </c>
      <c r="M76" s="79">
        <v>30</v>
      </c>
      <c r="N76" s="79">
        <v>15</v>
      </c>
      <c r="O76" s="88">
        <v>3</v>
      </c>
      <c r="P76" s="89">
        <v>0</v>
      </c>
      <c r="Q76" s="90">
        <f>O76+P76</f>
        <v>3</v>
      </c>
      <c r="R76" s="80">
        <f>IFERROR(Q76/N76,"-")</f>
        <v>0.2</v>
      </c>
      <c r="S76" s="79">
        <v>0</v>
      </c>
      <c r="T76" s="79">
        <v>0</v>
      </c>
      <c r="U76" s="80">
        <f>IFERROR(T76/(Q76),"-")</f>
        <v>0</v>
      </c>
      <c r="V76" s="81"/>
      <c r="W76" s="82">
        <v>0</v>
      </c>
      <c r="X76" s="80">
        <f>IF(Q76=0,"-",W76/Q76)</f>
        <v>0</v>
      </c>
      <c r="Y76" s="181">
        <v>0</v>
      </c>
      <c r="Z76" s="182">
        <f>IFERROR(Y76/Q76,"-")</f>
        <v>0</v>
      </c>
      <c r="AA76" s="182" t="str">
        <f>IFERROR(Y76/W76,"-")</f>
        <v>-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>
        <v>1</v>
      </c>
      <c r="AX76" s="104">
        <f>IF(Q76=0,"",IF(AW76=0,"",(AW76/Q76)))</f>
        <v>0.33333333333333</v>
      </c>
      <c r="AY76" s="103"/>
      <c r="AZ76" s="105">
        <f>IFERROR(AY76/AW76,"-")</f>
        <v>0</v>
      </c>
      <c r="BA76" s="106"/>
      <c r="BB76" s="107">
        <f>IFERROR(BA76/AW76,"-")</f>
        <v>0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/>
      <c r="BP76" s="117">
        <f>IF(Q76=0,"",IF(BO76=0,"",(BO76/Q76)))</f>
        <v>0</v>
      </c>
      <c r="BQ76" s="118"/>
      <c r="BR76" s="119" t="str">
        <f>IFERROR(BQ76/BO76,"-")</f>
        <v>-</v>
      </c>
      <c r="BS76" s="120"/>
      <c r="BT76" s="121" t="str">
        <f>IFERROR(BS76/BO76,"-")</f>
        <v>-</v>
      </c>
      <c r="BU76" s="122"/>
      <c r="BV76" s="122"/>
      <c r="BW76" s="122"/>
      <c r="BX76" s="123">
        <v>1</v>
      </c>
      <c r="BY76" s="124">
        <f>IF(Q76=0,"",IF(BX76=0,"",(BX76/Q76)))</f>
        <v>0.33333333333333</v>
      </c>
      <c r="BZ76" s="125"/>
      <c r="CA76" s="126">
        <f>IFERROR(BZ76/BX76,"-")</f>
        <v>0</v>
      </c>
      <c r="CB76" s="127"/>
      <c r="CC76" s="128">
        <f>IFERROR(CB76/BX76,"-")</f>
        <v>0</v>
      </c>
      <c r="CD76" s="129"/>
      <c r="CE76" s="129"/>
      <c r="CF76" s="129"/>
      <c r="CG76" s="130">
        <v>1</v>
      </c>
      <c r="CH76" s="131">
        <f>IF(Q76=0,"",IF(CG76=0,"",(CG76/Q76)))</f>
        <v>0.33333333333333</v>
      </c>
      <c r="CI76" s="132"/>
      <c r="CJ76" s="133">
        <f>IFERROR(CI76/CG76,"-")</f>
        <v>0</v>
      </c>
      <c r="CK76" s="134"/>
      <c r="CL76" s="135">
        <f>IFERROR(CK76/CG76,"-")</f>
        <v>0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30"/>
      <c r="B77" s="84"/>
      <c r="C77" s="84"/>
      <c r="D77" s="85"/>
      <c r="E77" s="85"/>
      <c r="F77" s="85"/>
      <c r="G77" s="86"/>
      <c r="H77" s="87"/>
      <c r="I77" s="87"/>
      <c r="J77" s="87"/>
      <c r="K77" s="177"/>
      <c r="L77" s="34"/>
      <c r="M77" s="34"/>
      <c r="N77" s="31"/>
      <c r="O77" s="23"/>
      <c r="P77" s="23"/>
      <c r="Q77" s="23"/>
      <c r="R77" s="32"/>
      <c r="S77" s="32"/>
      <c r="T77" s="23"/>
      <c r="U77" s="32"/>
      <c r="V77" s="25"/>
      <c r="W77" s="25"/>
      <c r="X77" s="25"/>
      <c r="Y77" s="183"/>
      <c r="Z77" s="183"/>
      <c r="AA77" s="183"/>
      <c r="AB77" s="183"/>
      <c r="AC77" s="33"/>
      <c r="AD77" s="57"/>
      <c r="AE77" s="61"/>
      <c r="AF77" s="62"/>
      <c r="AG77" s="61"/>
      <c r="AH77" s="65"/>
      <c r="AI77" s="66"/>
      <c r="AJ77" s="67"/>
      <c r="AK77" s="68"/>
      <c r="AL77" s="68"/>
      <c r="AM77" s="68"/>
      <c r="AN77" s="61"/>
      <c r="AO77" s="62"/>
      <c r="AP77" s="61"/>
      <c r="AQ77" s="65"/>
      <c r="AR77" s="66"/>
      <c r="AS77" s="67"/>
      <c r="AT77" s="68"/>
      <c r="AU77" s="68"/>
      <c r="AV77" s="68"/>
      <c r="AW77" s="61"/>
      <c r="AX77" s="62"/>
      <c r="AY77" s="61"/>
      <c r="AZ77" s="65"/>
      <c r="BA77" s="66"/>
      <c r="BB77" s="67"/>
      <c r="BC77" s="68"/>
      <c r="BD77" s="68"/>
      <c r="BE77" s="68"/>
      <c r="BF77" s="61"/>
      <c r="BG77" s="62"/>
      <c r="BH77" s="61"/>
      <c r="BI77" s="65"/>
      <c r="BJ77" s="66"/>
      <c r="BK77" s="67"/>
      <c r="BL77" s="68"/>
      <c r="BM77" s="68"/>
      <c r="BN77" s="68"/>
      <c r="BO77" s="63"/>
      <c r="BP77" s="64"/>
      <c r="BQ77" s="61"/>
      <c r="BR77" s="65"/>
      <c r="BS77" s="66"/>
      <c r="BT77" s="67"/>
      <c r="BU77" s="68"/>
      <c r="BV77" s="68"/>
      <c r="BW77" s="68"/>
      <c r="BX77" s="63"/>
      <c r="BY77" s="64"/>
      <c r="BZ77" s="61"/>
      <c r="CA77" s="65"/>
      <c r="CB77" s="66"/>
      <c r="CC77" s="67"/>
      <c r="CD77" s="68"/>
      <c r="CE77" s="68"/>
      <c r="CF77" s="68"/>
      <c r="CG77" s="63"/>
      <c r="CH77" s="64"/>
      <c r="CI77" s="61"/>
      <c r="CJ77" s="65"/>
      <c r="CK77" s="66"/>
      <c r="CL77" s="67"/>
      <c r="CM77" s="68"/>
      <c r="CN77" s="68"/>
      <c r="CO77" s="68"/>
      <c r="CP77" s="69"/>
      <c r="CQ77" s="66"/>
      <c r="CR77" s="66"/>
      <c r="CS77" s="66"/>
      <c r="CT77" s="70"/>
    </row>
    <row r="78" spans="1:99">
      <c r="A78" s="30"/>
      <c r="B78" s="37"/>
      <c r="C78" s="37"/>
      <c r="D78" s="21"/>
      <c r="E78" s="21"/>
      <c r="F78" s="21"/>
      <c r="G78" s="22"/>
      <c r="H78" s="36"/>
      <c r="I78" s="36"/>
      <c r="J78" s="73"/>
      <c r="K78" s="178"/>
      <c r="L78" s="34"/>
      <c r="M78" s="34"/>
      <c r="N78" s="31"/>
      <c r="O78" s="23"/>
      <c r="P78" s="23"/>
      <c r="Q78" s="23"/>
      <c r="R78" s="32"/>
      <c r="S78" s="32"/>
      <c r="T78" s="23"/>
      <c r="U78" s="32"/>
      <c r="V78" s="25"/>
      <c r="W78" s="25"/>
      <c r="X78" s="25"/>
      <c r="Y78" s="183"/>
      <c r="Z78" s="183"/>
      <c r="AA78" s="183"/>
      <c r="AB78" s="183"/>
      <c r="AC78" s="33"/>
      <c r="AD78" s="59"/>
      <c r="AE78" s="61"/>
      <c r="AF78" s="62"/>
      <c r="AG78" s="61"/>
      <c r="AH78" s="65"/>
      <c r="AI78" s="66"/>
      <c r="AJ78" s="67"/>
      <c r="AK78" s="68"/>
      <c r="AL78" s="68"/>
      <c r="AM78" s="68"/>
      <c r="AN78" s="61"/>
      <c r="AO78" s="62"/>
      <c r="AP78" s="61"/>
      <c r="AQ78" s="65"/>
      <c r="AR78" s="66"/>
      <c r="AS78" s="67"/>
      <c r="AT78" s="68"/>
      <c r="AU78" s="68"/>
      <c r="AV78" s="68"/>
      <c r="AW78" s="61"/>
      <c r="AX78" s="62"/>
      <c r="AY78" s="61"/>
      <c r="AZ78" s="65"/>
      <c r="BA78" s="66"/>
      <c r="BB78" s="67"/>
      <c r="BC78" s="68"/>
      <c r="BD78" s="68"/>
      <c r="BE78" s="68"/>
      <c r="BF78" s="61"/>
      <c r="BG78" s="62"/>
      <c r="BH78" s="61"/>
      <c r="BI78" s="65"/>
      <c r="BJ78" s="66"/>
      <c r="BK78" s="67"/>
      <c r="BL78" s="68"/>
      <c r="BM78" s="68"/>
      <c r="BN78" s="68"/>
      <c r="BO78" s="63"/>
      <c r="BP78" s="64"/>
      <c r="BQ78" s="61"/>
      <c r="BR78" s="65"/>
      <c r="BS78" s="66"/>
      <c r="BT78" s="67"/>
      <c r="BU78" s="68"/>
      <c r="BV78" s="68"/>
      <c r="BW78" s="68"/>
      <c r="BX78" s="63"/>
      <c r="BY78" s="64"/>
      <c r="BZ78" s="61"/>
      <c r="CA78" s="65"/>
      <c r="CB78" s="66"/>
      <c r="CC78" s="67"/>
      <c r="CD78" s="68"/>
      <c r="CE78" s="68"/>
      <c r="CF78" s="68"/>
      <c r="CG78" s="63"/>
      <c r="CH78" s="64"/>
      <c r="CI78" s="61"/>
      <c r="CJ78" s="65"/>
      <c r="CK78" s="66"/>
      <c r="CL78" s="67"/>
      <c r="CM78" s="68"/>
      <c r="CN78" s="68"/>
      <c r="CO78" s="68"/>
      <c r="CP78" s="69"/>
      <c r="CQ78" s="66"/>
      <c r="CR78" s="66"/>
      <c r="CS78" s="66"/>
      <c r="CT78" s="70"/>
    </row>
    <row r="79" spans="1:99">
      <c r="A79" s="19">
        <f>AC79</f>
        <v>1.9687616099071</v>
      </c>
      <c r="B79" s="39"/>
      <c r="C79" s="39"/>
      <c r="D79" s="39"/>
      <c r="E79" s="39"/>
      <c r="F79" s="39"/>
      <c r="G79" s="39"/>
      <c r="H79" s="40" t="s">
        <v>209</v>
      </c>
      <c r="I79" s="40"/>
      <c r="J79" s="40"/>
      <c r="K79" s="179">
        <f>SUM(K6:K78)</f>
        <v>3230000</v>
      </c>
      <c r="L79" s="41">
        <f>SUM(L6:L78)</f>
        <v>1786</v>
      </c>
      <c r="M79" s="41">
        <f>SUM(M6:M78)</f>
        <v>741</v>
      </c>
      <c r="N79" s="41">
        <f>SUM(N6:N78)</f>
        <v>2922</v>
      </c>
      <c r="O79" s="41">
        <f>SUM(O6:O78)</f>
        <v>239</v>
      </c>
      <c r="P79" s="41">
        <f>SUM(P6:P78)</f>
        <v>1</v>
      </c>
      <c r="Q79" s="41">
        <f>SUM(Q6:Q78)</f>
        <v>240</v>
      </c>
      <c r="R79" s="42">
        <f>IFERROR(Q79/N79,"-")</f>
        <v>0.082135523613963</v>
      </c>
      <c r="S79" s="76">
        <f>SUM(S6:S78)</f>
        <v>88</v>
      </c>
      <c r="T79" s="76">
        <f>SUM(T6:T78)</f>
        <v>57</v>
      </c>
      <c r="U79" s="42">
        <f>IFERROR(S79/Q79,"-")</f>
        <v>0.36666666666667</v>
      </c>
      <c r="V79" s="43">
        <f>IFERROR(K79/Q79,"-")</f>
        <v>13458.333333333</v>
      </c>
      <c r="W79" s="44">
        <f>SUM(W6:W78)</f>
        <v>83</v>
      </c>
      <c r="X79" s="42">
        <f>IFERROR(W79/Q79,"-")</f>
        <v>0.34583333333333</v>
      </c>
      <c r="Y79" s="179">
        <f>SUM(Y6:Y78)</f>
        <v>6359100</v>
      </c>
      <c r="Z79" s="179">
        <f>IFERROR(Y79/Q79,"-")</f>
        <v>26496.25</v>
      </c>
      <c r="AA79" s="179">
        <f>IFERROR(Y79/W79,"-")</f>
        <v>76615.662650602</v>
      </c>
      <c r="AB79" s="179">
        <f>Y79-K79</f>
        <v>3129100</v>
      </c>
      <c r="AC79" s="45">
        <f>Y79/K79</f>
        <v>1.9687616099071</v>
      </c>
      <c r="AD79" s="58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5"/>
    <mergeCell ref="K11:K15"/>
    <mergeCell ref="V11:V15"/>
    <mergeCell ref="AB11:AB15"/>
    <mergeCell ref="AC11:AC15"/>
    <mergeCell ref="A16:A23"/>
    <mergeCell ref="K16:K23"/>
    <mergeCell ref="V16:V23"/>
    <mergeCell ref="AB16:AB23"/>
    <mergeCell ref="AC16:AC23"/>
    <mergeCell ref="A24:A28"/>
    <mergeCell ref="K24:K28"/>
    <mergeCell ref="V24:V28"/>
    <mergeCell ref="AB24:AB28"/>
    <mergeCell ref="AC24:AC28"/>
    <mergeCell ref="A29:A30"/>
    <mergeCell ref="K29:K30"/>
    <mergeCell ref="V29:V30"/>
    <mergeCell ref="AB29:AB30"/>
    <mergeCell ref="AC29:AC30"/>
    <mergeCell ref="A31:A35"/>
    <mergeCell ref="K31:K35"/>
    <mergeCell ref="V31:V35"/>
    <mergeCell ref="AB31:AB35"/>
    <mergeCell ref="AC31:AC35"/>
    <mergeCell ref="A36:A39"/>
    <mergeCell ref="K36:K39"/>
    <mergeCell ref="V36:V39"/>
    <mergeCell ref="AB36:AB39"/>
    <mergeCell ref="AC36:AC39"/>
    <mergeCell ref="A40:A43"/>
    <mergeCell ref="K40:K43"/>
    <mergeCell ref="V40:V43"/>
    <mergeCell ref="AB40:AB43"/>
    <mergeCell ref="AC40:AC43"/>
    <mergeCell ref="A44:A46"/>
    <mergeCell ref="K44:K46"/>
    <mergeCell ref="V44:V46"/>
    <mergeCell ref="AB44:AB46"/>
    <mergeCell ref="AC44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6"/>
    <mergeCell ref="K71:K76"/>
    <mergeCell ref="V71:V76"/>
    <mergeCell ref="AB71:AB76"/>
    <mergeCell ref="AC71:AC7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210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1.28</v>
      </c>
      <c r="B6" s="184" t="s">
        <v>211</v>
      </c>
      <c r="C6" s="184" t="s">
        <v>58</v>
      </c>
      <c r="D6" s="184" t="s">
        <v>212</v>
      </c>
      <c r="E6" s="184" t="s">
        <v>172</v>
      </c>
      <c r="F6" s="184" t="s">
        <v>213</v>
      </c>
      <c r="G6" s="184" t="s">
        <v>61</v>
      </c>
      <c r="H6" s="87" t="s">
        <v>214</v>
      </c>
      <c r="I6" s="87" t="s">
        <v>215</v>
      </c>
      <c r="J6" s="87" t="s">
        <v>189</v>
      </c>
      <c r="K6" s="176">
        <v>275000</v>
      </c>
      <c r="L6" s="79">
        <v>13</v>
      </c>
      <c r="M6" s="79">
        <v>0</v>
      </c>
      <c r="N6" s="79">
        <v>46</v>
      </c>
      <c r="O6" s="88">
        <v>5</v>
      </c>
      <c r="P6" s="89">
        <v>0</v>
      </c>
      <c r="Q6" s="90">
        <f>O6+P6</f>
        <v>5</v>
      </c>
      <c r="R6" s="80">
        <f>IFERROR(Q6/N6,"-")</f>
        <v>0.10869565217391</v>
      </c>
      <c r="S6" s="79">
        <v>2</v>
      </c>
      <c r="T6" s="79">
        <v>3</v>
      </c>
      <c r="U6" s="80">
        <f>IFERROR(T6/(Q6),"-")</f>
        <v>0.6</v>
      </c>
      <c r="V6" s="81">
        <f>IFERROR(K6/SUM(Q6:Q7),"-")</f>
        <v>19642.857142857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77000</v>
      </c>
      <c r="AC6" s="83">
        <f>SUM(Y6:Y7)/SUM(K6:K7)</f>
        <v>1.28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0.2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0.2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216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60</v>
      </c>
      <c r="M7" s="79">
        <v>33</v>
      </c>
      <c r="N7" s="79">
        <v>34</v>
      </c>
      <c r="O7" s="88">
        <v>9</v>
      </c>
      <c r="P7" s="89">
        <v>0</v>
      </c>
      <c r="Q7" s="90">
        <f>O7+P7</f>
        <v>9</v>
      </c>
      <c r="R7" s="80">
        <f>IFERROR(Q7/N7,"-")</f>
        <v>0.26470588235294</v>
      </c>
      <c r="S7" s="79">
        <v>2</v>
      </c>
      <c r="T7" s="79">
        <v>2</v>
      </c>
      <c r="U7" s="80">
        <f>IFERROR(T7/(Q7),"-")</f>
        <v>0.22222222222222</v>
      </c>
      <c r="V7" s="81"/>
      <c r="W7" s="82">
        <v>3</v>
      </c>
      <c r="X7" s="80">
        <f>IF(Q7=0,"-",W7/Q7)</f>
        <v>0.33333333333333</v>
      </c>
      <c r="Y7" s="181">
        <v>352000</v>
      </c>
      <c r="Z7" s="182">
        <f>IFERROR(Y7/Q7,"-")</f>
        <v>39111.111111111</v>
      </c>
      <c r="AA7" s="182">
        <f>IFERROR(Y7/W7,"-")</f>
        <v>117333.33333333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0.11111111111111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0.11111111111111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5</v>
      </c>
      <c r="BP7" s="117">
        <f>IF(Q7=0,"",IF(BO7=0,"",(BO7/Q7)))</f>
        <v>0.55555555555556</v>
      </c>
      <c r="BQ7" s="118">
        <v>3</v>
      </c>
      <c r="BR7" s="119">
        <f>IFERROR(BQ7/BO7,"-")</f>
        <v>0.6</v>
      </c>
      <c r="BS7" s="120">
        <v>352000</v>
      </c>
      <c r="BT7" s="121">
        <f>IFERROR(BS7/BO7,"-")</f>
        <v>70400</v>
      </c>
      <c r="BU7" s="122"/>
      <c r="BV7" s="122">
        <v>1</v>
      </c>
      <c r="BW7" s="122">
        <v>2</v>
      </c>
      <c r="BX7" s="123">
        <v>2</v>
      </c>
      <c r="BY7" s="124">
        <f>IF(Q7=0,"",IF(BX7=0,"",(BX7/Q7)))</f>
        <v>0.22222222222222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352000</v>
      </c>
      <c r="CR7" s="138">
        <v>266000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2.85</v>
      </c>
      <c r="B8" s="184" t="s">
        <v>217</v>
      </c>
      <c r="C8" s="184" t="s">
        <v>58</v>
      </c>
      <c r="D8" s="184" t="s">
        <v>218</v>
      </c>
      <c r="E8" s="184" t="s">
        <v>219</v>
      </c>
      <c r="F8" s="184" t="s">
        <v>220</v>
      </c>
      <c r="G8" s="184" t="s">
        <v>61</v>
      </c>
      <c r="H8" s="87" t="s">
        <v>221</v>
      </c>
      <c r="I8" s="87" t="s">
        <v>215</v>
      </c>
      <c r="J8" s="87" t="s">
        <v>222</v>
      </c>
      <c r="K8" s="176">
        <v>200000</v>
      </c>
      <c r="L8" s="79">
        <v>41</v>
      </c>
      <c r="M8" s="79">
        <v>0</v>
      </c>
      <c r="N8" s="79">
        <v>93</v>
      </c>
      <c r="O8" s="88">
        <v>11</v>
      </c>
      <c r="P8" s="89">
        <v>0</v>
      </c>
      <c r="Q8" s="90">
        <f>O8+P8</f>
        <v>11</v>
      </c>
      <c r="R8" s="80">
        <f>IFERROR(Q8/N8,"-")</f>
        <v>0.11827956989247</v>
      </c>
      <c r="S8" s="79">
        <v>4</v>
      </c>
      <c r="T8" s="79">
        <v>2</v>
      </c>
      <c r="U8" s="80">
        <f>IFERROR(T8/(Q8),"-")</f>
        <v>0.18181818181818</v>
      </c>
      <c r="V8" s="81">
        <f>IFERROR(K8/SUM(Q8:Q9),"-")</f>
        <v>10526.315789474</v>
      </c>
      <c r="W8" s="82">
        <v>4</v>
      </c>
      <c r="X8" s="80">
        <f>IF(Q8=0,"-",W8/Q8)</f>
        <v>0.36363636363636</v>
      </c>
      <c r="Y8" s="181">
        <v>248000</v>
      </c>
      <c r="Z8" s="182">
        <f>IFERROR(Y8/Q8,"-")</f>
        <v>22545.454545455</v>
      </c>
      <c r="AA8" s="182">
        <f>IFERROR(Y8/W8,"-")</f>
        <v>62000</v>
      </c>
      <c r="AB8" s="176">
        <f>SUM(Y8:Y9)-SUM(K8:K9)</f>
        <v>370000</v>
      </c>
      <c r="AC8" s="83">
        <f>SUM(Y8:Y9)/SUM(K8:K9)</f>
        <v>2.85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0.090909090909091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0.090909090909091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0.18181818181818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0.27272727272727</v>
      </c>
      <c r="BQ8" s="118">
        <v>2</v>
      </c>
      <c r="BR8" s="119">
        <f>IFERROR(BQ8/BO8,"-")</f>
        <v>0.66666666666667</v>
      </c>
      <c r="BS8" s="120">
        <v>51000</v>
      </c>
      <c r="BT8" s="121">
        <f>IFERROR(BS8/BO8,"-")</f>
        <v>17000</v>
      </c>
      <c r="BU8" s="122"/>
      <c r="BV8" s="122">
        <v>1</v>
      </c>
      <c r="BW8" s="122">
        <v>1</v>
      </c>
      <c r="BX8" s="123">
        <v>4</v>
      </c>
      <c r="BY8" s="124">
        <f>IF(Q8=0,"",IF(BX8=0,"",(BX8/Q8)))</f>
        <v>0.36363636363636</v>
      </c>
      <c r="BZ8" s="125">
        <v>2</v>
      </c>
      <c r="CA8" s="126">
        <f>IFERROR(BZ8/BX8,"-")</f>
        <v>0.5</v>
      </c>
      <c r="CB8" s="127">
        <v>197000</v>
      </c>
      <c r="CC8" s="128">
        <f>IFERROR(CB8/BX8,"-")</f>
        <v>49250</v>
      </c>
      <c r="CD8" s="129"/>
      <c r="CE8" s="129"/>
      <c r="CF8" s="129">
        <v>2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4</v>
      </c>
      <c r="CQ8" s="138">
        <v>248000</v>
      </c>
      <c r="CR8" s="138">
        <v>107000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223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46</v>
      </c>
      <c r="M9" s="79">
        <v>32</v>
      </c>
      <c r="N9" s="79">
        <v>31</v>
      </c>
      <c r="O9" s="88">
        <v>8</v>
      </c>
      <c r="P9" s="89">
        <v>0</v>
      </c>
      <c r="Q9" s="90">
        <f>O9+P9</f>
        <v>8</v>
      </c>
      <c r="R9" s="80">
        <f>IFERROR(Q9/N9,"-")</f>
        <v>0.25806451612903</v>
      </c>
      <c r="S9" s="79">
        <v>4</v>
      </c>
      <c r="T9" s="79">
        <v>1</v>
      </c>
      <c r="U9" s="80">
        <f>IFERROR(T9/(Q9),"-")</f>
        <v>0.125</v>
      </c>
      <c r="V9" s="81"/>
      <c r="W9" s="82">
        <v>5</v>
      </c>
      <c r="X9" s="80">
        <f>IF(Q9=0,"-",W9/Q9)</f>
        <v>0.625</v>
      </c>
      <c r="Y9" s="181">
        <v>322000</v>
      </c>
      <c r="Z9" s="182">
        <f>IFERROR(Y9/Q9,"-")</f>
        <v>40250</v>
      </c>
      <c r="AA9" s="182">
        <f>IFERROR(Y9/W9,"-")</f>
        <v>64400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4</v>
      </c>
      <c r="BP9" s="117">
        <f>IF(Q9=0,"",IF(BO9=0,"",(BO9/Q9)))</f>
        <v>0.5</v>
      </c>
      <c r="BQ9" s="118">
        <v>3</v>
      </c>
      <c r="BR9" s="119">
        <f>IFERROR(BQ9/BO9,"-")</f>
        <v>0.75</v>
      </c>
      <c r="BS9" s="120">
        <v>128000</v>
      </c>
      <c r="BT9" s="121">
        <f>IFERROR(BS9/BO9,"-")</f>
        <v>32000</v>
      </c>
      <c r="BU9" s="122"/>
      <c r="BV9" s="122"/>
      <c r="BW9" s="122">
        <v>3</v>
      </c>
      <c r="BX9" s="123">
        <v>2</v>
      </c>
      <c r="BY9" s="124">
        <f>IF(Q9=0,"",IF(BX9=0,"",(BX9/Q9)))</f>
        <v>0.25</v>
      </c>
      <c r="BZ9" s="125">
        <v>2</v>
      </c>
      <c r="CA9" s="126">
        <f>IFERROR(BZ9/BX9,"-")</f>
        <v>1</v>
      </c>
      <c r="CB9" s="127">
        <v>194000</v>
      </c>
      <c r="CC9" s="128">
        <f>IFERROR(CB9/BX9,"-")</f>
        <v>97000</v>
      </c>
      <c r="CD9" s="129">
        <v>1</v>
      </c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5</v>
      </c>
      <c r="CQ9" s="138">
        <v>322000</v>
      </c>
      <c r="CR9" s="138">
        <v>191000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0.72727272727273</v>
      </c>
      <c r="B10" s="184" t="s">
        <v>224</v>
      </c>
      <c r="C10" s="184" t="s">
        <v>225</v>
      </c>
      <c r="D10" s="184" t="s">
        <v>226</v>
      </c>
      <c r="E10" s="184" t="s">
        <v>227</v>
      </c>
      <c r="F10" s="184"/>
      <c r="G10" s="184" t="s">
        <v>61</v>
      </c>
      <c r="H10" s="87" t="s">
        <v>228</v>
      </c>
      <c r="I10" s="87" t="s">
        <v>229</v>
      </c>
      <c r="J10" s="185" t="s">
        <v>197</v>
      </c>
      <c r="K10" s="176">
        <v>55000</v>
      </c>
      <c r="L10" s="79">
        <v>1</v>
      </c>
      <c r="M10" s="79">
        <v>0</v>
      </c>
      <c r="N10" s="79">
        <v>9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18333.333333333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-15000</v>
      </c>
      <c r="AC10" s="83">
        <f>SUM(Y10:Y11)/SUM(K10:K11)</f>
        <v>0.72727272727273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230</v>
      </c>
      <c r="C11" s="184" t="s">
        <v>225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27</v>
      </c>
      <c r="M11" s="79">
        <v>22</v>
      </c>
      <c r="N11" s="79">
        <v>9</v>
      </c>
      <c r="O11" s="88">
        <v>3</v>
      </c>
      <c r="P11" s="89">
        <v>0</v>
      </c>
      <c r="Q11" s="90">
        <f>O11+P11</f>
        <v>3</v>
      </c>
      <c r="R11" s="80">
        <f>IFERROR(Q11/N11,"-")</f>
        <v>0.33333333333333</v>
      </c>
      <c r="S11" s="79">
        <v>2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0.33333333333333</v>
      </c>
      <c r="Y11" s="181">
        <v>40000</v>
      </c>
      <c r="Z11" s="182">
        <f>IFERROR(Y11/Q11,"-")</f>
        <v>13333.333333333</v>
      </c>
      <c r="AA11" s="182">
        <f>IFERROR(Y11/W11,"-")</f>
        <v>40000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0.33333333333333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0.66666666666667</v>
      </c>
      <c r="BZ11" s="125">
        <v>1</v>
      </c>
      <c r="CA11" s="126">
        <f>IFERROR(BZ11/BX11,"-")</f>
        <v>0.5</v>
      </c>
      <c r="CB11" s="127">
        <v>40000</v>
      </c>
      <c r="CC11" s="128">
        <f>IFERROR(CB11/BX11,"-")</f>
        <v>20000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40000</v>
      </c>
      <c r="CR11" s="138">
        <v>40000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2.8461538461538</v>
      </c>
      <c r="B12" s="184" t="s">
        <v>231</v>
      </c>
      <c r="C12" s="184" t="s">
        <v>225</v>
      </c>
      <c r="D12" s="184" t="s">
        <v>232</v>
      </c>
      <c r="E12" s="184" t="s">
        <v>233</v>
      </c>
      <c r="F12" s="184"/>
      <c r="G12" s="184" t="s">
        <v>61</v>
      </c>
      <c r="H12" s="87" t="s">
        <v>234</v>
      </c>
      <c r="I12" s="87" t="s">
        <v>235</v>
      </c>
      <c r="J12" s="87" t="s">
        <v>236</v>
      </c>
      <c r="K12" s="176">
        <v>65000</v>
      </c>
      <c r="L12" s="79">
        <v>7</v>
      </c>
      <c r="M12" s="79">
        <v>0</v>
      </c>
      <c r="N12" s="79">
        <v>23</v>
      </c>
      <c r="O12" s="88">
        <v>4</v>
      </c>
      <c r="P12" s="89">
        <v>0</v>
      </c>
      <c r="Q12" s="90">
        <f>O12+P12</f>
        <v>4</v>
      </c>
      <c r="R12" s="80">
        <f>IFERROR(Q12/N12,"-")</f>
        <v>0.17391304347826</v>
      </c>
      <c r="S12" s="79">
        <v>0</v>
      </c>
      <c r="T12" s="79">
        <v>1</v>
      </c>
      <c r="U12" s="80">
        <f>IFERROR(T12/(Q12),"-")</f>
        <v>0.25</v>
      </c>
      <c r="V12" s="81">
        <f>IFERROR(K12/SUM(Q12:Q13),"-")</f>
        <v>2954.5454545455</v>
      </c>
      <c r="W12" s="82">
        <v>2</v>
      </c>
      <c r="X12" s="80">
        <f>IF(Q12=0,"-",W12/Q12)</f>
        <v>0.5</v>
      </c>
      <c r="Y12" s="181">
        <v>11000</v>
      </c>
      <c r="Z12" s="182">
        <f>IFERROR(Y12/Q12,"-")</f>
        <v>2750</v>
      </c>
      <c r="AA12" s="182">
        <f>IFERROR(Y12/W12,"-")</f>
        <v>5500</v>
      </c>
      <c r="AB12" s="176">
        <f>SUM(Y12:Y13)-SUM(K12:K13)</f>
        <v>120000</v>
      </c>
      <c r="AC12" s="83">
        <f>SUM(Y12:Y13)/SUM(K12:K13)</f>
        <v>2.8461538461538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0.25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0.5</v>
      </c>
      <c r="BH12" s="109">
        <v>1</v>
      </c>
      <c r="BI12" s="111">
        <f>IFERROR(BH12/BF12,"-")</f>
        <v>0.5</v>
      </c>
      <c r="BJ12" s="112">
        <v>8000</v>
      </c>
      <c r="BK12" s="113">
        <f>IFERROR(BJ12/BF12,"-")</f>
        <v>4000</v>
      </c>
      <c r="BL12" s="114"/>
      <c r="BM12" s="114">
        <v>1</v>
      </c>
      <c r="BN12" s="114"/>
      <c r="BO12" s="116">
        <v>1</v>
      </c>
      <c r="BP12" s="117">
        <f>IF(Q12=0,"",IF(BO12=0,"",(BO12/Q12)))</f>
        <v>0.25</v>
      </c>
      <c r="BQ12" s="118">
        <v>1</v>
      </c>
      <c r="BR12" s="119">
        <f>IFERROR(BQ12/BO12,"-")</f>
        <v>1</v>
      </c>
      <c r="BS12" s="120">
        <v>3000</v>
      </c>
      <c r="BT12" s="121">
        <f>IFERROR(BS12/BO12,"-")</f>
        <v>3000</v>
      </c>
      <c r="BU12" s="122">
        <v>1</v>
      </c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11000</v>
      </c>
      <c r="CR12" s="138">
        <v>8000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237</v>
      </c>
      <c r="C13" s="184" t="s">
        <v>225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197</v>
      </c>
      <c r="M13" s="79">
        <v>79</v>
      </c>
      <c r="N13" s="79">
        <v>55</v>
      </c>
      <c r="O13" s="88">
        <v>18</v>
      </c>
      <c r="P13" s="89">
        <v>0</v>
      </c>
      <c r="Q13" s="90">
        <f>O13+P13</f>
        <v>18</v>
      </c>
      <c r="R13" s="80">
        <f>IFERROR(Q13/N13,"-")</f>
        <v>0.32727272727273</v>
      </c>
      <c r="S13" s="79">
        <v>7</v>
      </c>
      <c r="T13" s="79">
        <v>5</v>
      </c>
      <c r="U13" s="80">
        <f>IFERROR(T13/(Q13),"-")</f>
        <v>0.27777777777778</v>
      </c>
      <c r="V13" s="81"/>
      <c r="W13" s="82">
        <v>8</v>
      </c>
      <c r="X13" s="80">
        <f>IF(Q13=0,"-",W13/Q13)</f>
        <v>0.44444444444444</v>
      </c>
      <c r="Y13" s="181">
        <v>174000</v>
      </c>
      <c r="Z13" s="182">
        <f>IFERROR(Y13/Q13,"-")</f>
        <v>9666.6666666667</v>
      </c>
      <c r="AA13" s="182">
        <f>IFERROR(Y13/W13,"-")</f>
        <v>21750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4</v>
      </c>
      <c r="AO13" s="98">
        <f>IF(Q13=0,"",IF(AN13=0,"",(AN13/Q13)))</f>
        <v>0.22222222222222</v>
      </c>
      <c r="AP13" s="97">
        <v>1</v>
      </c>
      <c r="AQ13" s="99">
        <f>IFERROR(AP13/AN13,"-")</f>
        <v>0.25</v>
      </c>
      <c r="AR13" s="100">
        <v>5000</v>
      </c>
      <c r="AS13" s="101">
        <f>IFERROR(AR13/AN13,"-")</f>
        <v>1250</v>
      </c>
      <c r="AT13" s="102">
        <v>1</v>
      </c>
      <c r="AU13" s="102"/>
      <c r="AV13" s="102"/>
      <c r="AW13" s="103">
        <v>3</v>
      </c>
      <c r="AX13" s="104">
        <f>IF(Q13=0,"",IF(AW13=0,"",(AW13/Q13)))</f>
        <v>0.16666666666667</v>
      </c>
      <c r="AY13" s="103">
        <v>1</v>
      </c>
      <c r="AZ13" s="105">
        <f>IFERROR(AY13/AW13,"-")</f>
        <v>0.33333333333333</v>
      </c>
      <c r="BA13" s="106">
        <v>15000</v>
      </c>
      <c r="BB13" s="107">
        <f>IFERROR(BA13/AW13,"-")</f>
        <v>5000</v>
      </c>
      <c r="BC13" s="108"/>
      <c r="BD13" s="108"/>
      <c r="BE13" s="108">
        <v>1</v>
      </c>
      <c r="BF13" s="109">
        <v>3</v>
      </c>
      <c r="BG13" s="110">
        <f>IF(Q13=0,"",IF(BF13=0,"",(BF13/Q13)))</f>
        <v>0.16666666666667</v>
      </c>
      <c r="BH13" s="109">
        <v>1</v>
      </c>
      <c r="BI13" s="111">
        <f>IFERROR(BH13/BF13,"-")</f>
        <v>0.33333333333333</v>
      </c>
      <c r="BJ13" s="112">
        <v>3000</v>
      </c>
      <c r="BK13" s="113">
        <f>IFERROR(BJ13/BF13,"-")</f>
        <v>1000</v>
      </c>
      <c r="BL13" s="114">
        <v>1</v>
      </c>
      <c r="BM13" s="114"/>
      <c r="BN13" s="114"/>
      <c r="BO13" s="116">
        <v>4</v>
      </c>
      <c r="BP13" s="117">
        <f>IF(Q13=0,"",IF(BO13=0,"",(BO13/Q13)))</f>
        <v>0.22222222222222</v>
      </c>
      <c r="BQ13" s="118">
        <v>3</v>
      </c>
      <c r="BR13" s="119">
        <f>IFERROR(BQ13/BO13,"-")</f>
        <v>0.75</v>
      </c>
      <c r="BS13" s="120">
        <v>95000</v>
      </c>
      <c r="BT13" s="121">
        <f>IFERROR(BS13/BO13,"-")</f>
        <v>23750</v>
      </c>
      <c r="BU13" s="122">
        <v>1</v>
      </c>
      <c r="BV13" s="122">
        <v>1</v>
      </c>
      <c r="BW13" s="122">
        <v>1</v>
      </c>
      <c r="BX13" s="123">
        <v>2</v>
      </c>
      <c r="BY13" s="124">
        <f>IF(Q13=0,"",IF(BX13=0,"",(BX13/Q13)))</f>
        <v>0.11111111111111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0.11111111111111</v>
      </c>
      <c r="CI13" s="132">
        <v>2</v>
      </c>
      <c r="CJ13" s="133">
        <f>IFERROR(CI13/CG13,"-")</f>
        <v>1</v>
      </c>
      <c r="CK13" s="134">
        <v>56000</v>
      </c>
      <c r="CL13" s="135">
        <f>IFERROR(CK13/CG13,"-")</f>
        <v>28000</v>
      </c>
      <c r="CM13" s="136">
        <v>1</v>
      </c>
      <c r="CN13" s="136"/>
      <c r="CO13" s="136">
        <v>1</v>
      </c>
      <c r="CP13" s="137">
        <v>8</v>
      </c>
      <c r="CQ13" s="138">
        <v>174000</v>
      </c>
      <c r="CR13" s="138">
        <v>79000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1.5</v>
      </c>
      <c r="B14" s="184" t="s">
        <v>238</v>
      </c>
      <c r="C14" s="184" t="s">
        <v>225</v>
      </c>
      <c r="D14" s="184" t="s">
        <v>226</v>
      </c>
      <c r="E14" s="184" t="s">
        <v>227</v>
      </c>
      <c r="F14" s="184"/>
      <c r="G14" s="184" t="s">
        <v>61</v>
      </c>
      <c r="H14" s="87" t="s">
        <v>239</v>
      </c>
      <c r="I14" s="87" t="s">
        <v>240</v>
      </c>
      <c r="J14" s="185" t="s">
        <v>148</v>
      </c>
      <c r="K14" s="176">
        <v>40000</v>
      </c>
      <c r="L14" s="79">
        <v>6</v>
      </c>
      <c r="M14" s="79">
        <v>0</v>
      </c>
      <c r="N14" s="79">
        <v>26</v>
      </c>
      <c r="O14" s="88">
        <v>1</v>
      </c>
      <c r="P14" s="89">
        <v>0</v>
      </c>
      <c r="Q14" s="90">
        <f>O14+P14</f>
        <v>1</v>
      </c>
      <c r="R14" s="80">
        <f>IFERROR(Q14/N14,"-")</f>
        <v>0.038461538461538</v>
      </c>
      <c r="S14" s="79">
        <v>0</v>
      </c>
      <c r="T14" s="79">
        <v>1</v>
      </c>
      <c r="U14" s="80">
        <f>IFERROR(T14/(Q14),"-")</f>
        <v>1</v>
      </c>
      <c r="V14" s="81">
        <f>IFERROR(K14/SUM(Q14:Q15),"-")</f>
        <v>6666.6666666667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20000</v>
      </c>
      <c r="AC14" s="83">
        <f>SUM(Y14:Y15)/SUM(K14:K15)</f>
        <v>1.5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1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241</v>
      </c>
      <c r="C15" s="184" t="s">
        <v>225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25</v>
      </c>
      <c r="M15" s="79">
        <v>15</v>
      </c>
      <c r="N15" s="79">
        <v>22</v>
      </c>
      <c r="O15" s="88">
        <v>5</v>
      </c>
      <c r="P15" s="89">
        <v>0</v>
      </c>
      <c r="Q15" s="90">
        <f>O15+P15</f>
        <v>5</v>
      </c>
      <c r="R15" s="80">
        <f>IFERROR(Q15/N15,"-")</f>
        <v>0.22727272727273</v>
      </c>
      <c r="S15" s="79">
        <v>1</v>
      </c>
      <c r="T15" s="79">
        <v>2</v>
      </c>
      <c r="U15" s="80">
        <f>IFERROR(T15/(Q15),"-")</f>
        <v>0.4</v>
      </c>
      <c r="V15" s="81"/>
      <c r="W15" s="82">
        <v>2</v>
      </c>
      <c r="X15" s="80">
        <f>IF(Q15=0,"-",W15/Q15)</f>
        <v>0.4</v>
      </c>
      <c r="Y15" s="181">
        <v>60000</v>
      </c>
      <c r="Z15" s="182">
        <f>IFERROR(Y15/Q15,"-")</f>
        <v>12000</v>
      </c>
      <c r="AA15" s="182">
        <f>IFERROR(Y15/W15,"-")</f>
        <v>30000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3</v>
      </c>
      <c r="BP15" s="117">
        <f>IF(Q15=0,"",IF(BO15=0,"",(BO15/Q15)))</f>
        <v>0.6</v>
      </c>
      <c r="BQ15" s="118">
        <v>2</v>
      </c>
      <c r="BR15" s="119">
        <f>IFERROR(BQ15/BO15,"-")</f>
        <v>0.66666666666667</v>
      </c>
      <c r="BS15" s="120">
        <v>60000</v>
      </c>
      <c r="BT15" s="121">
        <f>IFERROR(BS15/BO15,"-")</f>
        <v>20000</v>
      </c>
      <c r="BU15" s="122">
        <v>1</v>
      </c>
      <c r="BV15" s="122"/>
      <c r="BW15" s="122">
        <v>1</v>
      </c>
      <c r="BX15" s="123">
        <v>1</v>
      </c>
      <c r="BY15" s="124">
        <f>IF(Q15=0,"",IF(BX15=0,"",(BX15/Q15)))</f>
        <v>0.2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60000</v>
      </c>
      <c r="CR15" s="138">
        <v>55000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1.1111111111111</v>
      </c>
      <c r="B16" s="184" t="s">
        <v>242</v>
      </c>
      <c r="C16" s="184" t="s">
        <v>225</v>
      </c>
      <c r="D16" s="184" t="s">
        <v>243</v>
      </c>
      <c r="E16" s="184" t="s">
        <v>244</v>
      </c>
      <c r="F16" s="184"/>
      <c r="G16" s="184" t="s">
        <v>61</v>
      </c>
      <c r="H16" s="87" t="s">
        <v>245</v>
      </c>
      <c r="I16" s="87" t="s">
        <v>240</v>
      </c>
      <c r="J16" s="87" t="s">
        <v>246</v>
      </c>
      <c r="K16" s="176">
        <v>45000</v>
      </c>
      <c r="L16" s="79">
        <v>24</v>
      </c>
      <c r="M16" s="79">
        <v>0</v>
      </c>
      <c r="N16" s="79">
        <v>80</v>
      </c>
      <c r="O16" s="88">
        <v>6</v>
      </c>
      <c r="P16" s="89">
        <v>0</v>
      </c>
      <c r="Q16" s="90">
        <f>O16+P16</f>
        <v>6</v>
      </c>
      <c r="R16" s="80">
        <f>IFERROR(Q16/N16,"-")</f>
        <v>0.075</v>
      </c>
      <c r="S16" s="79">
        <v>1</v>
      </c>
      <c r="T16" s="79">
        <v>1</v>
      </c>
      <c r="U16" s="80">
        <f>IFERROR(T16/(Q16),"-")</f>
        <v>0.16666666666667</v>
      </c>
      <c r="V16" s="81">
        <f>IFERROR(K16/SUM(Q16:Q17),"-")</f>
        <v>2250</v>
      </c>
      <c r="W16" s="82">
        <v>2</v>
      </c>
      <c r="X16" s="80">
        <f>IF(Q16=0,"-",W16/Q16)</f>
        <v>0.33333333333333</v>
      </c>
      <c r="Y16" s="181">
        <v>16000</v>
      </c>
      <c r="Z16" s="182">
        <f>IFERROR(Y16/Q16,"-")</f>
        <v>2666.6666666667</v>
      </c>
      <c r="AA16" s="182">
        <f>IFERROR(Y16/W16,"-")</f>
        <v>8000</v>
      </c>
      <c r="AB16" s="176">
        <f>SUM(Y16:Y17)-SUM(K16:K17)</f>
        <v>5000</v>
      </c>
      <c r="AC16" s="83">
        <f>SUM(Y16:Y17)/SUM(K16:K17)</f>
        <v>1.1111111111111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0.16666666666667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2</v>
      </c>
      <c r="BG16" s="110">
        <f>IF(Q16=0,"",IF(BF16=0,"",(BF16/Q16)))</f>
        <v>0.33333333333333</v>
      </c>
      <c r="BH16" s="109">
        <v>1</v>
      </c>
      <c r="BI16" s="111">
        <f>IFERROR(BH16/BF16,"-")</f>
        <v>0.5</v>
      </c>
      <c r="BJ16" s="112">
        <v>8000</v>
      </c>
      <c r="BK16" s="113">
        <f>IFERROR(BJ16/BF16,"-")</f>
        <v>4000</v>
      </c>
      <c r="BL16" s="114"/>
      <c r="BM16" s="114">
        <v>1</v>
      </c>
      <c r="BN16" s="114"/>
      <c r="BO16" s="116">
        <v>3</v>
      </c>
      <c r="BP16" s="117">
        <f>IF(Q16=0,"",IF(BO16=0,"",(BO16/Q16)))</f>
        <v>0.5</v>
      </c>
      <c r="BQ16" s="118">
        <v>1</v>
      </c>
      <c r="BR16" s="119">
        <f>IFERROR(BQ16/BO16,"-")</f>
        <v>0.33333333333333</v>
      </c>
      <c r="BS16" s="120">
        <v>8000</v>
      </c>
      <c r="BT16" s="121">
        <f>IFERROR(BS16/BO16,"-")</f>
        <v>2666.6666666667</v>
      </c>
      <c r="BU16" s="122"/>
      <c r="BV16" s="122">
        <v>1</v>
      </c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16000</v>
      </c>
      <c r="CR16" s="138">
        <v>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247</v>
      </c>
      <c r="C17" s="184" t="s">
        <v>225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71</v>
      </c>
      <c r="M17" s="79">
        <v>42</v>
      </c>
      <c r="N17" s="79">
        <v>42</v>
      </c>
      <c r="O17" s="88">
        <v>14</v>
      </c>
      <c r="P17" s="89">
        <v>0</v>
      </c>
      <c r="Q17" s="90">
        <f>O17+P17</f>
        <v>14</v>
      </c>
      <c r="R17" s="80">
        <f>IFERROR(Q17/N17,"-")</f>
        <v>0.33333333333333</v>
      </c>
      <c r="S17" s="79">
        <v>5</v>
      </c>
      <c r="T17" s="79">
        <v>3</v>
      </c>
      <c r="U17" s="80">
        <f>IFERROR(T17/(Q17),"-")</f>
        <v>0.21428571428571</v>
      </c>
      <c r="V17" s="81"/>
      <c r="W17" s="82">
        <v>4</v>
      </c>
      <c r="X17" s="80">
        <f>IF(Q17=0,"-",W17/Q17)</f>
        <v>0.28571428571429</v>
      </c>
      <c r="Y17" s="181">
        <v>34000</v>
      </c>
      <c r="Z17" s="182">
        <f>IFERROR(Y17/Q17,"-")</f>
        <v>2428.5714285714</v>
      </c>
      <c r="AA17" s="182">
        <f>IFERROR(Y17/W17,"-")</f>
        <v>8500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0.071428571428571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1</v>
      </c>
      <c r="AX17" s="104">
        <f>IF(Q17=0,"",IF(AW17=0,"",(AW17/Q17)))</f>
        <v>0.071428571428571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0.071428571428571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6</v>
      </c>
      <c r="BP17" s="117">
        <f>IF(Q17=0,"",IF(BO17=0,"",(BO17/Q17)))</f>
        <v>0.42857142857143</v>
      </c>
      <c r="BQ17" s="118">
        <v>3</v>
      </c>
      <c r="BR17" s="119">
        <f>IFERROR(BQ17/BO17,"-")</f>
        <v>0.5</v>
      </c>
      <c r="BS17" s="120">
        <v>31000</v>
      </c>
      <c r="BT17" s="121">
        <f>IFERROR(BS17/BO17,"-")</f>
        <v>5166.6666666667</v>
      </c>
      <c r="BU17" s="122">
        <v>2</v>
      </c>
      <c r="BV17" s="122">
        <v>1</v>
      </c>
      <c r="BW17" s="122"/>
      <c r="BX17" s="123">
        <v>5</v>
      </c>
      <c r="BY17" s="124">
        <f>IF(Q17=0,"",IF(BX17=0,"",(BX17/Q17)))</f>
        <v>0.35714285714286</v>
      </c>
      <c r="BZ17" s="125">
        <v>1</v>
      </c>
      <c r="CA17" s="126">
        <f>IFERROR(BZ17/BX17,"-")</f>
        <v>0.2</v>
      </c>
      <c r="CB17" s="127">
        <v>3000</v>
      </c>
      <c r="CC17" s="128">
        <f>IFERROR(CB17/BX17,"-")</f>
        <v>600</v>
      </c>
      <c r="CD17" s="129">
        <v>1</v>
      </c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4</v>
      </c>
      <c r="CQ17" s="138">
        <v>34000</v>
      </c>
      <c r="CR17" s="138">
        <v>20000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3.9866666666667</v>
      </c>
      <c r="B18" s="184" t="s">
        <v>248</v>
      </c>
      <c r="C18" s="184" t="s">
        <v>225</v>
      </c>
      <c r="D18" s="184" t="s">
        <v>243</v>
      </c>
      <c r="E18" s="184" t="s">
        <v>244</v>
      </c>
      <c r="F18" s="184"/>
      <c r="G18" s="184" t="s">
        <v>61</v>
      </c>
      <c r="H18" s="87" t="s">
        <v>249</v>
      </c>
      <c r="I18" s="87" t="s">
        <v>229</v>
      </c>
      <c r="J18" s="87" t="s">
        <v>250</v>
      </c>
      <c r="K18" s="176">
        <v>75000</v>
      </c>
      <c r="L18" s="79">
        <v>26</v>
      </c>
      <c r="M18" s="79">
        <v>0</v>
      </c>
      <c r="N18" s="79">
        <v>91</v>
      </c>
      <c r="O18" s="88">
        <v>6</v>
      </c>
      <c r="P18" s="89">
        <v>0</v>
      </c>
      <c r="Q18" s="90">
        <f>O18+P18</f>
        <v>6</v>
      </c>
      <c r="R18" s="80">
        <f>IFERROR(Q18/N18,"-")</f>
        <v>0.065934065934066</v>
      </c>
      <c r="S18" s="79">
        <v>2</v>
      </c>
      <c r="T18" s="79">
        <v>1</v>
      </c>
      <c r="U18" s="80">
        <f>IFERROR(T18/(Q18),"-")</f>
        <v>0.16666666666667</v>
      </c>
      <c r="V18" s="81">
        <f>IFERROR(K18/SUM(Q18:Q19),"-")</f>
        <v>5000</v>
      </c>
      <c r="W18" s="82">
        <v>2</v>
      </c>
      <c r="X18" s="80">
        <f>IF(Q18=0,"-",W18/Q18)</f>
        <v>0.33333333333333</v>
      </c>
      <c r="Y18" s="181">
        <v>6000</v>
      </c>
      <c r="Z18" s="182">
        <f>IFERROR(Y18/Q18,"-")</f>
        <v>1000</v>
      </c>
      <c r="AA18" s="182">
        <f>IFERROR(Y18/W18,"-")</f>
        <v>3000</v>
      </c>
      <c r="AB18" s="176">
        <f>SUM(Y18:Y19)-SUM(K18:K19)</f>
        <v>224000</v>
      </c>
      <c r="AC18" s="83">
        <f>SUM(Y18:Y19)/SUM(K18:K19)</f>
        <v>3.9866666666667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0.16666666666667</v>
      </c>
      <c r="AY18" s="103">
        <v>1</v>
      </c>
      <c r="AZ18" s="105">
        <f>IFERROR(AY18/AW18,"-")</f>
        <v>1</v>
      </c>
      <c r="BA18" s="106">
        <v>3000</v>
      </c>
      <c r="BB18" s="107">
        <f>IFERROR(BA18/AW18,"-")</f>
        <v>3000</v>
      </c>
      <c r="BC18" s="108">
        <v>1</v>
      </c>
      <c r="BD18" s="108"/>
      <c r="BE18" s="108"/>
      <c r="BF18" s="109">
        <v>1</v>
      </c>
      <c r="BG18" s="110">
        <f>IF(Q18=0,"",IF(BF18=0,"",(BF18/Q18)))</f>
        <v>0.16666666666667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4</v>
      </c>
      <c r="BP18" s="117">
        <f>IF(Q18=0,"",IF(BO18=0,"",(BO18/Q18)))</f>
        <v>0.66666666666667</v>
      </c>
      <c r="BQ18" s="118">
        <v>1</v>
      </c>
      <c r="BR18" s="119">
        <f>IFERROR(BQ18/BO18,"-")</f>
        <v>0.25</v>
      </c>
      <c r="BS18" s="120">
        <v>3000</v>
      </c>
      <c r="BT18" s="121">
        <f>IFERROR(BS18/BO18,"-")</f>
        <v>750</v>
      </c>
      <c r="BU18" s="122">
        <v>1</v>
      </c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6000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251</v>
      </c>
      <c r="C19" s="184" t="s">
        <v>225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69</v>
      </c>
      <c r="M19" s="79">
        <v>53</v>
      </c>
      <c r="N19" s="79">
        <v>76</v>
      </c>
      <c r="O19" s="88">
        <v>9</v>
      </c>
      <c r="P19" s="89">
        <v>0</v>
      </c>
      <c r="Q19" s="90">
        <f>O19+P19</f>
        <v>9</v>
      </c>
      <c r="R19" s="80">
        <f>IFERROR(Q19/N19,"-")</f>
        <v>0.11842105263158</v>
      </c>
      <c r="S19" s="79">
        <v>4</v>
      </c>
      <c r="T19" s="79">
        <v>3</v>
      </c>
      <c r="U19" s="80">
        <f>IFERROR(T19/(Q19),"-")</f>
        <v>0.33333333333333</v>
      </c>
      <c r="V19" s="81"/>
      <c r="W19" s="82">
        <v>5</v>
      </c>
      <c r="X19" s="80">
        <f>IF(Q19=0,"-",W19/Q19)</f>
        <v>0.55555555555556</v>
      </c>
      <c r="Y19" s="181">
        <v>293000</v>
      </c>
      <c r="Z19" s="182">
        <f>IFERROR(Y19/Q19,"-")</f>
        <v>32555.555555556</v>
      </c>
      <c r="AA19" s="182">
        <f>IFERROR(Y19/W19,"-")</f>
        <v>58600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0.11111111111111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3</v>
      </c>
      <c r="BP19" s="117">
        <f>IF(Q19=0,"",IF(BO19=0,"",(BO19/Q19)))</f>
        <v>0.33333333333333</v>
      </c>
      <c r="BQ19" s="118">
        <v>1</v>
      </c>
      <c r="BR19" s="119">
        <f>IFERROR(BQ19/BO19,"-")</f>
        <v>0.33333333333333</v>
      </c>
      <c r="BS19" s="120">
        <v>69000</v>
      </c>
      <c r="BT19" s="121">
        <f>IFERROR(BS19/BO19,"-")</f>
        <v>23000</v>
      </c>
      <c r="BU19" s="122"/>
      <c r="BV19" s="122"/>
      <c r="BW19" s="122">
        <v>1</v>
      </c>
      <c r="BX19" s="123">
        <v>4</v>
      </c>
      <c r="BY19" s="124">
        <f>IF(Q19=0,"",IF(BX19=0,"",(BX19/Q19)))</f>
        <v>0.44444444444444</v>
      </c>
      <c r="BZ19" s="125">
        <v>3</v>
      </c>
      <c r="CA19" s="126">
        <f>IFERROR(BZ19/BX19,"-")</f>
        <v>0.75</v>
      </c>
      <c r="CB19" s="127">
        <v>221000</v>
      </c>
      <c r="CC19" s="128">
        <f>IFERROR(CB19/BX19,"-")</f>
        <v>55250</v>
      </c>
      <c r="CD19" s="129"/>
      <c r="CE19" s="129"/>
      <c r="CF19" s="129">
        <v>3</v>
      </c>
      <c r="CG19" s="130">
        <v>1</v>
      </c>
      <c r="CH19" s="131">
        <f>IF(Q19=0,"",IF(CG19=0,"",(CG19/Q19)))</f>
        <v>0.11111111111111</v>
      </c>
      <c r="CI19" s="132">
        <v>1</v>
      </c>
      <c r="CJ19" s="133">
        <f>IFERROR(CI19/CG19,"-")</f>
        <v>1</v>
      </c>
      <c r="CK19" s="134">
        <v>3000</v>
      </c>
      <c r="CL19" s="135">
        <f>IFERROR(CK19/CG19,"-")</f>
        <v>3000</v>
      </c>
      <c r="CM19" s="136">
        <v>1</v>
      </c>
      <c r="CN19" s="136"/>
      <c r="CO19" s="136"/>
      <c r="CP19" s="137">
        <v>5</v>
      </c>
      <c r="CQ19" s="138">
        <v>293000</v>
      </c>
      <c r="CR19" s="138">
        <v>105000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30"/>
      <c r="B20" s="84"/>
      <c r="C20" s="84"/>
      <c r="D20" s="85"/>
      <c r="E20" s="85"/>
      <c r="F20" s="85"/>
      <c r="G20" s="86"/>
      <c r="H20" s="87"/>
      <c r="I20" s="87"/>
      <c r="J20" s="87"/>
      <c r="K20" s="177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7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3"/>
      <c r="K21" s="178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9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19">
        <f>AC22</f>
        <v>2.0609271523179</v>
      </c>
      <c r="B22" s="39"/>
      <c r="C22" s="39"/>
      <c r="D22" s="39"/>
      <c r="E22" s="39"/>
      <c r="F22" s="39"/>
      <c r="G22" s="39"/>
      <c r="H22" s="40" t="s">
        <v>252</v>
      </c>
      <c r="I22" s="40"/>
      <c r="J22" s="40"/>
      <c r="K22" s="179">
        <f>SUM(K6:K21)</f>
        <v>755000</v>
      </c>
      <c r="L22" s="41">
        <f>SUM(L6:L21)</f>
        <v>613</v>
      </c>
      <c r="M22" s="41">
        <f>SUM(M6:M21)</f>
        <v>276</v>
      </c>
      <c r="N22" s="41">
        <f>SUM(N6:N21)</f>
        <v>637</v>
      </c>
      <c r="O22" s="41">
        <f>SUM(O6:O21)</f>
        <v>99</v>
      </c>
      <c r="P22" s="41">
        <f>SUM(P6:P21)</f>
        <v>0</v>
      </c>
      <c r="Q22" s="41">
        <f>SUM(Q6:Q21)</f>
        <v>99</v>
      </c>
      <c r="R22" s="42">
        <f>IFERROR(Q22/N22,"-")</f>
        <v>0.15541601255887</v>
      </c>
      <c r="S22" s="76">
        <f>SUM(S6:S21)</f>
        <v>34</v>
      </c>
      <c r="T22" s="76">
        <f>SUM(T6:T21)</f>
        <v>25</v>
      </c>
      <c r="U22" s="42">
        <f>IFERROR(S22/Q22,"-")</f>
        <v>0.34343434343434</v>
      </c>
      <c r="V22" s="43">
        <f>IFERROR(K22/Q22,"-")</f>
        <v>7626.2626262626</v>
      </c>
      <c r="W22" s="44">
        <f>SUM(W6:W21)</f>
        <v>38</v>
      </c>
      <c r="X22" s="42">
        <f>IFERROR(W22/Q22,"-")</f>
        <v>0.38383838383838</v>
      </c>
      <c r="Y22" s="179">
        <f>SUM(Y6:Y21)</f>
        <v>1556000</v>
      </c>
      <c r="Z22" s="179">
        <f>IFERROR(Y22/Q22,"-")</f>
        <v>15717.171717172</v>
      </c>
      <c r="AA22" s="179">
        <f>IFERROR(Y22/W22,"-")</f>
        <v>40947.368421053</v>
      </c>
      <c r="AB22" s="179">
        <f>Y22-K22</f>
        <v>801000</v>
      </c>
      <c r="AC22" s="45">
        <f>Y22/K22</f>
        <v>2.0609271523179</v>
      </c>
      <c r="AD22" s="58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