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<sst xmlns="http://schemas.openxmlformats.org/spreadsheetml/2006/main" uniqueCount="239">
  <si>
    <t>07月</t>
  </si>
  <si>
    <t>どきどき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</si>
  <si>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</si>
  <si>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</si>
  <si>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</si>
  <si>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</si>
  <si>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</si>
  <si>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</si>
  <si>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</si>
  <si>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</si>
  <si>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</si>
  <si>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</si>
  <si>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</si>
  <si>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</si>
  <si>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</si>
  <si>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</si>
  <si>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</si>
  <si>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</si>
  <si>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</si>
  <si>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</si>
  <si>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</si>
  <si>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</si>
  <si>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</si>
  <si>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</si>
  <si>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</si>
  <si>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</si>
  <si>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</si>
  <si>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</si>
  <si>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</si>
  <si>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</si>
  <si>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</si>
  <si>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</si>
  <si>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</si>
  <si>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</si>
  <si>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</si>
  <si>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</si>
  <si>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</si>
  <si>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</si>
  <si>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</si>
  <si>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</si>
  <si>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</si>
  <si>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</si>
  <si>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</si>
  <si>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</si>
  <si>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</si>
  <si>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</si>
  <si>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</si>
  <si>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</si>
  <si>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</si>
  <si>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</si>
  <si>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</si>
  <si>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</si>
  <si>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</si>
  <si>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</si>
  <si>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</si>
  <si>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</si>
  <si>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</si>
  <si>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sd1390</t>
  </si>
  <si>
    <t>インターカラー</t>
  </si>
  <si>
    <t>大正版</t>
  </si>
  <si>
    <t>出会い求人</t>
  </si>
  <si>
    <t>lp02</t>
  </si>
  <si>
    <t>スポーツ報知関西　1回目</t>
  </si>
  <si>
    <t>4C終面雑報</t>
  </si>
  <si>
    <t>sd1391</t>
  </si>
  <si>
    <t>面白①</t>
  </si>
  <si>
    <t>ワニを食べる女性どうですか？</t>
  </si>
  <si>
    <t>スポーツ報知関西　2回目</t>
  </si>
  <si>
    <t>sd1392</t>
  </si>
  <si>
    <t>面白②</t>
  </si>
  <si>
    <t>やらねえ理由はねえよな？</t>
  </si>
  <si>
    <t>スポーツ報知関西　3回目</t>
  </si>
  <si>
    <t>sd1393</t>
  </si>
  <si>
    <t>面白⑤</t>
  </si>
  <si>
    <t>草食の皆さんチャンスです</t>
  </si>
  <si>
    <t>スポーツ報知関西　4回目</t>
  </si>
  <si>
    <t>sd1394</t>
  </si>
  <si>
    <t>スポーツ報知関西　5回目</t>
  </si>
  <si>
    <t>sd1395</t>
  </si>
  <si>
    <t>スポーツ報知関西　6回目</t>
  </si>
  <si>
    <t>sd1396</t>
  </si>
  <si>
    <t>スポーツ報知関西　7回目</t>
  </si>
  <si>
    <t>sd1397</t>
  </si>
  <si>
    <t>スポーツ報知関西　8回目</t>
  </si>
  <si>
    <t>sd1398</t>
  </si>
  <si>
    <t>スポーツ報知関西　9回目</t>
  </si>
  <si>
    <t>sd1399</t>
  </si>
  <si>
    <t>スポーツ報知関西　10回目</t>
  </si>
  <si>
    <t>sd1400</t>
  </si>
  <si>
    <t>スポーツ報知関西　11回目</t>
  </si>
  <si>
    <t>sd1401</t>
  </si>
  <si>
    <t>スポーツ報知関西　12回目</t>
  </si>
  <si>
    <t>sd1402</t>
  </si>
  <si>
    <t>スポーツ報知関西　13回目</t>
  </si>
  <si>
    <t>sd1403</t>
  </si>
  <si>
    <t>(空電共通)</t>
  </si>
  <si>
    <t>空電</t>
  </si>
  <si>
    <t>共通</t>
  </si>
  <si>
    <t>sd1404</t>
  </si>
  <si>
    <t>右女３スマホ</t>
  </si>
  <si>
    <t>中高年の出会いの場である○○に危機</t>
  </si>
  <si>
    <t>スポーツ報知関東</t>
  </si>
  <si>
    <t>全5段つかみ4回</t>
  </si>
  <si>
    <t>7月05日(日)</t>
  </si>
  <si>
    <t>sd1405</t>
  </si>
  <si>
    <t>デリヘル版</t>
  </si>
  <si>
    <t>もう５０代の熟女だけど</t>
  </si>
  <si>
    <t>7月12日(日)</t>
  </si>
  <si>
    <t>sd1406</t>
  </si>
  <si>
    <t>デリヘル版2</t>
  </si>
  <si>
    <t>誘われる男の余裕</t>
  </si>
  <si>
    <t>7月18日(土)</t>
  </si>
  <si>
    <t>sd1407</t>
  </si>
  <si>
    <t>デリヘル版3</t>
  </si>
  <si>
    <t>ドンドン出会える</t>
  </si>
  <si>
    <t>7月26日(日)</t>
  </si>
  <si>
    <t>sd1408</t>
  </si>
  <si>
    <t>空電 (共通)</t>
  </si>
  <si>
    <t>sd1409</t>
  </si>
  <si>
    <t>①右女３</t>
  </si>
  <si>
    <t>127「入会時は1人、退会時は2人！本気の出会いをサポートします」</t>
  </si>
  <si>
    <t>スポニチ関東</t>
  </si>
  <si>
    <t>半2段つかみ20段保証</t>
  </si>
  <si>
    <t>20段保証</t>
  </si>
  <si>
    <t>sd1410</t>
  </si>
  <si>
    <t>②旧デイリー風</t>
  </si>
  <si>
    <t>128「とある出会いの興奮体験」</t>
  </si>
  <si>
    <t>sd1411</t>
  </si>
  <si>
    <t>③新版</t>
  </si>
  <si>
    <t>129「驚愕の出会い！他に試したい方を募集しています」</t>
  </si>
  <si>
    <t>sd1412</t>
  </si>
  <si>
    <t>④大正版</t>
  </si>
  <si>
    <t>130「発表！今年一番人気の出会い系はこれ」</t>
  </si>
  <si>
    <t>sd1413</t>
  </si>
  <si>
    <t>sd1414</t>
  </si>
  <si>
    <t>ニッカン西部</t>
  </si>
  <si>
    <t>1～10日</t>
  </si>
  <si>
    <t>sd1415</t>
  </si>
  <si>
    <t>11～20日</t>
  </si>
  <si>
    <t>sd1416</t>
  </si>
  <si>
    <t>21～31日</t>
  </si>
  <si>
    <t>sd1417</t>
  </si>
  <si>
    <t>sd1418</t>
  </si>
  <si>
    <t>4C雑報</t>
  </si>
  <si>
    <t>7月04日(土)</t>
  </si>
  <si>
    <t>sd1419</t>
  </si>
  <si>
    <t>sd1420</t>
  </si>
  <si>
    <t>旧デイリー風</t>
  </si>
  <si>
    <t>sd1421</t>
  </si>
  <si>
    <t>sd1422</t>
  </si>
  <si>
    <t>興奮版</t>
  </si>
  <si>
    <t>7月11日(土)</t>
  </si>
  <si>
    <t>sd1423</t>
  </si>
  <si>
    <t>sd1424</t>
  </si>
  <si>
    <t>求人風</t>
  </si>
  <si>
    <t>sd1425</t>
  </si>
  <si>
    <t>sd1426</t>
  </si>
  <si>
    <t>sd1427</t>
  </si>
  <si>
    <t>sd1428</t>
  </si>
  <si>
    <t>7月19日(日)</t>
  </si>
  <si>
    <t>sd1429</t>
  </si>
  <si>
    <t>sd1430</t>
  </si>
  <si>
    <t>7月25日(土)</t>
  </si>
  <si>
    <t>sd1431</t>
  </si>
  <si>
    <t>sd1432</t>
  </si>
  <si>
    <t>sd1433</t>
  </si>
  <si>
    <t>sd1434</t>
  </si>
  <si>
    <t>出会い懇願私たち(この歳でも)真剣なんです</t>
  </si>
  <si>
    <t>7月01日(水)</t>
  </si>
  <si>
    <t>sd1435</t>
  </si>
  <si>
    <t>sd1436</t>
  </si>
  <si>
    <t>女性から誘われて男の自信復活</t>
  </si>
  <si>
    <t>7月06日(月)</t>
  </si>
  <si>
    <t>sd1437</t>
  </si>
  <si>
    <t>sd1438</t>
  </si>
  <si>
    <t>久々にすごく興奮した</t>
  </si>
  <si>
    <t>7月14日(火)</t>
  </si>
  <si>
    <t>sd1439</t>
  </si>
  <si>
    <t>sd1440</t>
  </si>
  <si>
    <t>7月23日(木)</t>
  </si>
  <si>
    <t>sd1441</t>
  </si>
  <si>
    <t>sd1442</t>
  </si>
  <si>
    <t>①もう５０代の熟女だけど</t>
  </si>
  <si>
    <t>日刊ゲンダイ東海版</t>
  </si>
  <si>
    <t>全2段</t>
  </si>
  <si>
    <t>1～15日</t>
  </si>
  <si>
    <t>sd1443</t>
  </si>
  <si>
    <t>②女性が好きな私にとって神サイトです</t>
  </si>
  <si>
    <t>16～31日</t>
  </si>
  <si>
    <t>sd1444</t>
  </si>
  <si>
    <t>sd1445</t>
  </si>
  <si>
    <t>記事(ノーマル)</t>
  </si>
  <si>
    <t>デイリースポーツ関西</t>
  </si>
  <si>
    <t>4C記事枠</t>
  </si>
  <si>
    <t>sd1446</t>
  </si>
  <si>
    <t>記事(黄)</t>
  </si>
  <si>
    <t>sd1447</t>
  </si>
  <si>
    <t>記事(青)</t>
  </si>
  <si>
    <t>sd1448</t>
  </si>
  <si>
    <t>記事(赤)</t>
  </si>
  <si>
    <t>sd1449</t>
  </si>
  <si>
    <t>新聞 TOTAL</t>
  </si>
  <si>
    <t>●雑誌 広告</t>
  </si>
  <si>
    <t>dz102</t>
  </si>
  <si>
    <t>双葉社</t>
  </si>
  <si>
    <t>右女3</t>
  </si>
  <si>
    <t>学生いません！ギャルもいません！熟女！熟女！熟女！熟女！</t>
  </si>
  <si>
    <t>カミオン</t>
  </si>
  <si>
    <t>1C2P</t>
  </si>
  <si>
    <t>dz103</t>
  </si>
  <si>
    <t>ak222</t>
  </si>
  <si>
    <t>アドライヴ</t>
  </si>
  <si>
    <t>コアマガジン</t>
  </si>
  <si>
    <t>2Pスポーツ新聞_v01_どきどき(赤瀬さん)</t>
  </si>
  <si>
    <t>実話BUNKA超タブー</t>
  </si>
  <si>
    <t>4C2P</t>
  </si>
  <si>
    <t>7月02日(木)</t>
  </si>
  <si>
    <t>ak223</t>
  </si>
  <si>
    <t>ak226</t>
  </si>
  <si>
    <t>大洋図書</t>
  </si>
  <si>
    <t>2P_対談風_どきどき</t>
  </si>
  <si>
    <t>実話ナックルズGOLD</t>
  </si>
  <si>
    <t>7月08日(水)</t>
  </si>
  <si>
    <t>ak227</t>
  </si>
  <si>
    <t>ak228</t>
  </si>
  <si>
    <t>5Pセフレ確保(赤瀬尚子さん）</t>
  </si>
  <si>
    <t>実話ナックルズSPECIAL</t>
  </si>
  <si>
    <t>1C5P</t>
  </si>
  <si>
    <t>ak229</t>
  </si>
  <si>
    <t>ak224</t>
  </si>
  <si>
    <t>実話BUNKAタブー</t>
  </si>
  <si>
    <t>7月16日(木)</t>
  </si>
  <si>
    <t>ak225</t>
  </si>
  <si>
    <t>ak230</t>
  </si>
  <si>
    <t>一水社</t>
  </si>
  <si>
    <t>EX芸能モンスター</t>
  </si>
  <si>
    <t>7月28日(火)</t>
  </si>
  <si>
    <t>ak231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</si>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</sst>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6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1.26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/>
      <c r="K6" s="176">
        <v>300000</v>
      </c>
      <c r="L6" s="79">
        <v>10</v>
      </c>
      <c r="M6" s="79">
        <v>0</v>
      </c>
      <c r="N6" s="79">
        <v>37</v>
      </c>
      <c r="O6" s="88">
        <v>5</v>
      </c>
      <c r="P6" s="89">
        <v>0</v>
      </c>
      <c r="Q6" s="90">
        <f>O6+P6</f>
        <v>5</v>
      </c>
      <c r="R6" s="80">
        <f>IFERROR(Q6/N6,"-")</f>
        <v>0.13513513513514</v>
      </c>
      <c r="S6" s="79">
        <v>1</v>
      </c>
      <c r="T6" s="79">
        <v>3</v>
      </c>
      <c r="U6" s="80">
        <f>IFERROR(T6/(Q6),"-")</f>
        <v>0.6</v>
      </c>
      <c r="V6" s="81">
        <f>IFERROR(K6/SUM(Q6:Q19),"-")</f>
        <v>9090.9090909091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SUM(Y6:Y19)-SUM(K6:K19)</f>
        <v>78000</v>
      </c>
      <c r="AC6" s="83">
        <f>SUM(Y6:Y19)/SUM(K6:K19)</f>
        <v>1.26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0.2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1</v>
      </c>
      <c r="BG6" s="110">
        <f>IF(Q6=0,"",IF(BF6=0,"",(BF6/Q6)))</f>
        <v>0.2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0.4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0.2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64</v>
      </c>
      <c r="C7" s="184" t="s">
        <v>58</v>
      </c>
      <c r="D7" s="184"/>
      <c r="E7" s="184" t="s">
        <v>65</v>
      </c>
      <c r="F7" s="184" t="s">
        <v>66</v>
      </c>
      <c r="G7" s="184" t="s">
        <v>61</v>
      </c>
      <c r="H7" s="87" t="s">
        <v>67</v>
      </c>
      <c r="I7" s="87" t="s">
        <v>63</v>
      </c>
      <c r="J7" s="87"/>
      <c r="K7" s="176"/>
      <c r="L7" s="79">
        <v>2</v>
      </c>
      <c r="M7" s="79">
        <v>0</v>
      </c>
      <c r="N7" s="79">
        <v>8</v>
      </c>
      <c r="O7" s="88">
        <v>0</v>
      </c>
      <c r="P7" s="89">
        <v>0</v>
      </c>
      <c r="Q7" s="90">
        <f>O7+P7</f>
        <v>0</v>
      </c>
      <c r="R7" s="80">
        <f>IFERROR(Q7/N7,"-")</f>
        <v>0</v>
      </c>
      <c r="S7" s="79">
        <v>0</v>
      </c>
      <c r="T7" s="79">
        <v>0</v>
      </c>
      <c r="U7" s="80" t="str">
        <f>IFERROR(T7/(Q7),"-")</f>
        <v>-</v>
      </c>
      <c r="V7" s="81"/>
      <c r="W7" s="82">
        <v>0</v>
      </c>
      <c r="X7" s="80" t="str">
        <f>IF(Q7=0,"-",W7/Q7)</f>
        <v>-</v>
      </c>
      <c r="Y7" s="181">
        <v>0</v>
      </c>
      <c r="Z7" s="182" t="str">
        <f>IFERROR(Y7/Q7,"-")</f>
        <v>-</v>
      </c>
      <c r="AA7" s="182" t="str">
        <f>IFERROR(Y7/W7,"-")</f>
        <v>-</v>
      </c>
      <c r="AB7" s="176"/>
      <c r="AC7" s="83"/>
      <c r="AD7" s="77"/>
      <c r="AE7" s="91"/>
      <c r="AF7" s="92" t="str">
        <f>IF(Q7=0,"",IF(AE7=0,"",(AE7/Q7)))</f>
        <v/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 t="str">
        <f>IF(Q7=0,"",IF(AN7=0,"",(AN7/Q7)))</f>
        <v/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 t="str">
        <f>IF(Q7=0,"",IF(AW7=0,"",(AW7/Q7)))</f>
        <v/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 t="str">
        <f>IF(Q7=0,"",IF(BF7=0,"",(BF7/Q7)))</f>
        <v/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/>
      <c r="BP7" s="117" t="str">
        <f>IF(Q7=0,"",IF(BO7=0,"",(BO7/Q7)))</f>
        <v/>
      </c>
      <c r="BQ7" s="118"/>
      <c r="BR7" s="119" t="str">
        <f>IFERROR(BQ7/BO7,"-")</f>
        <v>-</v>
      </c>
      <c r="BS7" s="120"/>
      <c r="BT7" s="121" t="str">
        <f>IFERROR(BS7/BO7,"-")</f>
        <v>-</v>
      </c>
      <c r="BU7" s="122"/>
      <c r="BV7" s="122"/>
      <c r="BW7" s="122"/>
      <c r="BX7" s="123"/>
      <c r="BY7" s="124" t="str">
        <f>IF(Q7=0,"",IF(BX7=0,"",(BX7/Q7)))</f>
        <v/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 t="str">
        <f>IF(Q7=0,"",IF(CG7=0,"",(CG7/Q7)))</f>
        <v/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68</v>
      </c>
      <c r="C8" s="184" t="s">
        <v>58</v>
      </c>
      <c r="D8" s="184"/>
      <c r="E8" s="184" t="s">
        <v>69</v>
      </c>
      <c r="F8" s="184" t="s">
        <v>70</v>
      </c>
      <c r="G8" s="184" t="s">
        <v>61</v>
      </c>
      <c r="H8" s="87" t="s">
        <v>71</v>
      </c>
      <c r="I8" s="87" t="s">
        <v>63</v>
      </c>
      <c r="J8" s="87"/>
      <c r="K8" s="176"/>
      <c r="L8" s="79">
        <v>14</v>
      </c>
      <c r="M8" s="79">
        <v>0</v>
      </c>
      <c r="N8" s="79">
        <v>40</v>
      </c>
      <c r="O8" s="88">
        <v>6</v>
      </c>
      <c r="P8" s="89">
        <v>0</v>
      </c>
      <c r="Q8" s="90">
        <f>O8+P8</f>
        <v>6</v>
      </c>
      <c r="R8" s="80">
        <f>IFERROR(Q8/N8,"-")</f>
        <v>0.15</v>
      </c>
      <c r="S8" s="79">
        <v>3</v>
      </c>
      <c r="T8" s="79">
        <v>1</v>
      </c>
      <c r="U8" s="80">
        <f>IFERROR(T8/(Q8),"-")</f>
        <v>0.16666666666667</v>
      </c>
      <c r="V8" s="81"/>
      <c r="W8" s="82">
        <v>3</v>
      </c>
      <c r="X8" s="80">
        <f>IF(Q8=0,"-",W8/Q8)</f>
        <v>0.5</v>
      </c>
      <c r="Y8" s="181">
        <v>360000</v>
      </c>
      <c r="Z8" s="182">
        <f>IFERROR(Y8/Q8,"-")</f>
        <v>60000</v>
      </c>
      <c r="AA8" s="182">
        <f>IFERROR(Y8/W8,"-")</f>
        <v>120000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0.16666666666667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2</v>
      </c>
      <c r="BP8" s="117">
        <f>IF(Q8=0,"",IF(BO8=0,"",(BO8/Q8)))</f>
        <v>0.33333333333333</v>
      </c>
      <c r="BQ8" s="118">
        <v>2</v>
      </c>
      <c r="BR8" s="119">
        <f>IFERROR(BQ8/BO8,"-")</f>
        <v>1</v>
      </c>
      <c r="BS8" s="120">
        <v>352000</v>
      </c>
      <c r="BT8" s="121">
        <f>IFERROR(BS8/BO8,"-")</f>
        <v>176000</v>
      </c>
      <c r="BU8" s="122"/>
      <c r="BV8" s="122"/>
      <c r="BW8" s="122">
        <v>2</v>
      </c>
      <c r="BX8" s="123">
        <v>3</v>
      </c>
      <c r="BY8" s="124">
        <f>IF(Q8=0,"",IF(BX8=0,"",(BX8/Q8)))</f>
        <v>0.5</v>
      </c>
      <c r="BZ8" s="125">
        <v>1</v>
      </c>
      <c r="CA8" s="126">
        <f>IFERROR(BZ8/BX8,"-")</f>
        <v>0.33333333333333</v>
      </c>
      <c r="CB8" s="127">
        <v>8000</v>
      </c>
      <c r="CC8" s="128">
        <f>IFERROR(CB8/BX8,"-")</f>
        <v>2666.6666666667</v>
      </c>
      <c r="CD8" s="129"/>
      <c r="CE8" s="129">
        <v>1</v>
      </c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3</v>
      </c>
      <c r="CQ8" s="138">
        <v>360000</v>
      </c>
      <c r="CR8" s="138">
        <v>229000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72</v>
      </c>
      <c r="C9" s="184" t="s">
        <v>58</v>
      </c>
      <c r="D9" s="184"/>
      <c r="E9" s="184" t="s">
        <v>73</v>
      </c>
      <c r="F9" s="184" t="s">
        <v>74</v>
      </c>
      <c r="G9" s="184" t="s">
        <v>61</v>
      </c>
      <c r="H9" s="87" t="s">
        <v>75</v>
      </c>
      <c r="I9" s="87" t="s">
        <v>63</v>
      </c>
      <c r="J9" s="87"/>
      <c r="K9" s="176"/>
      <c r="L9" s="79">
        <v>2</v>
      </c>
      <c r="M9" s="79">
        <v>0</v>
      </c>
      <c r="N9" s="79">
        <v>5</v>
      </c>
      <c r="O9" s="88">
        <v>0</v>
      </c>
      <c r="P9" s="89">
        <v>0</v>
      </c>
      <c r="Q9" s="90">
        <f>O9+P9</f>
        <v>0</v>
      </c>
      <c r="R9" s="80">
        <f>IFERROR(Q9/N9,"-")</f>
        <v>0</v>
      </c>
      <c r="S9" s="79">
        <v>0</v>
      </c>
      <c r="T9" s="79">
        <v>0</v>
      </c>
      <c r="U9" s="80" t="str">
        <f>IFERROR(T9/(Q9),"-")</f>
        <v>-</v>
      </c>
      <c r="V9" s="81"/>
      <c r="W9" s="82">
        <v>0</v>
      </c>
      <c r="X9" s="80" t="str">
        <f>IF(Q9=0,"-",W9/Q9)</f>
        <v>-</v>
      </c>
      <c r="Y9" s="181">
        <v>0</v>
      </c>
      <c r="Z9" s="182" t="str">
        <f>IFERROR(Y9/Q9,"-")</f>
        <v>-</v>
      </c>
      <c r="AA9" s="182" t="str">
        <f>IFERROR(Y9/W9,"-")</f>
        <v>-</v>
      </c>
      <c r="AB9" s="176"/>
      <c r="AC9" s="83"/>
      <c r="AD9" s="77"/>
      <c r="AE9" s="91"/>
      <c r="AF9" s="92" t="str">
        <f>IF(Q9=0,"",IF(AE9=0,"",(AE9/Q9)))</f>
        <v/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 t="str">
        <f>IF(Q9=0,"",IF(AN9=0,"",(AN9/Q9)))</f>
        <v/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 t="str">
        <f>IF(Q9=0,"",IF(AW9=0,"",(AW9/Q9)))</f>
        <v/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 t="str">
        <f>IF(Q9=0,"",IF(BF9=0,"",(BF9/Q9)))</f>
        <v/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/>
      <c r="BP9" s="117" t="str">
        <f>IF(Q9=0,"",IF(BO9=0,"",(BO9/Q9)))</f>
        <v/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/>
      <c r="BY9" s="124" t="str">
        <f>IF(Q9=0,"",IF(BX9=0,"",(BX9/Q9)))</f>
        <v/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 t="str">
        <f>IF(Q9=0,"",IF(CG9=0,"",(CG9/Q9)))</f>
        <v/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76</v>
      </c>
      <c r="C10" s="184" t="s">
        <v>58</v>
      </c>
      <c r="D10" s="184"/>
      <c r="E10" s="184" t="s">
        <v>59</v>
      </c>
      <c r="F10" s="184" t="s">
        <v>60</v>
      </c>
      <c r="G10" s="184" t="s">
        <v>61</v>
      </c>
      <c r="H10" s="87" t="s">
        <v>77</v>
      </c>
      <c r="I10" s="87" t="s">
        <v>63</v>
      </c>
      <c r="J10" s="87"/>
      <c r="K10" s="176"/>
      <c r="L10" s="79">
        <v>3</v>
      </c>
      <c r="M10" s="79">
        <v>0</v>
      </c>
      <c r="N10" s="79">
        <v>30</v>
      </c>
      <c r="O10" s="88">
        <v>1</v>
      </c>
      <c r="P10" s="89">
        <v>0</v>
      </c>
      <c r="Q10" s="90">
        <f>O10+P10</f>
        <v>1</v>
      </c>
      <c r="R10" s="80">
        <f>IFERROR(Q10/N10,"-")</f>
        <v>0.033333333333333</v>
      </c>
      <c r="S10" s="79">
        <v>0</v>
      </c>
      <c r="T10" s="79">
        <v>1</v>
      </c>
      <c r="U10" s="80">
        <f>IFERROR(T10/(Q10),"-")</f>
        <v>1</v>
      </c>
      <c r="V10" s="81"/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>
        <f>IF(Q10=0,"",IF(BO10=0,"",(BO10/Q10)))</f>
        <v>0</v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>
        <v>1</v>
      </c>
      <c r="BY10" s="124">
        <f>IF(Q10=0,"",IF(BX10=0,"",(BX10/Q10)))</f>
        <v>1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78</v>
      </c>
      <c r="C11" s="184" t="s">
        <v>58</v>
      </c>
      <c r="D11" s="184"/>
      <c r="E11" s="184" t="s">
        <v>65</v>
      </c>
      <c r="F11" s="184" t="s">
        <v>66</v>
      </c>
      <c r="G11" s="184" t="s">
        <v>61</v>
      </c>
      <c r="H11" s="87" t="s">
        <v>79</v>
      </c>
      <c r="I11" s="87" t="s">
        <v>63</v>
      </c>
      <c r="J11" s="87"/>
      <c r="K11" s="176"/>
      <c r="L11" s="79">
        <v>0</v>
      </c>
      <c r="M11" s="79">
        <v>0</v>
      </c>
      <c r="N11" s="79">
        <v>14</v>
      </c>
      <c r="O11" s="88">
        <v>0</v>
      </c>
      <c r="P11" s="89">
        <v>0</v>
      </c>
      <c r="Q11" s="90">
        <f>O11+P11</f>
        <v>0</v>
      </c>
      <c r="R11" s="80">
        <f>IFERROR(Q11/N11,"-")</f>
        <v>0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1">
        <v>0</v>
      </c>
      <c r="Z11" s="182" t="str">
        <f>IFERROR(Y11/Q11,"-")</f>
        <v>-</v>
      </c>
      <c r="AA11" s="182" t="str">
        <f>IFERROR(Y11/W11,"-")</f>
        <v>-</v>
      </c>
      <c r="AB11" s="176"/>
      <c r="AC11" s="83"/>
      <c r="AD11" s="77"/>
      <c r="AE11" s="91"/>
      <c r="AF11" s="92" t="str">
        <f>IF(Q11=0,"",IF(AE11=0,"",(AE11/Q11)))</f>
        <v/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 t="str">
        <f>IF(Q11=0,"",IF(AN11=0,"",(AN11/Q11)))</f>
        <v/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 t="str">
        <f>IF(Q11=0,"",IF(AW11=0,"",(AW11/Q11)))</f>
        <v/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 t="str">
        <f>IF(Q11=0,"",IF(BF11=0,"",(BF11/Q11)))</f>
        <v/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 t="str">
        <f>IF(Q11=0,"",IF(BO11=0,"",(BO11/Q11)))</f>
        <v/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 t="str">
        <f>IF(Q11=0,"",IF(BX11=0,"",(BX11/Q11)))</f>
        <v/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 t="str">
        <f>IF(Q11=0,"",IF(CG11=0,"",(CG11/Q11)))</f>
        <v/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80</v>
      </c>
      <c r="C12" s="184" t="s">
        <v>58</v>
      </c>
      <c r="D12" s="184"/>
      <c r="E12" s="184" t="s">
        <v>69</v>
      </c>
      <c r="F12" s="184" t="s">
        <v>70</v>
      </c>
      <c r="G12" s="184" t="s">
        <v>61</v>
      </c>
      <c r="H12" s="87" t="s">
        <v>81</v>
      </c>
      <c r="I12" s="87" t="s">
        <v>63</v>
      </c>
      <c r="J12" s="87"/>
      <c r="K12" s="176"/>
      <c r="L12" s="79">
        <v>8</v>
      </c>
      <c r="M12" s="79">
        <v>0</v>
      </c>
      <c r="N12" s="79">
        <v>38</v>
      </c>
      <c r="O12" s="88">
        <v>0</v>
      </c>
      <c r="P12" s="89">
        <v>0</v>
      </c>
      <c r="Q12" s="90">
        <f>O12+P12</f>
        <v>0</v>
      </c>
      <c r="R12" s="80">
        <f>IFERROR(Q12/N12,"-")</f>
        <v>0</v>
      </c>
      <c r="S12" s="79">
        <v>0</v>
      </c>
      <c r="T12" s="79">
        <v>0</v>
      </c>
      <c r="U12" s="80" t="str">
        <f>IFERROR(T12/(Q12),"-")</f>
        <v>-</v>
      </c>
      <c r="V12" s="81"/>
      <c r="W12" s="82">
        <v>0</v>
      </c>
      <c r="X12" s="80" t="str">
        <f>IF(Q12=0,"-",W12/Q12)</f>
        <v>-</v>
      </c>
      <c r="Y12" s="181">
        <v>0</v>
      </c>
      <c r="Z12" s="182" t="str">
        <f>IFERROR(Y12/Q12,"-")</f>
        <v>-</v>
      </c>
      <c r="AA12" s="182" t="str">
        <f>IFERROR(Y12/W12,"-")</f>
        <v>-</v>
      </c>
      <c r="AB12" s="176"/>
      <c r="AC12" s="83"/>
      <c r="AD12" s="77"/>
      <c r="AE12" s="91"/>
      <c r="AF12" s="92" t="str">
        <f>IF(Q12=0,"",IF(AE12=0,"",(AE12/Q12)))</f>
        <v/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 t="str">
        <f>IF(Q12=0,"",IF(AN12=0,"",(AN12/Q12)))</f>
        <v/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 t="str">
        <f>IF(Q12=0,"",IF(AW12=0,"",(AW12/Q12)))</f>
        <v/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 t="str">
        <f>IF(Q12=0,"",IF(BF12=0,"",(BF12/Q12)))</f>
        <v/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 t="str">
        <f>IF(Q12=0,"",IF(BO12=0,"",(BO12/Q12)))</f>
        <v/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 t="str">
        <f>IF(Q12=0,"",IF(BX12=0,"",(BX12/Q12)))</f>
        <v/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 t="str">
        <f>IF(Q12=0,"",IF(CG12=0,"",(CG12/Q12)))</f>
        <v/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82</v>
      </c>
      <c r="C13" s="184" t="s">
        <v>58</v>
      </c>
      <c r="D13" s="184"/>
      <c r="E13" s="184" t="s">
        <v>73</v>
      </c>
      <c r="F13" s="184" t="s">
        <v>74</v>
      </c>
      <c r="G13" s="184" t="s">
        <v>61</v>
      </c>
      <c r="H13" s="87" t="s">
        <v>83</v>
      </c>
      <c r="I13" s="87" t="s">
        <v>63</v>
      </c>
      <c r="J13" s="87"/>
      <c r="K13" s="176"/>
      <c r="L13" s="79">
        <v>0</v>
      </c>
      <c r="M13" s="79">
        <v>0</v>
      </c>
      <c r="N13" s="79">
        <v>4</v>
      </c>
      <c r="O13" s="88">
        <v>0</v>
      </c>
      <c r="P13" s="89">
        <v>0</v>
      </c>
      <c r="Q13" s="90">
        <f>O13+P13</f>
        <v>0</v>
      </c>
      <c r="R13" s="80">
        <f>IFERROR(Q13/N13,"-")</f>
        <v>0</v>
      </c>
      <c r="S13" s="79">
        <v>0</v>
      </c>
      <c r="T13" s="79">
        <v>0</v>
      </c>
      <c r="U13" s="80" t="str">
        <f>IFERROR(T13/(Q13),"-")</f>
        <v>-</v>
      </c>
      <c r="V13" s="81"/>
      <c r="W13" s="82">
        <v>0</v>
      </c>
      <c r="X13" s="80" t="str">
        <f>IF(Q13=0,"-",W13/Q13)</f>
        <v>-</v>
      </c>
      <c r="Y13" s="181">
        <v>0</v>
      </c>
      <c r="Z13" s="182" t="str">
        <f>IFERROR(Y13/Q13,"-")</f>
        <v>-</v>
      </c>
      <c r="AA13" s="182" t="str">
        <f>IFERROR(Y13/W13,"-")</f>
        <v>-</v>
      </c>
      <c r="AB13" s="176"/>
      <c r="AC13" s="83"/>
      <c r="AD13" s="77"/>
      <c r="AE13" s="91"/>
      <c r="AF13" s="92" t="str">
        <f>IF(Q13=0,"",IF(AE13=0,"",(AE13/Q13)))</f>
        <v/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 t="str">
        <f>IF(Q13=0,"",IF(AN13=0,"",(AN13/Q13)))</f>
        <v/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 t="str">
        <f>IF(Q13=0,"",IF(AW13=0,"",(AW13/Q13)))</f>
        <v/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 t="str">
        <f>IF(Q13=0,"",IF(BF13=0,"",(BF13/Q13)))</f>
        <v/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 t="str">
        <f>IF(Q13=0,"",IF(BO13=0,"",(BO13/Q13)))</f>
        <v/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/>
      <c r="BY13" s="124" t="str">
        <f>IF(Q13=0,"",IF(BX13=0,"",(BX13/Q13)))</f>
        <v/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 t="str">
        <f>IF(Q13=0,"",IF(CG13=0,"",(CG13/Q13)))</f>
        <v/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84</v>
      </c>
      <c r="C14" s="184" t="s">
        <v>58</v>
      </c>
      <c r="D14" s="184"/>
      <c r="E14" s="184" t="s">
        <v>59</v>
      </c>
      <c r="F14" s="184" t="s">
        <v>60</v>
      </c>
      <c r="G14" s="184" t="s">
        <v>61</v>
      </c>
      <c r="H14" s="87" t="s">
        <v>85</v>
      </c>
      <c r="I14" s="87" t="s">
        <v>63</v>
      </c>
      <c r="J14" s="87"/>
      <c r="K14" s="176"/>
      <c r="L14" s="79">
        <v>26</v>
      </c>
      <c r="M14" s="79">
        <v>0</v>
      </c>
      <c r="N14" s="79">
        <v>53</v>
      </c>
      <c r="O14" s="88">
        <v>7</v>
      </c>
      <c r="P14" s="89">
        <v>0</v>
      </c>
      <c r="Q14" s="90">
        <f>O14+P14</f>
        <v>7</v>
      </c>
      <c r="R14" s="80">
        <f>IFERROR(Q14/N14,"-")</f>
        <v>0.13207547169811</v>
      </c>
      <c r="S14" s="79">
        <v>1</v>
      </c>
      <c r="T14" s="79">
        <v>3</v>
      </c>
      <c r="U14" s="80">
        <f>IFERROR(T14/(Q14),"-")</f>
        <v>0.42857142857143</v>
      </c>
      <c r="V14" s="81"/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>
        <v>1</v>
      </c>
      <c r="AX14" s="104">
        <f>IF(Q14=0,"",IF(AW14=0,"",(AW14/Q14)))</f>
        <v>0.14285714285714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3</v>
      </c>
      <c r="BG14" s="110">
        <f>IF(Q14=0,"",IF(BF14=0,"",(BF14/Q14)))</f>
        <v>0.42857142857143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2</v>
      </c>
      <c r="BP14" s="117">
        <f>IF(Q14=0,"",IF(BO14=0,"",(BO14/Q14)))</f>
        <v>0.28571428571429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0.14285714285714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86</v>
      </c>
      <c r="C15" s="184" t="s">
        <v>58</v>
      </c>
      <c r="D15" s="184"/>
      <c r="E15" s="184" t="s">
        <v>65</v>
      </c>
      <c r="F15" s="184" t="s">
        <v>66</v>
      </c>
      <c r="G15" s="184" t="s">
        <v>61</v>
      </c>
      <c r="H15" s="87" t="s">
        <v>87</v>
      </c>
      <c r="I15" s="87" t="s">
        <v>63</v>
      </c>
      <c r="J15" s="87"/>
      <c r="K15" s="176"/>
      <c r="L15" s="79">
        <v>1</v>
      </c>
      <c r="M15" s="79">
        <v>0</v>
      </c>
      <c r="N15" s="79">
        <v>8</v>
      </c>
      <c r="O15" s="88">
        <v>0</v>
      </c>
      <c r="P15" s="89">
        <v>0</v>
      </c>
      <c r="Q15" s="90">
        <f>O15+P15</f>
        <v>0</v>
      </c>
      <c r="R15" s="80">
        <f>IFERROR(Q15/N15,"-")</f>
        <v>0</v>
      </c>
      <c r="S15" s="79">
        <v>0</v>
      </c>
      <c r="T15" s="79">
        <v>0</v>
      </c>
      <c r="U15" s="80" t="str">
        <f>IFERROR(T15/(Q15),"-")</f>
        <v>-</v>
      </c>
      <c r="V15" s="81"/>
      <c r="W15" s="82">
        <v>0</v>
      </c>
      <c r="X15" s="80" t="str">
        <f>IF(Q15=0,"-",W15/Q15)</f>
        <v>-</v>
      </c>
      <c r="Y15" s="181">
        <v>0</v>
      </c>
      <c r="Z15" s="182" t="str">
        <f>IFERROR(Y15/Q15,"-")</f>
        <v>-</v>
      </c>
      <c r="AA15" s="182" t="str">
        <f>IFERROR(Y15/W15,"-")</f>
        <v>-</v>
      </c>
      <c r="AB15" s="176"/>
      <c r="AC15" s="83"/>
      <c r="AD15" s="77"/>
      <c r="AE15" s="91"/>
      <c r="AF15" s="92" t="str">
        <f>IF(Q15=0,"",IF(AE15=0,"",(AE15/Q15)))</f>
        <v/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 t="str">
        <f>IF(Q15=0,"",IF(AN15=0,"",(AN15/Q15)))</f>
        <v/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 t="str">
        <f>IF(Q15=0,"",IF(AW15=0,"",(AW15/Q15)))</f>
        <v/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 t="str">
        <f>IF(Q15=0,"",IF(BF15=0,"",(BF15/Q15)))</f>
        <v/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 t="str">
        <f>IF(Q15=0,"",IF(BO15=0,"",(BO15/Q15)))</f>
        <v/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 t="str">
        <f>IF(Q15=0,"",IF(BX15=0,"",(BX15/Q15)))</f>
        <v/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 t="str">
        <f>IF(Q15=0,"",IF(CG15=0,"",(CG15/Q15)))</f>
        <v/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88</v>
      </c>
      <c r="C16" s="184" t="s">
        <v>58</v>
      </c>
      <c r="D16" s="184"/>
      <c r="E16" s="184" t="s">
        <v>69</v>
      </c>
      <c r="F16" s="184" t="s">
        <v>70</v>
      </c>
      <c r="G16" s="184" t="s">
        <v>61</v>
      </c>
      <c r="H16" s="87" t="s">
        <v>89</v>
      </c>
      <c r="I16" s="87" t="s">
        <v>63</v>
      </c>
      <c r="J16" s="87"/>
      <c r="K16" s="176"/>
      <c r="L16" s="79">
        <v>7</v>
      </c>
      <c r="M16" s="79">
        <v>0</v>
      </c>
      <c r="N16" s="79">
        <v>38</v>
      </c>
      <c r="O16" s="88">
        <v>1</v>
      </c>
      <c r="P16" s="89">
        <v>0</v>
      </c>
      <c r="Q16" s="90">
        <f>O16+P16</f>
        <v>1</v>
      </c>
      <c r="R16" s="80">
        <f>IFERROR(Q16/N16,"-")</f>
        <v>0.026315789473684</v>
      </c>
      <c r="S16" s="79">
        <v>1</v>
      </c>
      <c r="T16" s="79">
        <v>0</v>
      </c>
      <c r="U16" s="80">
        <f>IFERROR(T16/(Q16),"-")</f>
        <v>0</v>
      </c>
      <c r="V16" s="81"/>
      <c r="W16" s="82">
        <v>1</v>
      </c>
      <c r="X16" s="80">
        <f>IF(Q16=0,"-",W16/Q16)</f>
        <v>1</v>
      </c>
      <c r="Y16" s="181">
        <v>8000</v>
      </c>
      <c r="Z16" s="182">
        <f>IFERROR(Y16/Q16,"-")</f>
        <v>8000</v>
      </c>
      <c r="AA16" s="182">
        <f>IFERROR(Y16/W16,"-")</f>
        <v>8000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1</v>
      </c>
      <c r="BP16" s="117">
        <f>IF(Q16=0,"",IF(BO16=0,"",(BO16/Q16)))</f>
        <v>1</v>
      </c>
      <c r="BQ16" s="118">
        <v>1</v>
      </c>
      <c r="BR16" s="119">
        <f>IFERROR(BQ16/BO16,"-")</f>
        <v>1</v>
      </c>
      <c r="BS16" s="120">
        <v>8000</v>
      </c>
      <c r="BT16" s="121">
        <f>IFERROR(BS16/BO16,"-")</f>
        <v>8000</v>
      </c>
      <c r="BU16" s="122"/>
      <c r="BV16" s="122">
        <v>1</v>
      </c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8000</v>
      </c>
      <c r="CR16" s="138">
        <v>8000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90</v>
      </c>
      <c r="C17" s="184" t="s">
        <v>58</v>
      </c>
      <c r="D17" s="184"/>
      <c r="E17" s="184" t="s">
        <v>73</v>
      </c>
      <c r="F17" s="184" t="s">
        <v>74</v>
      </c>
      <c r="G17" s="184" t="s">
        <v>61</v>
      </c>
      <c r="H17" s="87" t="s">
        <v>91</v>
      </c>
      <c r="I17" s="87" t="s">
        <v>63</v>
      </c>
      <c r="J17" s="87"/>
      <c r="K17" s="176"/>
      <c r="L17" s="79">
        <v>0</v>
      </c>
      <c r="M17" s="79">
        <v>0</v>
      </c>
      <c r="N17" s="79">
        <v>2</v>
      </c>
      <c r="O17" s="88">
        <v>0</v>
      </c>
      <c r="P17" s="89">
        <v>0</v>
      </c>
      <c r="Q17" s="90">
        <f>O17+P17</f>
        <v>0</v>
      </c>
      <c r="R17" s="80">
        <f>IFERROR(Q17/N17,"-")</f>
        <v>0</v>
      </c>
      <c r="S17" s="79">
        <v>0</v>
      </c>
      <c r="T17" s="79">
        <v>0</v>
      </c>
      <c r="U17" s="80" t="str">
        <f>IFERROR(T17/(Q17),"-")</f>
        <v>-</v>
      </c>
      <c r="V17" s="81"/>
      <c r="W17" s="82">
        <v>0</v>
      </c>
      <c r="X17" s="80" t="str">
        <f>IF(Q17=0,"-",W17/Q17)</f>
        <v>-</v>
      </c>
      <c r="Y17" s="181">
        <v>0</v>
      </c>
      <c r="Z17" s="182" t="str">
        <f>IFERROR(Y17/Q17,"-")</f>
        <v>-</v>
      </c>
      <c r="AA17" s="182" t="str">
        <f>IFERROR(Y17/W17,"-")</f>
        <v>-</v>
      </c>
      <c r="AB17" s="176"/>
      <c r="AC17" s="83"/>
      <c r="AD17" s="77"/>
      <c r="AE17" s="91"/>
      <c r="AF17" s="92" t="str">
        <f>IF(Q17=0,"",IF(AE17=0,"",(AE17/Q17)))</f>
        <v/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 t="str">
        <f>IF(Q17=0,"",IF(AN17=0,"",(AN17/Q17)))</f>
        <v/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 t="str">
        <f>IF(Q17=0,"",IF(AW17=0,"",(AW17/Q17)))</f>
        <v/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 t="str">
        <f>IF(Q17=0,"",IF(BF17=0,"",(BF17/Q17)))</f>
        <v/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/>
      <c r="BP17" s="117" t="str">
        <f>IF(Q17=0,"",IF(BO17=0,"",(BO17/Q17)))</f>
        <v/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/>
      <c r="BY17" s="124" t="str">
        <f>IF(Q17=0,"",IF(BX17=0,"",(BX17/Q17)))</f>
        <v/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 t="str">
        <f>IF(Q17=0,"",IF(CG17=0,"",(CG17/Q17)))</f>
        <v/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92</v>
      </c>
      <c r="C18" s="184" t="s">
        <v>58</v>
      </c>
      <c r="D18" s="184"/>
      <c r="E18" s="184" t="s">
        <v>59</v>
      </c>
      <c r="F18" s="184" t="s">
        <v>60</v>
      </c>
      <c r="G18" s="184" t="s">
        <v>61</v>
      </c>
      <c r="H18" s="87" t="s">
        <v>93</v>
      </c>
      <c r="I18" s="87" t="s">
        <v>63</v>
      </c>
      <c r="J18" s="87"/>
      <c r="K18" s="176"/>
      <c r="L18" s="79">
        <v>4</v>
      </c>
      <c r="M18" s="79">
        <v>0</v>
      </c>
      <c r="N18" s="79">
        <v>25</v>
      </c>
      <c r="O18" s="88">
        <v>2</v>
      </c>
      <c r="P18" s="89">
        <v>0</v>
      </c>
      <c r="Q18" s="90">
        <f>O18+P18</f>
        <v>2</v>
      </c>
      <c r="R18" s="80">
        <f>IFERROR(Q18/N18,"-")</f>
        <v>0.08</v>
      </c>
      <c r="S18" s="79">
        <v>0</v>
      </c>
      <c r="T18" s="79">
        <v>0</v>
      </c>
      <c r="U18" s="80">
        <f>IFERROR(T18/(Q18),"-")</f>
        <v>0</v>
      </c>
      <c r="V18" s="81"/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2</v>
      </c>
      <c r="BG18" s="110">
        <f>IF(Q18=0,"",IF(BF18=0,"",(BF18/Q18)))</f>
        <v>1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/>
      <c r="BP18" s="117">
        <f>IF(Q18=0,"",IF(BO18=0,"",(BO18/Q18)))</f>
        <v>0</v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94</v>
      </c>
      <c r="C19" s="184" t="s">
        <v>58</v>
      </c>
      <c r="D19" s="184"/>
      <c r="E19" s="184" t="s">
        <v>95</v>
      </c>
      <c r="F19" s="184" t="s">
        <v>95</v>
      </c>
      <c r="G19" s="184" t="s">
        <v>96</v>
      </c>
      <c r="H19" s="87" t="s">
        <v>97</v>
      </c>
      <c r="I19" s="87"/>
      <c r="J19" s="87"/>
      <c r="K19" s="176"/>
      <c r="L19" s="79">
        <v>210</v>
      </c>
      <c r="M19" s="79">
        <v>57</v>
      </c>
      <c r="N19" s="79">
        <v>51</v>
      </c>
      <c r="O19" s="88">
        <v>11</v>
      </c>
      <c r="P19" s="89">
        <v>0</v>
      </c>
      <c r="Q19" s="90">
        <f>O19+P19</f>
        <v>11</v>
      </c>
      <c r="R19" s="80">
        <f>IFERROR(Q19/N19,"-")</f>
        <v>0.2156862745098</v>
      </c>
      <c r="S19" s="79">
        <v>3</v>
      </c>
      <c r="T19" s="79">
        <v>3</v>
      </c>
      <c r="U19" s="80">
        <f>IFERROR(T19/(Q19),"-")</f>
        <v>0.27272727272727</v>
      </c>
      <c r="V19" s="81"/>
      <c r="W19" s="82">
        <v>2</v>
      </c>
      <c r="X19" s="80">
        <f>IF(Q19=0,"-",W19/Q19)</f>
        <v>0.18181818181818</v>
      </c>
      <c r="Y19" s="181">
        <v>10000</v>
      </c>
      <c r="Z19" s="182">
        <f>IFERROR(Y19/Q19,"-")</f>
        <v>909.09090909091</v>
      </c>
      <c r="AA19" s="182">
        <f>IFERROR(Y19/W19,"-")</f>
        <v>5000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>
        <v>1</v>
      </c>
      <c r="AO19" s="98">
        <f>IF(Q19=0,"",IF(AN19=0,"",(AN19/Q19)))</f>
        <v>0.090909090909091</v>
      </c>
      <c r="AP19" s="97">
        <v>1</v>
      </c>
      <c r="AQ19" s="99">
        <f>IFERROR(AP19/AN19,"-")</f>
        <v>1</v>
      </c>
      <c r="AR19" s="100">
        <v>5000</v>
      </c>
      <c r="AS19" s="101">
        <f>IFERROR(AR19/AN19,"-")</f>
        <v>5000</v>
      </c>
      <c r="AT19" s="102">
        <v>1</v>
      </c>
      <c r="AU19" s="102"/>
      <c r="AV19" s="102"/>
      <c r="AW19" s="103">
        <v>1</v>
      </c>
      <c r="AX19" s="104">
        <f>IF(Q19=0,"",IF(AW19=0,"",(AW19/Q19)))</f>
        <v>0.090909090909091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7</v>
      </c>
      <c r="BP19" s="117">
        <f>IF(Q19=0,"",IF(BO19=0,"",(BO19/Q19)))</f>
        <v>0.63636363636364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>
        <v>2</v>
      </c>
      <c r="CH19" s="131">
        <f>IF(Q19=0,"",IF(CG19=0,"",(CG19/Q19)))</f>
        <v>0.18181818181818</v>
      </c>
      <c r="CI19" s="132">
        <v>1</v>
      </c>
      <c r="CJ19" s="133">
        <f>IFERROR(CI19/CG19,"-")</f>
        <v>0.5</v>
      </c>
      <c r="CK19" s="134">
        <v>5000</v>
      </c>
      <c r="CL19" s="135">
        <f>IFERROR(CK19/CG19,"-")</f>
        <v>2500</v>
      </c>
      <c r="CM19" s="136">
        <v>1</v>
      </c>
      <c r="CN19" s="136"/>
      <c r="CO19" s="136"/>
      <c r="CP19" s="137">
        <v>2</v>
      </c>
      <c r="CQ19" s="138">
        <v>10000</v>
      </c>
      <c r="CR19" s="138">
        <v>5000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0.97115384615385</v>
      </c>
      <c r="B20" s="184" t="s">
        <v>98</v>
      </c>
      <c r="C20" s="184" t="s">
        <v>58</v>
      </c>
      <c r="D20" s="184"/>
      <c r="E20" s="184" t="s">
        <v>99</v>
      </c>
      <c r="F20" s="184" t="s">
        <v>100</v>
      </c>
      <c r="G20" s="184" t="s">
        <v>61</v>
      </c>
      <c r="H20" s="87" t="s">
        <v>101</v>
      </c>
      <c r="I20" s="87" t="s">
        <v>102</v>
      </c>
      <c r="J20" s="185" t="s">
        <v>103</v>
      </c>
      <c r="K20" s="176">
        <v>520000</v>
      </c>
      <c r="L20" s="79">
        <v>9</v>
      </c>
      <c r="M20" s="79">
        <v>0</v>
      </c>
      <c r="N20" s="79">
        <v>37</v>
      </c>
      <c r="O20" s="88">
        <v>5</v>
      </c>
      <c r="P20" s="89">
        <v>0</v>
      </c>
      <c r="Q20" s="90">
        <f>O20+P20</f>
        <v>5</v>
      </c>
      <c r="R20" s="80">
        <f>IFERROR(Q20/N20,"-")</f>
        <v>0.13513513513514</v>
      </c>
      <c r="S20" s="79">
        <v>2</v>
      </c>
      <c r="T20" s="79">
        <v>0</v>
      </c>
      <c r="U20" s="80">
        <f>IFERROR(T20/(Q20),"-")</f>
        <v>0</v>
      </c>
      <c r="V20" s="81">
        <f>IFERROR(K20/SUM(Q20:Q24),"-")</f>
        <v>9285.7142857143</v>
      </c>
      <c r="W20" s="82">
        <v>3</v>
      </c>
      <c r="X20" s="80">
        <f>IF(Q20=0,"-",W20/Q20)</f>
        <v>0.6</v>
      </c>
      <c r="Y20" s="181">
        <v>64000</v>
      </c>
      <c r="Z20" s="182">
        <f>IFERROR(Y20/Q20,"-")</f>
        <v>12800</v>
      </c>
      <c r="AA20" s="182">
        <f>IFERROR(Y20/W20,"-")</f>
        <v>21333.333333333</v>
      </c>
      <c r="AB20" s="176">
        <f>SUM(Y20:Y24)-SUM(K20:K24)</f>
        <v>-15000</v>
      </c>
      <c r="AC20" s="83">
        <f>SUM(Y20:Y24)/SUM(K20:K24)</f>
        <v>0.97115384615385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>
        <v>1</v>
      </c>
      <c r="AO20" s="98">
        <f>IF(Q20=0,"",IF(AN20=0,"",(AN20/Q20)))</f>
        <v>0.2</v>
      </c>
      <c r="AP20" s="97"/>
      <c r="AQ20" s="99">
        <f>IFERROR(AP20/AN20,"-")</f>
        <v>0</v>
      </c>
      <c r="AR20" s="100"/>
      <c r="AS20" s="101">
        <f>IFERROR(AR20/AN20,"-")</f>
        <v>0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1</v>
      </c>
      <c r="BP20" s="117">
        <f>IF(Q20=0,"",IF(BO20=0,"",(BO20/Q20)))</f>
        <v>0.2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2</v>
      </c>
      <c r="BY20" s="124">
        <f>IF(Q20=0,"",IF(BX20=0,"",(BX20/Q20)))</f>
        <v>0.4</v>
      </c>
      <c r="BZ20" s="125">
        <v>2</v>
      </c>
      <c r="CA20" s="126">
        <f>IFERROR(BZ20/BX20,"-")</f>
        <v>1</v>
      </c>
      <c r="CB20" s="127">
        <v>31000</v>
      </c>
      <c r="CC20" s="128">
        <f>IFERROR(CB20/BX20,"-")</f>
        <v>15500</v>
      </c>
      <c r="CD20" s="129">
        <v>1</v>
      </c>
      <c r="CE20" s="129"/>
      <c r="CF20" s="129">
        <v>1</v>
      </c>
      <c r="CG20" s="130">
        <v>1</v>
      </c>
      <c r="CH20" s="131">
        <f>IF(Q20=0,"",IF(CG20=0,"",(CG20/Q20)))</f>
        <v>0.2</v>
      </c>
      <c r="CI20" s="132">
        <v>1</v>
      </c>
      <c r="CJ20" s="133">
        <f>IFERROR(CI20/CG20,"-")</f>
        <v>1</v>
      </c>
      <c r="CK20" s="134">
        <v>33000</v>
      </c>
      <c r="CL20" s="135">
        <f>IFERROR(CK20/CG20,"-")</f>
        <v>33000</v>
      </c>
      <c r="CM20" s="136"/>
      <c r="CN20" s="136"/>
      <c r="CO20" s="136">
        <v>1</v>
      </c>
      <c r="CP20" s="137">
        <v>3</v>
      </c>
      <c r="CQ20" s="138">
        <v>64000</v>
      </c>
      <c r="CR20" s="138">
        <v>33000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104</v>
      </c>
      <c r="C21" s="184" t="s">
        <v>58</v>
      </c>
      <c r="D21" s="184"/>
      <c r="E21" s="184" t="s">
        <v>105</v>
      </c>
      <c r="F21" s="184" t="s">
        <v>106</v>
      </c>
      <c r="G21" s="184" t="s">
        <v>61</v>
      </c>
      <c r="H21" s="87" t="s">
        <v>101</v>
      </c>
      <c r="I21" s="87" t="s">
        <v>102</v>
      </c>
      <c r="J21" s="185" t="s">
        <v>107</v>
      </c>
      <c r="K21" s="176"/>
      <c r="L21" s="79">
        <v>15</v>
      </c>
      <c r="M21" s="79">
        <v>0</v>
      </c>
      <c r="N21" s="79">
        <v>64</v>
      </c>
      <c r="O21" s="88">
        <v>8</v>
      </c>
      <c r="P21" s="89">
        <v>0</v>
      </c>
      <c r="Q21" s="90">
        <f>O21+P21</f>
        <v>8</v>
      </c>
      <c r="R21" s="80">
        <f>IFERROR(Q21/N21,"-")</f>
        <v>0.125</v>
      </c>
      <c r="S21" s="79">
        <v>2</v>
      </c>
      <c r="T21" s="79">
        <v>2</v>
      </c>
      <c r="U21" s="80">
        <f>IFERROR(T21/(Q21),"-")</f>
        <v>0.25</v>
      </c>
      <c r="V21" s="81"/>
      <c r="W21" s="82">
        <v>2</v>
      </c>
      <c r="X21" s="80">
        <f>IF(Q21=0,"-",W21/Q21)</f>
        <v>0.25</v>
      </c>
      <c r="Y21" s="181">
        <v>11000</v>
      </c>
      <c r="Z21" s="182">
        <f>IFERROR(Y21/Q21,"-")</f>
        <v>1375</v>
      </c>
      <c r="AA21" s="182">
        <f>IFERROR(Y21/W21,"-")</f>
        <v>5500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>
        <v>2</v>
      </c>
      <c r="AX21" s="104">
        <f>IF(Q21=0,"",IF(AW21=0,"",(AW21/Q21)))</f>
        <v>0.25</v>
      </c>
      <c r="AY21" s="103">
        <v>1</v>
      </c>
      <c r="AZ21" s="105">
        <f>IFERROR(AY21/AW21,"-")</f>
        <v>0.5</v>
      </c>
      <c r="BA21" s="106">
        <v>3000</v>
      </c>
      <c r="BB21" s="107">
        <f>IFERROR(BA21/AW21,"-")</f>
        <v>1500</v>
      </c>
      <c r="BC21" s="108">
        <v>1</v>
      </c>
      <c r="BD21" s="108"/>
      <c r="BE21" s="108"/>
      <c r="BF21" s="109">
        <v>2</v>
      </c>
      <c r="BG21" s="110">
        <f>IF(Q21=0,"",IF(BF21=0,"",(BF21/Q21)))</f>
        <v>0.25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4</v>
      </c>
      <c r="BP21" s="117">
        <f>IF(Q21=0,"",IF(BO21=0,"",(BO21/Q21)))</f>
        <v>0.5</v>
      </c>
      <c r="BQ21" s="118">
        <v>1</v>
      </c>
      <c r="BR21" s="119">
        <f>IFERROR(BQ21/BO21,"-")</f>
        <v>0.25</v>
      </c>
      <c r="BS21" s="120">
        <v>8000</v>
      </c>
      <c r="BT21" s="121">
        <f>IFERROR(BS21/BO21,"-")</f>
        <v>2000</v>
      </c>
      <c r="BU21" s="122"/>
      <c r="BV21" s="122">
        <v>1</v>
      </c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2</v>
      </c>
      <c r="CQ21" s="138">
        <v>11000</v>
      </c>
      <c r="CR21" s="138">
        <v>8000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108</v>
      </c>
      <c r="C22" s="184" t="s">
        <v>58</v>
      </c>
      <c r="D22" s="184"/>
      <c r="E22" s="184" t="s">
        <v>109</v>
      </c>
      <c r="F22" s="184" t="s">
        <v>110</v>
      </c>
      <c r="G22" s="184" t="s">
        <v>61</v>
      </c>
      <c r="H22" s="87" t="s">
        <v>101</v>
      </c>
      <c r="I22" s="87" t="s">
        <v>102</v>
      </c>
      <c r="J22" s="186" t="s">
        <v>111</v>
      </c>
      <c r="K22" s="176"/>
      <c r="L22" s="79">
        <v>13</v>
      </c>
      <c r="M22" s="79">
        <v>0</v>
      </c>
      <c r="N22" s="79">
        <v>51</v>
      </c>
      <c r="O22" s="88">
        <v>5</v>
      </c>
      <c r="P22" s="89">
        <v>0</v>
      </c>
      <c r="Q22" s="90">
        <f>O22+P22</f>
        <v>5</v>
      </c>
      <c r="R22" s="80">
        <f>IFERROR(Q22/N22,"-")</f>
        <v>0.098039215686275</v>
      </c>
      <c r="S22" s="79">
        <v>2</v>
      </c>
      <c r="T22" s="79">
        <v>1</v>
      </c>
      <c r="U22" s="80">
        <f>IFERROR(T22/(Q22),"-")</f>
        <v>0.2</v>
      </c>
      <c r="V22" s="81"/>
      <c r="W22" s="82">
        <v>2</v>
      </c>
      <c r="X22" s="80">
        <f>IF(Q22=0,"-",W22/Q22)</f>
        <v>0.4</v>
      </c>
      <c r="Y22" s="181">
        <v>89000</v>
      </c>
      <c r="Z22" s="182">
        <f>IFERROR(Y22/Q22,"-")</f>
        <v>17800</v>
      </c>
      <c r="AA22" s="182">
        <f>IFERROR(Y22/W22,"-")</f>
        <v>44500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>
        <v>1</v>
      </c>
      <c r="AO22" s="98">
        <f>IF(Q22=0,"",IF(AN22=0,"",(AN22/Q22)))</f>
        <v>0.2</v>
      </c>
      <c r="AP22" s="97"/>
      <c r="AQ22" s="99">
        <f>IFERROR(AP22/AN22,"-")</f>
        <v>0</v>
      </c>
      <c r="AR22" s="100"/>
      <c r="AS22" s="101">
        <f>IFERROR(AR22/AN22,"-")</f>
        <v>0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2</v>
      </c>
      <c r="BG22" s="110">
        <f>IF(Q22=0,"",IF(BF22=0,"",(BF22/Q22)))</f>
        <v>0.4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/>
      <c r="BP22" s="117">
        <f>IF(Q22=0,"",IF(BO22=0,"",(BO22/Q22)))</f>
        <v>0</v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>
        <v>2</v>
      </c>
      <c r="BY22" s="124">
        <f>IF(Q22=0,"",IF(BX22=0,"",(BX22/Q22)))</f>
        <v>0.4</v>
      </c>
      <c r="BZ22" s="125">
        <v>2</v>
      </c>
      <c r="CA22" s="126">
        <f>IFERROR(BZ22/BX22,"-")</f>
        <v>1</v>
      </c>
      <c r="CB22" s="127">
        <v>89000</v>
      </c>
      <c r="CC22" s="128">
        <f>IFERROR(CB22/BX22,"-")</f>
        <v>44500</v>
      </c>
      <c r="CD22" s="129"/>
      <c r="CE22" s="129"/>
      <c r="CF22" s="129">
        <v>2</v>
      </c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2</v>
      </c>
      <c r="CQ22" s="138">
        <v>89000</v>
      </c>
      <c r="CR22" s="138">
        <v>76000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112</v>
      </c>
      <c r="C23" s="184" t="s">
        <v>58</v>
      </c>
      <c r="D23" s="184"/>
      <c r="E23" s="184" t="s">
        <v>113</v>
      </c>
      <c r="F23" s="184" t="s">
        <v>114</v>
      </c>
      <c r="G23" s="184" t="s">
        <v>61</v>
      </c>
      <c r="H23" s="87" t="s">
        <v>101</v>
      </c>
      <c r="I23" s="87" t="s">
        <v>102</v>
      </c>
      <c r="J23" s="185" t="s">
        <v>115</v>
      </c>
      <c r="K23" s="176"/>
      <c r="L23" s="79">
        <v>28</v>
      </c>
      <c r="M23" s="79">
        <v>0</v>
      </c>
      <c r="N23" s="79">
        <v>135</v>
      </c>
      <c r="O23" s="88">
        <v>12</v>
      </c>
      <c r="P23" s="89">
        <v>0</v>
      </c>
      <c r="Q23" s="90">
        <f>O23+P23</f>
        <v>12</v>
      </c>
      <c r="R23" s="80">
        <f>IFERROR(Q23/N23,"-")</f>
        <v>0.088888888888889</v>
      </c>
      <c r="S23" s="79">
        <v>7</v>
      </c>
      <c r="T23" s="79">
        <v>3</v>
      </c>
      <c r="U23" s="80">
        <f>IFERROR(T23/(Q23),"-")</f>
        <v>0.25</v>
      </c>
      <c r="V23" s="81"/>
      <c r="W23" s="82">
        <v>1</v>
      </c>
      <c r="X23" s="80">
        <f>IF(Q23=0,"-",W23/Q23)</f>
        <v>0.083333333333333</v>
      </c>
      <c r="Y23" s="181">
        <v>10000</v>
      </c>
      <c r="Z23" s="182">
        <f>IFERROR(Y23/Q23,"-")</f>
        <v>833.33333333333</v>
      </c>
      <c r="AA23" s="182">
        <f>IFERROR(Y23/W23,"-")</f>
        <v>10000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4</v>
      </c>
      <c r="BG23" s="110">
        <f>IF(Q23=0,"",IF(BF23=0,"",(BF23/Q23)))</f>
        <v>0.33333333333333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7</v>
      </c>
      <c r="BP23" s="117">
        <f>IF(Q23=0,"",IF(BO23=0,"",(BO23/Q23)))</f>
        <v>0.58333333333333</v>
      </c>
      <c r="BQ23" s="118">
        <v>1</v>
      </c>
      <c r="BR23" s="119">
        <f>IFERROR(BQ23/BO23,"-")</f>
        <v>0.14285714285714</v>
      </c>
      <c r="BS23" s="120">
        <v>10000</v>
      </c>
      <c r="BT23" s="121">
        <f>IFERROR(BS23/BO23,"-")</f>
        <v>1428.5714285714</v>
      </c>
      <c r="BU23" s="122">
        <v>1</v>
      </c>
      <c r="BV23" s="122"/>
      <c r="BW23" s="122"/>
      <c r="BX23" s="123">
        <v>1</v>
      </c>
      <c r="BY23" s="124">
        <f>IF(Q23=0,"",IF(BX23=0,"",(BX23/Q23)))</f>
        <v>0.083333333333333</v>
      </c>
      <c r="BZ23" s="125"/>
      <c r="CA23" s="126">
        <f>IFERROR(BZ23/BX23,"-")</f>
        <v>0</v>
      </c>
      <c r="CB23" s="127"/>
      <c r="CC23" s="128">
        <f>IFERROR(CB23/BX23,"-")</f>
        <v>0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1</v>
      </c>
      <c r="CQ23" s="138">
        <v>10000</v>
      </c>
      <c r="CR23" s="138">
        <v>10000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116</v>
      </c>
      <c r="C24" s="184" t="s">
        <v>58</v>
      </c>
      <c r="D24" s="184"/>
      <c r="E24" s="184" t="s">
        <v>95</v>
      </c>
      <c r="F24" s="184" t="s">
        <v>95</v>
      </c>
      <c r="G24" s="184" t="s">
        <v>96</v>
      </c>
      <c r="H24" s="87" t="s">
        <v>117</v>
      </c>
      <c r="I24" s="87"/>
      <c r="J24" s="87"/>
      <c r="K24" s="176"/>
      <c r="L24" s="79">
        <v>202</v>
      </c>
      <c r="M24" s="79">
        <v>118</v>
      </c>
      <c r="N24" s="79">
        <v>105</v>
      </c>
      <c r="O24" s="88">
        <v>26</v>
      </c>
      <c r="P24" s="89">
        <v>0</v>
      </c>
      <c r="Q24" s="90">
        <f>O24+P24</f>
        <v>26</v>
      </c>
      <c r="R24" s="80">
        <f>IFERROR(Q24/N24,"-")</f>
        <v>0.24761904761905</v>
      </c>
      <c r="S24" s="79">
        <v>12</v>
      </c>
      <c r="T24" s="79">
        <v>5</v>
      </c>
      <c r="U24" s="80">
        <f>IFERROR(T24/(Q24),"-")</f>
        <v>0.19230769230769</v>
      </c>
      <c r="V24" s="81"/>
      <c r="W24" s="82">
        <v>8</v>
      </c>
      <c r="X24" s="80">
        <f>IF(Q24=0,"-",W24/Q24)</f>
        <v>0.30769230769231</v>
      </c>
      <c r="Y24" s="181">
        <v>331000</v>
      </c>
      <c r="Z24" s="182">
        <f>IFERROR(Y24/Q24,"-")</f>
        <v>12730.769230769</v>
      </c>
      <c r="AA24" s="182">
        <f>IFERROR(Y24/W24,"-")</f>
        <v>41375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3</v>
      </c>
      <c r="BG24" s="110">
        <f>IF(Q24=0,"",IF(BF24=0,"",(BF24/Q24)))</f>
        <v>0.11538461538462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10</v>
      </c>
      <c r="BP24" s="117">
        <f>IF(Q24=0,"",IF(BO24=0,"",(BO24/Q24)))</f>
        <v>0.38461538461538</v>
      </c>
      <c r="BQ24" s="118">
        <v>1</v>
      </c>
      <c r="BR24" s="119">
        <f>IFERROR(BQ24/BO24,"-")</f>
        <v>0.1</v>
      </c>
      <c r="BS24" s="120">
        <v>30000</v>
      </c>
      <c r="BT24" s="121">
        <f>IFERROR(BS24/BO24,"-")</f>
        <v>3000</v>
      </c>
      <c r="BU24" s="122"/>
      <c r="BV24" s="122"/>
      <c r="BW24" s="122">
        <v>1</v>
      </c>
      <c r="BX24" s="123">
        <v>8</v>
      </c>
      <c r="BY24" s="124">
        <f>IF(Q24=0,"",IF(BX24=0,"",(BX24/Q24)))</f>
        <v>0.30769230769231</v>
      </c>
      <c r="BZ24" s="125">
        <v>4</v>
      </c>
      <c r="CA24" s="126">
        <f>IFERROR(BZ24/BX24,"-")</f>
        <v>0.5</v>
      </c>
      <c r="CB24" s="127">
        <v>63000</v>
      </c>
      <c r="CC24" s="128">
        <f>IFERROR(CB24/BX24,"-")</f>
        <v>7875</v>
      </c>
      <c r="CD24" s="129">
        <v>2</v>
      </c>
      <c r="CE24" s="129">
        <v>1</v>
      </c>
      <c r="CF24" s="129">
        <v>1</v>
      </c>
      <c r="CG24" s="130">
        <v>5</v>
      </c>
      <c r="CH24" s="131">
        <f>IF(Q24=0,"",IF(CG24=0,"",(CG24/Q24)))</f>
        <v>0.19230769230769</v>
      </c>
      <c r="CI24" s="132">
        <v>3</v>
      </c>
      <c r="CJ24" s="133">
        <f>IFERROR(CI24/CG24,"-")</f>
        <v>0.6</v>
      </c>
      <c r="CK24" s="134">
        <v>238000</v>
      </c>
      <c r="CL24" s="135">
        <f>IFERROR(CK24/CG24,"-")</f>
        <v>47600</v>
      </c>
      <c r="CM24" s="136"/>
      <c r="CN24" s="136"/>
      <c r="CO24" s="136">
        <v>3</v>
      </c>
      <c r="CP24" s="137">
        <v>8</v>
      </c>
      <c r="CQ24" s="138">
        <v>331000</v>
      </c>
      <c r="CR24" s="138">
        <v>205000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>
        <f>AC25</f>
        <v>1.2375</v>
      </c>
      <c r="B25" s="184" t="s">
        <v>118</v>
      </c>
      <c r="C25" s="184" t="s">
        <v>58</v>
      </c>
      <c r="D25" s="184"/>
      <c r="E25" s="184" t="s">
        <v>119</v>
      </c>
      <c r="F25" s="184" t="s">
        <v>120</v>
      </c>
      <c r="G25" s="184" t="s">
        <v>61</v>
      </c>
      <c r="H25" s="87" t="s">
        <v>121</v>
      </c>
      <c r="I25" s="87" t="s">
        <v>122</v>
      </c>
      <c r="J25" s="87" t="s">
        <v>123</v>
      </c>
      <c r="K25" s="176">
        <v>400000</v>
      </c>
      <c r="L25" s="79">
        <v>5</v>
      </c>
      <c r="M25" s="79">
        <v>0</v>
      </c>
      <c r="N25" s="79">
        <v>35</v>
      </c>
      <c r="O25" s="88">
        <v>2</v>
      </c>
      <c r="P25" s="89">
        <v>0</v>
      </c>
      <c r="Q25" s="90">
        <f>O25+P25</f>
        <v>2</v>
      </c>
      <c r="R25" s="80">
        <f>IFERROR(Q25/N25,"-")</f>
        <v>0.057142857142857</v>
      </c>
      <c r="S25" s="79">
        <v>0</v>
      </c>
      <c r="T25" s="79">
        <v>0</v>
      </c>
      <c r="U25" s="80">
        <f>IFERROR(T25/(Q25),"-")</f>
        <v>0</v>
      </c>
      <c r="V25" s="81">
        <f>IFERROR(K25/SUM(Q25:Q29),"-")</f>
        <v>12500</v>
      </c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>
        <f>SUM(Y25:Y29)-SUM(K25:K29)</f>
        <v>95000</v>
      </c>
      <c r="AC25" s="83">
        <f>SUM(Y25:Y29)/SUM(K25:K29)</f>
        <v>1.2375</v>
      </c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>
        <v>1</v>
      </c>
      <c r="AO25" s="98">
        <f>IF(Q25=0,"",IF(AN25=0,"",(AN25/Q25)))</f>
        <v>0.5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1</v>
      </c>
      <c r="BP25" s="117">
        <f>IF(Q25=0,"",IF(BO25=0,"",(BO25/Q25)))</f>
        <v>0.5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124</v>
      </c>
      <c r="C26" s="184" t="s">
        <v>58</v>
      </c>
      <c r="D26" s="184"/>
      <c r="E26" s="184" t="s">
        <v>125</v>
      </c>
      <c r="F26" s="184" t="s">
        <v>126</v>
      </c>
      <c r="G26" s="184" t="s">
        <v>61</v>
      </c>
      <c r="H26" s="87"/>
      <c r="I26" s="87" t="s">
        <v>122</v>
      </c>
      <c r="J26" s="87"/>
      <c r="K26" s="176"/>
      <c r="L26" s="79">
        <v>5</v>
      </c>
      <c r="M26" s="79">
        <v>0</v>
      </c>
      <c r="N26" s="79">
        <v>42</v>
      </c>
      <c r="O26" s="88">
        <v>1</v>
      </c>
      <c r="P26" s="89">
        <v>0</v>
      </c>
      <c r="Q26" s="90">
        <f>O26+P26</f>
        <v>1</v>
      </c>
      <c r="R26" s="80">
        <f>IFERROR(Q26/N26,"-")</f>
        <v>0.023809523809524</v>
      </c>
      <c r="S26" s="79">
        <v>1</v>
      </c>
      <c r="T26" s="79">
        <v>0</v>
      </c>
      <c r="U26" s="80">
        <f>IFERROR(T26/(Q26),"-")</f>
        <v>0</v>
      </c>
      <c r="V26" s="81"/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>
        <v>1</v>
      </c>
      <c r="BP26" s="117">
        <f>IF(Q26=0,"",IF(BO26=0,"",(BO26/Q26)))</f>
        <v>1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127</v>
      </c>
      <c r="C27" s="184" t="s">
        <v>58</v>
      </c>
      <c r="D27" s="184"/>
      <c r="E27" s="184" t="s">
        <v>128</v>
      </c>
      <c r="F27" s="184" t="s">
        <v>129</v>
      </c>
      <c r="G27" s="184" t="s">
        <v>61</v>
      </c>
      <c r="H27" s="87"/>
      <c r="I27" s="87" t="s">
        <v>122</v>
      </c>
      <c r="J27" s="87"/>
      <c r="K27" s="176"/>
      <c r="L27" s="79">
        <v>4</v>
      </c>
      <c r="M27" s="79">
        <v>0</v>
      </c>
      <c r="N27" s="79">
        <v>40</v>
      </c>
      <c r="O27" s="88">
        <v>3</v>
      </c>
      <c r="P27" s="89">
        <v>0</v>
      </c>
      <c r="Q27" s="90">
        <f>O27+P27</f>
        <v>3</v>
      </c>
      <c r="R27" s="80">
        <f>IFERROR(Q27/N27,"-")</f>
        <v>0.075</v>
      </c>
      <c r="S27" s="79">
        <v>1</v>
      </c>
      <c r="T27" s="79">
        <v>1</v>
      </c>
      <c r="U27" s="80">
        <f>IFERROR(T27/(Q27),"-")</f>
        <v>0.33333333333333</v>
      </c>
      <c r="V27" s="81"/>
      <c r="W27" s="82">
        <v>2</v>
      </c>
      <c r="X27" s="80">
        <f>IF(Q27=0,"-",W27/Q27)</f>
        <v>0.66666666666667</v>
      </c>
      <c r="Y27" s="181">
        <v>28000</v>
      </c>
      <c r="Z27" s="182">
        <f>IFERROR(Y27/Q27,"-")</f>
        <v>9333.3333333333</v>
      </c>
      <c r="AA27" s="182">
        <f>IFERROR(Y27/W27,"-")</f>
        <v>14000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>
        <v>1</v>
      </c>
      <c r="AX27" s="104">
        <f>IF(Q27=0,"",IF(AW27=0,"",(AW27/Q27)))</f>
        <v>0.33333333333333</v>
      </c>
      <c r="AY27" s="103">
        <v>1</v>
      </c>
      <c r="AZ27" s="105">
        <f>IFERROR(AY27/AW27,"-")</f>
        <v>1</v>
      </c>
      <c r="BA27" s="106">
        <v>25000</v>
      </c>
      <c r="BB27" s="107">
        <f>IFERROR(BA27/AW27,"-")</f>
        <v>25000</v>
      </c>
      <c r="BC27" s="108"/>
      <c r="BD27" s="108"/>
      <c r="BE27" s="108">
        <v>1</v>
      </c>
      <c r="BF27" s="109">
        <v>1</v>
      </c>
      <c r="BG27" s="110">
        <f>IF(Q27=0,"",IF(BF27=0,"",(BF27/Q27)))</f>
        <v>0.33333333333333</v>
      </c>
      <c r="BH27" s="109">
        <v>1</v>
      </c>
      <c r="BI27" s="111">
        <f>IFERROR(BH27/BF27,"-")</f>
        <v>1</v>
      </c>
      <c r="BJ27" s="112">
        <v>3000</v>
      </c>
      <c r="BK27" s="113">
        <f>IFERROR(BJ27/BF27,"-")</f>
        <v>3000</v>
      </c>
      <c r="BL27" s="114">
        <v>1</v>
      </c>
      <c r="BM27" s="114"/>
      <c r="BN27" s="114"/>
      <c r="BO27" s="116"/>
      <c r="BP27" s="117">
        <f>IF(Q27=0,"",IF(BO27=0,"",(BO27/Q27)))</f>
        <v>0</v>
      </c>
      <c r="BQ27" s="118"/>
      <c r="BR27" s="119" t="str">
        <f>IFERROR(BQ27/BO27,"-")</f>
        <v>-</v>
      </c>
      <c r="BS27" s="120"/>
      <c r="BT27" s="121" t="str">
        <f>IFERROR(BS27/BO27,"-")</f>
        <v>-</v>
      </c>
      <c r="BU27" s="122"/>
      <c r="BV27" s="122"/>
      <c r="BW27" s="122"/>
      <c r="BX27" s="123">
        <v>1</v>
      </c>
      <c r="BY27" s="124">
        <f>IF(Q27=0,"",IF(BX27=0,"",(BX27/Q27)))</f>
        <v>0.33333333333333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2</v>
      </c>
      <c r="CQ27" s="138">
        <v>28000</v>
      </c>
      <c r="CR27" s="138">
        <v>25000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130</v>
      </c>
      <c r="C28" s="184" t="s">
        <v>58</v>
      </c>
      <c r="D28" s="184"/>
      <c r="E28" s="184" t="s">
        <v>131</v>
      </c>
      <c r="F28" s="184" t="s">
        <v>132</v>
      </c>
      <c r="G28" s="184" t="s">
        <v>61</v>
      </c>
      <c r="H28" s="87"/>
      <c r="I28" s="87" t="s">
        <v>122</v>
      </c>
      <c r="J28" s="87"/>
      <c r="K28" s="176"/>
      <c r="L28" s="79">
        <v>15</v>
      </c>
      <c r="M28" s="79">
        <v>0</v>
      </c>
      <c r="N28" s="79">
        <v>118</v>
      </c>
      <c r="O28" s="88">
        <v>5</v>
      </c>
      <c r="P28" s="89">
        <v>0</v>
      </c>
      <c r="Q28" s="90">
        <f>O28+P28</f>
        <v>5</v>
      </c>
      <c r="R28" s="80">
        <f>IFERROR(Q28/N28,"-")</f>
        <v>0.042372881355932</v>
      </c>
      <c r="S28" s="79">
        <v>4</v>
      </c>
      <c r="T28" s="79">
        <v>1</v>
      </c>
      <c r="U28" s="80">
        <f>IFERROR(T28/(Q28),"-")</f>
        <v>0.2</v>
      </c>
      <c r="V28" s="81"/>
      <c r="W28" s="82">
        <v>3</v>
      </c>
      <c r="X28" s="80">
        <f>IF(Q28=0,"-",W28/Q28)</f>
        <v>0.6</v>
      </c>
      <c r="Y28" s="181">
        <v>192000</v>
      </c>
      <c r="Z28" s="182">
        <f>IFERROR(Y28/Q28,"-")</f>
        <v>38400</v>
      </c>
      <c r="AA28" s="182">
        <f>IFERROR(Y28/W28,"-")</f>
        <v>64000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2</v>
      </c>
      <c r="BG28" s="110">
        <f>IF(Q28=0,"",IF(BF28=0,"",(BF28/Q28)))</f>
        <v>0.4</v>
      </c>
      <c r="BH28" s="109">
        <v>1</v>
      </c>
      <c r="BI28" s="111">
        <f>IFERROR(BH28/BF28,"-")</f>
        <v>0.5</v>
      </c>
      <c r="BJ28" s="112">
        <v>3000</v>
      </c>
      <c r="BK28" s="113">
        <f>IFERROR(BJ28/BF28,"-")</f>
        <v>1500</v>
      </c>
      <c r="BL28" s="114">
        <v>1</v>
      </c>
      <c r="BM28" s="114"/>
      <c r="BN28" s="114"/>
      <c r="BO28" s="116">
        <v>1</v>
      </c>
      <c r="BP28" s="117">
        <f>IF(Q28=0,"",IF(BO28=0,"",(BO28/Q28)))</f>
        <v>0.2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>
        <v>1</v>
      </c>
      <c r="BY28" s="124">
        <f>IF(Q28=0,"",IF(BX28=0,"",(BX28/Q28)))</f>
        <v>0.2</v>
      </c>
      <c r="BZ28" s="125">
        <v>1</v>
      </c>
      <c r="CA28" s="126">
        <f>IFERROR(BZ28/BX28,"-")</f>
        <v>1</v>
      </c>
      <c r="CB28" s="127">
        <v>13000</v>
      </c>
      <c r="CC28" s="128">
        <f>IFERROR(CB28/BX28,"-")</f>
        <v>13000</v>
      </c>
      <c r="CD28" s="129"/>
      <c r="CE28" s="129"/>
      <c r="CF28" s="129">
        <v>1</v>
      </c>
      <c r="CG28" s="130">
        <v>1</v>
      </c>
      <c r="CH28" s="131">
        <f>IF(Q28=0,"",IF(CG28=0,"",(CG28/Q28)))</f>
        <v>0.2</v>
      </c>
      <c r="CI28" s="132">
        <v>1</v>
      </c>
      <c r="CJ28" s="133">
        <f>IFERROR(CI28/CG28,"-")</f>
        <v>1</v>
      </c>
      <c r="CK28" s="134">
        <v>176000</v>
      </c>
      <c r="CL28" s="135">
        <f>IFERROR(CK28/CG28,"-")</f>
        <v>176000</v>
      </c>
      <c r="CM28" s="136"/>
      <c r="CN28" s="136"/>
      <c r="CO28" s="136">
        <v>1</v>
      </c>
      <c r="CP28" s="137">
        <v>3</v>
      </c>
      <c r="CQ28" s="138">
        <v>192000</v>
      </c>
      <c r="CR28" s="138">
        <v>176000</v>
      </c>
      <c r="CS28" s="138"/>
      <c r="CT28" s="139" t="str">
        <f>IF(AND(CR28=0,CS28=0),"",IF(AND(CR28&lt;=100000,CS28&lt;=100000),"",IF(CR28/CQ28&gt;0.7,"男高",IF(CS28/CQ28&gt;0.7,"女高",""))))</f>
        <v>男高</v>
      </c>
    </row>
    <row r="29" spans="1:99">
      <c r="A29" s="78"/>
      <c r="B29" s="184" t="s">
        <v>133</v>
      </c>
      <c r="C29" s="184" t="s">
        <v>58</v>
      </c>
      <c r="D29" s="184"/>
      <c r="E29" s="184" t="s">
        <v>95</v>
      </c>
      <c r="F29" s="184" t="s">
        <v>95</v>
      </c>
      <c r="G29" s="184" t="s">
        <v>96</v>
      </c>
      <c r="H29" s="87"/>
      <c r="I29" s="87"/>
      <c r="J29" s="87"/>
      <c r="K29" s="176"/>
      <c r="L29" s="79">
        <v>110</v>
      </c>
      <c r="M29" s="79">
        <v>74</v>
      </c>
      <c r="N29" s="79">
        <v>87</v>
      </c>
      <c r="O29" s="88">
        <v>21</v>
      </c>
      <c r="P29" s="89">
        <v>0</v>
      </c>
      <c r="Q29" s="90">
        <f>O29+P29</f>
        <v>21</v>
      </c>
      <c r="R29" s="80">
        <f>IFERROR(Q29/N29,"-")</f>
        <v>0.24137931034483</v>
      </c>
      <c r="S29" s="79">
        <v>16</v>
      </c>
      <c r="T29" s="79">
        <v>1</v>
      </c>
      <c r="U29" s="80">
        <f>IFERROR(T29/(Q29),"-")</f>
        <v>0.047619047619048</v>
      </c>
      <c r="V29" s="81"/>
      <c r="W29" s="82">
        <v>9</v>
      </c>
      <c r="X29" s="80">
        <f>IF(Q29=0,"-",W29/Q29)</f>
        <v>0.42857142857143</v>
      </c>
      <c r="Y29" s="181">
        <v>275000</v>
      </c>
      <c r="Z29" s="182">
        <f>IFERROR(Y29/Q29,"-")</f>
        <v>13095.238095238</v>
      </c>
      <c r="AA29" s="182">
        <f>IFERROR(Y29/W29,"-")</f>
        <v>30555.555555556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>
        <v>2</v>
      </c>
      <c r="AX29" s="104">
        <f>IF(Q29=0,"",IF(AW29=0,"",(AW29/Q29)))</f>
        <v>0.095238095238095</v>
      </c>
      <c r="AY29" s="103"/>
      <c r="AZ29" s="105">
        <f>IFERROR(AY29/AW29,"-")</f>
        <v>0</v>
      </c>
      <c r="BA29" s="106"/>
      <c r="BB29" s="107">
        <f>IFERROR(BA29/AW29,"-")</f>
        <v>0</v>
      </c>
      <c r="BC29" s="108"/>
      <c r="BD29" s="108"/>
      <c r="BE29" s="108"/>
      <c r="BF29" s="109">
        <v>3</v>
      </c>
      <c r="BG29" s="110">
        <f>IF(Q29=0,"",IF(BF29=0,"",(BF29/Q29)))</f>
        <v>0.14285714285714</v>
      </c>
      <c r="BH29" s="109">
        <v>2</v>
      </c>
      <c r="BI29" s="111">
        <f>IFERROR(BH29/BF29,"-")</f>
        <v>0.66666666666667</v>
      </c>
      <c r="BJ29" s="112">
        <v>29000</v>
      </c>
      <c r="BK29" s="113">
        <f>IFERROR(BJ29/BF29,"-")</f>
        <v>9666.6666666667</v>
      </c>
      <c r="BL29" s="114">
        <v>1</v>
      </c>
      <c r="BM29" s="114"/>
      <c r="BN29" s="114">
        <v>1</v>
      </c>
      <c r="BO29" s="116">
        <v>5</v>
      </c>
      <c r="BP29" s="117">
        <f>IF(Q29=0,"",IF(BO29=0,"",(BO29/Q29)))</f>
        <v>0.23809523809524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>
        <v>10</v>
      </c>
      <c r="BY29" s="124">
        <f>IF(Q29=0,"",IF(BX29=0,"",(BX29/Q29)))</f>
        <v>0.47619047619048</v>
      </c>
      <c r="BZ29" s="125">
        <v>6</v>
      </c>
      <c r="CA29" s="126">
        <f>IFERROR(BZ29/BX29,"-")</f>
        <v>0.6</v>
      </c>
      <c r="CB29" s="127">
        <v>236000</v>
      </c>
      <c r="CC29" s="128">
        <f>IFERROR(CB29/BX29,"-")</f>
        <v>23600</v>
      </c>
      <c r="CD29" s="129"/>
      <c r="CE29" s="129"/>
      <c r="CF29" s="129">
        <v>6</v>
      </c>
      <c r="CG29" s="130">
        <v>1</v>
      </c>
      <c r="CH29" s="131">
        <f>IF(Q29=0,"",IF(CG29=0,"",(CG29/Q29)))</f>
        <v>0.047619047619048</v>
      </c>
      <c r="CI29" s="132">
        <v>1</v>
      </c>
      <c r="CJ29" s="133">
        <f>IFERROR(CI29/CG29,"-")</f>
        <v>1</v>
      </c>
      <c r="CK29" s="134">
        <v>10000</v>
      </c>
      <c r="CL29" s="135">
        <f>IFERROR(CK29/CG29,"-")</f>
        <v>10000</v>
      </c>
      <c r="CM29" s="136"/>
      <c r="CN29" s="136">
        <v>1</v>
      </c>
      <c r="CO29" s="136"/>
      <c r="CP29" s="137">
        <v>9</v>
      </c>
      <c r="CQ29" s="138">
        <v>275000</v>
      </c>
      <c r="CR29" s="138">
        <v>100000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>
        <f>AC30</f>
        <v>1.155</v>
      </c>
      <c r="B30" s="184" t="s">
        <v>134</v>
      </c>
      <c r="C30" s="184" t="s">
        <v>58</v>
      </c>
      <c r="D30" s="184"/>
      <c r="E30" s="184" t="s">
        <v>119</v>
      </c>
      <c r="F30" s="184" t="s">
        <v>120</v>
      </c>
      <c r="G30" s="184" t="s">
        <v>61</v>
      </c>
      <c r="H30" s="87" t="s">
        <v>135</v>
      </c>
      <c r="I30" s="87" t="s">
        <v>122</v>
      </c>
      <c r="J30" s="87" t="s">
        <v>136</v>
      </c>
      <c r="K30" s="176">
        <v>200000</v>
      </c>
      <c r="L30" s="79">
        <v>7</v>
      </c>
      <c r="M30" s="79">
        <v>0</v>
      </c>
      <c r="N30" s="79">
        <v>36</v>
      </c>
      <c r="O30" s="88">
        <v>1</v>
      </c>
      <c r="P30" s="89">
        <v>0</v>
      </c>
      <c r="Q30" s="90">
        <f>O30+P30</f>
        <v>1</v>
      </c>
      <c r="R30" s="80">
        <f>IFERROR(Q30/N30,"-")</f>
        <v>0.027777777777778</v>
      </c>
      <c r="S30" s="79">
        <v>1</v>
      </c>
      <c r="T30" s="79">
        <v>0</v>
      </c>
      <c r="U30" s="80">
        <f>IFERROR(T30/(Q30),"-")</f>
        <v>0</v>
      </c>
      <c r="V30" s="81">
        <f>IFERROR(K30/SUM(Q30:Q33),"-")</f>
        <v>11111.111111111</v>
      </c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>
        <f>SUM(Y30:Y33)-SUM(K30:K33)</f>
        <v>31000</v>
      </c>
      <c r="AC30" s="83">
        <f>SUM(Y30:Y33)/SUM(K30:K33)</f>
        <v>1.155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1</v>
      </c>
      <c r="BP30" s="117">
        <f>IF(Q30=0,"",IF(BO30=0,"",(BO30/Q30)))</f>
        <v>1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137</v>
      </c>
      <c r="C31" s="184" t="s">
        <v>58</v>
      </c>
      <c r="D31" s="184"/>
      <c r="E31" s="184" t="s">
        <v>125</v>
      </c>
      <c r="F31" s="184" t="s">
        <v>126</v>
      </c>
      <c r="G31" s="184" t="s">
        <v>61</v>
      </c>
      <c r="H31" s="87"/>
      <c r="I31" s="87" t="s">
        <v>122</v>
      </c>
      <c r="J31" s="87" t="s">
        <v>138</v>
      </c>
      <c r="K31" s="176"/>
      <c r="L31" s="79">
        <v>6</v>
      </c>
      <c r="M31" s="79">
        <v>0</v>
      </c>
      <c r="N31" s="79">
        <v>38</v>
      </c>
      <c r="O31" s="88">
        <v>2</v>
      </c>
      <c r="P31" s="89">
        <v>0</v>
      </c>
      <c r="Q31" s="90">
        <f>O31+P31</f>
        <v>2</v>
      </c>
      <c r="R31" s="80">
        <f>IFERROR(Q31/N31,"-")</f>
        <v>0.052631578947368</v>
      </c>
      <c r="S31" s="79">
        <v>1</v>
      </c>
      <c r="T31" s="79">
        <v>0</v>
      </c>
      <c r="U31" s="80">
        <f>IFERROR(T31/(Q31),"-")</f>
        <v>0</v>
      </c>
      <c r="V31" s="81"/>
      <c r="W31" s="82">
        <v>0</v>
      </c>
      <c r="X31" s="80">
        <f>IF(Q31=0,"-",W31/Q31)</f>
        <v>0</v>
      </c>
      <c r="Y31" s="181">
        <v>0</v>
      </c>
      <c r="Z31" s="182">
        <f>IFERROR(Y31/Q31,"-")</f>
        <v>0</v>
      </c>
      <c r="AA31" s="182" t="str">
        <f>IFERROR(Y31/W31,"-")</f>
        <v>-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>
        <v>2</v>
      </c>
      <c r="BP31" s="117">
        <f>IF(Q31=0,"",IF(BO31=0,"",(BO31/Q31)))</f>
        <v>1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139</v>
      </c>
      <c r="C32" s="184" t="s">
        <v>58</v>
      </c>
      <c r="D32" s="184"/>
      <c r="E32" s="184" t="s">
        <v>128</v>
      </c>
      <c r="F32" s="184" t="s">
        <v>129</v>
      </c>
      <c r="G32" s="184" t="s">
        <v>61</v>
      </c>
      <c r="H32" s="87"/>
      <c r="I32" s="87" t="s">
        <v>122</v>
      </c>
      <c r="J32" s="87" t="s">
        <v>140</v>
      </c>
      <c r="K32" s="176"/>
      <c r="L32" s="79">
        <v>5</v>
      </c>
      <c r="M32" s="79">
        <v>0</v>
      </c>
      <c r="N32" s="79">
        <v>20</v>
      </c>
      <c r="O32" s="88">
        <v>2</v>
      </c>
      <c r="P32" s="89">
        <v>0</v>
      </c>
      <c r="Q32" s="90">
        <f>O32+P32</f>
        <v>2</v>
      </c>
      <c r="R32" s="80">
        <f>IFERROR(Q32/N32,"-")</f>
        <v>0.1</v>
      </c>
      <c r="S32" s="79">
        <v>1</v>
      </c>
      <c r="T32" s="79">
        <v>0</v>
      </c>
      <c r="U32" s="80">
        <f>IFERROR(T32/(Q32),"-")</f>
        <v>0</v>
      </c>
      <c r="V32" s="81"/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1</v>
      </c>
      <c r="BG32" s="110">
        <f>IF(Q32=0,"",IF(BF32=0,"",(BF32/Q32)))</f>
        <v>0.5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1</v>
      </c>
      <c r="BP32" s="117">
        <f>IF(Q32=0,"",IF(BO32=0,"",(BO32/Q32)))</f>
        <v>0.5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/>
      <c r="BY32" s="124">
        <f>IF(Q32=0,"",IF(BX32=0,"",(BX32/Q32)))</f>
        <v>0</v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141</v>
      </c>
      <c r="C33" s="184" t="s">
        <v>58</v>
      </c>
      <c r="D33" s="184"/>
      <c r="E33" s="184" t="s">
        <v>95</v>
      </c>
      <c r="F33" s="184" t="s">
        <v>95</v>
      </c>
      <c r="G33" s="184" t="s">
        <v>96</v>
      </c>
      <c r="H33" s="87"/>
      <c r="I33" s="87"/>
      <c r="J33" s="87"/>
      <c r="K33" s="176"/>
      <c r="L33" s="79">
        <v>106</v>
      </c>
      <c r="M33" s="79">
        <v>34</v>
      </c>
      <c r="N33" s="79">
        <v>71</v>
      </c>
      <c r="O33" s="88">
        <v>13</v>
      </c>
      <c r="P33" s="89">
        <v>0</v>
      </c>
      <c r="Q33" s="90">
        <f>O33+P33</f>
        <v>13</v>
      </c>
      <c r="R33" s="80">
        <f>IFERROR(Q33/N33,"-")</f>
        <v>0.1830985915493</v>
      </c>
      <c r="S33" s="79">
        <v>4</v>
      </c>
      <c r="T33" s="79">
        <v>2</v>
      </c>
      <c r="U33" s="80">
        <f>IFERROR(T33/(Q33),"-")</f>
        <v>0.15384615384615</v>
      </c>
      <c r="V33" s="81"/>
      <c r="W33" s="82">
        <v>5</v>
      </c>
      <c r="X33" s="80">
        <f>IF(Q33=0,"-",W33/Q33)</f>
        <v>0.38461538461538</v>
      </c>
      <c r="Y33" s="181">
        <v>231000</v>
      </c>
      <c r="Z33" s="182">
        <f>IFERROR(Y33/Q33,"-")</f>
        <v>17769.230769231</v>
      </c>
      <c r="AA33" s="182">
        <f>IFERROR(Y33/W33,"-")</f>
        <v>46200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2</v>
      </c>
      <c r="BG33" s="110">
        <f>IF(Q33=0,"",IF(BF33=0,"",(BF33/Q33)))</f>
        <v>0.15384615384615</v>
      </c>
      <c r="BH33" s="109">
        <v>1</v>
      </c>
      <c r="BI33" s="111">
        <f>IFERROR(BH33/BF33,"-")</f>
        <v>0.5</v>
      </c>
      <c r="BJ33" s="112">
        <v>8000</v>
      </c>
      <c r="BK33" s="113">
        <f>IFERROR(BJ33/BF33,"-")</f>
        <v>4000</v>
      </c>
      <c r="BL33" s="114"/>
      <c r="BM33" s="114">
        <v>1</v>
      </c>
      <c r="BN33" s="114"/>
      <c r="BO33" s="116">
        <v>8</v>
      </c>
      <c r="BP33" s="117">
        <f>IF(Q33=0,"",IF(BO33=0,"",(BO33/Q33)))</f>
        <v>0.61538461538462</v>
      </c>
      <c r="BQ33" s="118">
        <v>2</v>
      </c>
      <c r="BR33" s="119">
        <f>IFERROR(BQ33/BO33,"-")</f>
        <v>0.25</v>
      </c>
      <c r="BS33" s="120">
        <v>88000</v>
      </c>
      <c r="BT33" s="121">
        <f>IFERROR(BS33/BO33,"-")</f>
        <v>11000</v>
      </c>
      <c r="BU33" s="122"/>
      <c r="BV33" s="122">
        <v>1</v>
      </c>
      <c r="BW33" s="122">
        <v>1</v>
      </c>
      <c r="BX33" s="123">
        <v>1</v>
      </c>
      <c r="BY33" s="124">
        <f>IF(Q33=0,"",IF(BX33=0,"",(BX33/Q33)))</f>
        <v>0.076923076923077</v>
      </c>
      <c r="BZ33" s="125">
        <v>1</v>
      </c>
      <c r="CA33" s="126">
        <f>IFERROR(BZ33/BX33,"-")</f>
        <v>1</v>
      </c>
      <c r="CB33" s="127">
        <v>105000</v>
      </c>
      <c r="CC33" s="128">
        <f>IFERROR(CB33/BX33,"-")</f>
        <v>105000</v>
      </c>
      <c r="CD33" s="129"/>
      <c r="CE33" s="129"/>
      <c r="CF33" s="129">
        <v>1</v>
      </c>
      <c r="CG33" s="130">
        <v>2</v>
      </c>
      <c r="CH33" s="131">
        <f>IF(Q33=0,"",IF(CG33=0,"",(CG33/Q33)))</f>
        <v>0.15384615384615</v>
      </c>
      <c r="CI33" s="132">
        <v>1</v>
      </c>
      <c r="CJ33" s="133">
        <f>IFERROR(CI33/CG33,"-")</f>
        <v>0.5</v>
      </c>
      <c r="CK33" s="134">
        <v>30000</v>
      </c>
      <c r="CL33" s="135">
        <f>IFERROR(CK33/CG33,"-")</f>
        <v>15000</v>
      </c>
      <c r="CM33" s="136"/>
      <c r="CN33" s="136"/>
      <c r="CO33" s="136">
        <v>1</v>
      </c>
      <c r="CP33" s="137">
        <v>5</v>
      </c>
      <c r="CQ33" s="138">
        <v>231000</v>
      </c>
      <c r="CR33" s="138">
        <v>105000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>
        <f>AC34</f>
        <v>0.2</v>
      </c>
      <c r="B34" s="184" t="s">
        <v>142</v>
      </c>
      <c r="C34" s="184" t="s">
        <v>58</v>
      </c>
      <c r="D34" s="184"/>
      <c r="E34" s="184" t="s">
        <v>59</v>
      </c>
      <c r="F34" s="184" t="s">
        <v>120</v>
      </c>
      <c r="G34" s="184" t="s">
        <v>61</v>
      </c>
      <c r="H34" s="87" t="s">
        <v>121</v>
      </c>
      <c r="I34" s="87" t="s">
        <v>143</v>
      </c>
      <c r="J34" s="186" t="s">
        <v>144</v>
      </c>
      <c r="K34" s="176">
        <v>30000</v>
      </c>
      <c r="L34" s="79">
        <v>1</v>
      </c>
      <c r="M34" s="79">
        <v>0</v>
      </c>
      <c r="N34" s="79">
        <v>15</v>
      </c>
      <c r="O34" s="88">
        <v>0</v>
      </c>
      <c r="P34" s="89">
        <v>0</v>
      </c>
      <c r="Q34" s="90">
        <f>O34+P34</f>
        <v>0</v>
      </c>
      <c r="R34" s="80">
        <f>IFERROR(Q34/N34,"-")</f>
        <v>0</v>
      </c>
      <c r="S34" s="79">
        <v>0</v>
      </c>
      <c r="T34" s="79">
        <v>0</v>
      </c>
      <c r="U34" s="80" t="str">
        <f>IFERROR(T34/(Q34),"-")</f>
        <v>-</v>
      </c>
      <c r="V34" s="81">
        <f>IFERROR(K34/SUM(Q34:Q35),"-")</f>
        <v>15000</v>
      </c>
      <c r="W34" s="82">
        <v>0</v>
      </c>
      <c r="X34" s="80" t="str">
        <f>IF(Q34=0,"-",W34/Q34)</f>
        <v>-</v>
      </c>
      <c r="Y34" s="181">
        <v>0</v>
      </c>
      <c r="Z34" s="182" t="str">
        <f>IFERROR(Y34/Q34,"-")</f>
        <v>-</v>
      </c>
      <c r="AA34" s="182" t="str">
        <f>IFERROR(Y34/W34,"-")</f>
        <v>-</v>
      </c>
      <c r="AB34" s="176">
        <f>SUM(Y34:Y35)-SUM(K34:K35)</f>
        <v>-24000</v>
      </c>
      <c r="AC34" s="83">
        <f>SUM(Y34:Y35)/SUM(K34:K35)</f>
        <v>0.2</v>
      </c>
      <c r="AD34" s="77"/>
      <c r="AE34" s="91"/>
      <c r="AF34" s="92" t="str">
        <f>IF(Q34=0,"",IF(AE34=0,"",(AE34/Q34)))</f>
        <v/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 t="str">
        <f>IF(Q34=0,"",IF(AN34=0,"",(AN34/Q34)))</f>
        <v/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 t="str">
        <f>IF(Q34=0,"",IF(AW34=0,"",(AW34/Q34)))</f>
        <v/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 t="str">
        <f>IF(Q34=0,"",IF(BF34=0,"",(BF34/Q34)))</f>
        <v/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/>
      <c r="BP34" s="117" t="str">
        <f>IF(Q34=0,"",IF(BO34=0,"",(BO34/Q34)))</f>
        <v/>
      </c>
      <c r="BQ34" s="118"/>
      <c r="BR34" s="119" t="str">
        <f>IFERROR(BQ34/BO34,"-")</f>
        <v>-</v>
      </c>
      <c r="BS34" s="120"/>
      <c r="BT34" s="121" t="str">
        <f>IFERROR(BS34/BO34,"-")</f>
        <v>-</v>
      </c>
      <c r="BU34" s="122"/>
      <c r="BV34" s="122"/>
      <c r="BW34" s="122"/>
      <c r="BX34" s="123"/>
      <c r="BY34" s="124" t="str">
        <f>IF(Q34=0,"",IF(BX34=0,"",(BX34/Q34)))</f>
        <v/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 t="str">
        <f>IF(Q34=0,"",IF(CG34=0,"",(CG34/Q34)))</f>
        <v/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145</v>
      </c>
      <c r="C35" s="184" t="s">
        <v>58</v>
      </c>
      <c r="D35" s="184"/>
      <c r="E35" s="184" t="s">
        <v>59</v>
      </c>
      <c r="F35" s="184" t="s">
        <v>120</v>
      </c>
      <c r="G35" s="184" t="s">
        <v>96</v>
      </c>
      <c r="H35" s="87"/>
      <c r="I35" s="87"/>
      <c r="J35" s="87"/>
      <c r="K35" s="176"/>
      <c r="L35" s="79">
        <v>9</v>
      </c>
      <c r="M35" s="79">
        <v>9</v>
      </c>
      <c r="N35" s="79">
        <v>14</v>
      </c>
      <c r="O35" s="88">
        <v>2</v>
      </c>
      <c r="P35" s="89">
        <v>0</v>
      </c>
      <c r="Q35" s="90">
        <f>O35+P35</f>
        <v>2</v>
      </c>
      <c r="R35" s="80">
        <f>IFERROR(Q35/N35,"-")</f>
        <v>0.14285714285714</v>
      </c>
      <c r="S35" s="79">
        <v>1</v>
      </c>
      <c r="T35" s="79">
        <v>0</v>
      </c>
      <c r="U35" s="80">
        <f>IFERROR(T35/(Q35),"-")</f>
        <v>0</v>
      </c>
      <c r="V35" s="81"/>
      <c r="W35" s="82">
        <v>2</v>
      </c>
      <c r="X35" s="80">
        <f>IF(Q35=0,"-",W35/Q35)</f>
        <v>1</v>
      </c>
      <c r="Y35" s="181">
        <v>6000</v>
      </c>
      <c r="Z35" s="182">
        <f>IFERROR(Y35/Q35,"-")</f>
        <v>3000</v>
      </c>
      <c r="AA35" s="182">
        <f>IFERROR(Y35/W35,"-")</f>
        <v>3000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>
        <v>1</v>
      </c>
      <c r="AO35" s="98">
        <f>IF(Q35=0,"",IF(AN35=0,"",(AN35/Q35)))</f>
        <v>0.5</v>
      </c>
      <c r="AP35" s="97">
        <v>1</v>
      </c>
      <c r="AQ35" s="99">
        <f>IFERROR(AP35/AN35,"-")</f>
        <v>1</v>
      </c>
      <c r="AR35" s="100">
        <v>3000</v>
      </c>
      <c r="AS35" s="101">
        <f>IFERROR(AR35/AN35,"-")</f>
        <v>3000</v>
      </c>
      <c r="AT35" s="102">
        <v>1</v>
      </c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>
        <v>1</v>
      </c>
      <c r="BP35" s="117">
        <f>IF(Q35=0,"",IF(BO35=0,"",(BO35/Q35)))</f>
        <v>0.5</v>
      </c>
      <c r="BQ35" s="118">
        <v>1</v>
      </c>
      <c r="BR35" s="119">
        <f>IFERROR(BQ35/BO35,"-")</f>
        <v>1</v>
      </c>
      <c r="BS35" s="120">
        <v>3000</v>
      </c>
      <c r="BT35" s="121">
        <f>IFERROR(BS35/BO35,"-")</f>
        <v>3000</v>
      </c>
      <c r="BU35" s="122">
        <v>1</v>
      </c>
      <c r="BV35" s="122"/>
      <c r="BW35" s="122"/>
      <c r="BX35" s="123"/>
      <c r="BY35" s="124">
        <f>IF(Q35=0,"",IF(BX35=0,"",(BX35/Q35)))</f>
        <v>0</v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2</v>
      </c>
      <c r="CQ35" s="138">
        <v>6000</v>
      </c>
      <c r="CR35" s="138">
        <v>3000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>
        <f>AC36</f>
        <v>0.6</v>
      </c>
      <c r="B36" s="184" t="s">
        <v>146</v>
      </c>
      <c r="C36" s="184" t="s">
        <v>58</v>
      </c>
      <c r="D36" s="184"/>
      <c r="E36" s="184" t="s">
        <v>147</v>
      </c>
      <c r="F36" s="184" t="s">
        <v>126</v>
      </c>
      <c r="G36" s="184" t="s">
        <v>61</v>
      </c>
      <c r="H36" s="87" t="s">
        <v>121</v>
      </c>
      <c r="I36" s="87" t="s">
        <v>143</v>
      </c>
      <c r="J36" s="185" t="s">
        <v>103</v>
      </c>
      <c r="K36" s="176">
        <v>30000</v>
      </c>
      <c r="L36" s="79">
        <v>4</v>
      </c>
      <c r="M36" s="79">
        <v>0</v>
      </c>
      <c r="N36" s="79">
        <v>32</v>
      </c>
      <c r="O36" s="88">
        <v>2</v>
      </c>
      <c r="P36" s="89">
        <v>0</v>
      </c>
      <c r="Q36" s="90">
        <f>O36+P36</f>
        <v>2</v>
      </c>
      <c r="R36" s="80">
        <f>IFERROR(Q36/N36,"-")</f>
        <v>0.0625</v>
      </c>
      <c r="S36" s="79">
        <v>1</v>
      </c>
      <c r="T36" s="79">
        <v>0</v>
      </c>
      <c r="U36" s="80">
        <f>IFERROR(T36/(Q36),"-")</f>
        <v>0</v>
      </c>
      <c r="V36" s="81">
        <f>IFERROR(K36/SUM(Q36:Q37),"-")</f>
        <v>7500</v>
      </c>
      <c r="W36" s="82">
        <v>1</v>
      </c>
      <c r="X36" s="80">
        <f>IF(Q36=0,"-",W36/Q36)</f>
        <v>0.5</v>
      </c>
      <c r="Y36" s="181">
        <v>18000</v>
      </c>
      <c r="Z36" s="182">
        <f>IFERROR(Y36/Q36,"-")</f>
        <v>9000</v>
      </c>
      <c r="AA36" s="182">
        <f>IFERROR(Y36/W36,"-")</f>
        <v>18000</v>
      </c>
      <c r="AB36" s="176">
        <f>SUM(Y36:Y37)-SUM(K36:K37)</f>
        <v>-12000</v>
      </c>
      <c r="AC36" s="83">
        <f>SUM(Y36:Y37)/SUM(K36:K37)</f>
        <v>0.6</v>
      </c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1</v>
      </c>
      <c r="BG36" s="110">
        <f>IF(Q36=0,"",IF(BF36=0,"",(BF36/Q36)))</f>
        <v>0.5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1</v>
      </c>
      <c r="BP36" s="117">
        <f>IF(Q36=0,"",IF(BO36=0,"",(BO36/Q36)))</f>
        <v>0.5</v>
      </c>
      <c r="BQ36" s="118">
        <v>1</v>
      </c>
      <c r="BR36" s="119">
        <f>IFERROR(BQ36/BO36,"-")</f>
        <v>1</v>
      </c>
      <c r="BS36" s="120">
        <v>18000</v>
      </c>
      <c r="BT36" s="121">
        <f>IFERROR(BS36/BO36,"-")</f>
        <v>18000</v>
      </c>
      <c r="BU36" s="122"/>
      <c r="BV36" s="122"/>
      <c r="BW36" s="122">
        <v>1</v>
      </c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1</v>
      </c>
      <c r="CQ36" s="138">
        <v>18000</v>
      </c>
      <c r="CR36" s="138">
        <v>18000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148</v>
      </c>
      <c r="C37" s="184" t="s">
        <v>58</v>
      </c>
      <c r="D37" s="184"/>
      <c r="E37" s="184" t="s">
        <v>147</v>
      </c>
      <c r="F37" s="184" t="s">
        <v>126</v>
      </c>
      <c r="G37" s="184" t="s">
        <v>96</v>
      </c>
      <c r="H37" s="87"/>
      <c r="I37" s="87"/>
      <c r="J37" s="87"/>
      <c r="K37" s="176"/>
      <c r="L37" s="79">
        <v>7</v>
      </c>
      <c r="M37" s="79">
        <v>6</v>
      </c>
      <c r="N37" s="79">
        <v>16</v>
      </c>
      <c r="O37" s="88">
        <v>2</v>
      </c>
      <c r="P37" s="89">
        <v>0</v>
      </c>
      <c r="Q37" s="90">
        <f>O37+P37</f>
        <v>2</v>
      </c>
      <c r="R37" s="80">
        <f>IFERROR(Q37/N37,"-")</f>
        <v>0.125</v>
      </c>
      <c r="S37" s="79">
        <v>0</v>
      </c>
      <c r="T37" s="79">
        <v>0</v>
      </c>
      <c r="U37" s="80">
        <f>IFERROR(T37/(Q37),"-")</f>
        <v>0</v>
      </c>
      <c r="V37" s="81"/>
      <c r="W37" s="82">
        <v>0</v>
      </c>
      <c r="X37" s="80">
        <f>IF(Q37=0,"-",W37/Q37)</f>
        <v>0</v>
      </c>
      <c r="Y37" s="181">
        <v>0</v>
      </c>
      <c r="Z37" s="182">
        <f>IFERROR(Y37/Q37,"-")</f>
        <v>0</v>
      </c>
      <c r="AA37" s="182" t="str">
        <f>IFERROR(Y37/W37,"-")</f>
        <v>-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>
        <v>1</v>
      </c>
      <c r="BG37" s="110">
        <f>IF(Q37=0,"",IF(BF37=0,"",(BF37/Q37)))</f>
        <v>0.5</v>
      </c>
      <c r="BH37" s="109"/>
      <c r="BI37" s="111">
        <f>IFERROR(BH37/BF37,"-")</f>
        <v>0</v>
      </c>
      <c r="BJ37" s="112"/>
      <c r="BK37" s="113">
        <f>IFERROR(BJ37/BF37,"-")</f>
        <v>0</v>
      </c>
      <c r="BL37" s="114"/>
      <c r="BM37" s="114"/>
      <c r="BN37" s="114"/>
      <c r="BO37" s="116">
        <v>1</v>
      </c>
      <c r="BP37" s="117">
        <f>IF(Q37=0,"",IF(BO37=0,"",(BO37/Q37)))</f>
        <v>0.5</v>
      </c>
      <c r="BQ37" s="118"/>
      <c r="BR37" s="119">
        <f>IFERROR(BQ37/BO37,"-")</f>
        <v>0</v>
      </c>
      <c r="BS37" s="120"/>
      <c r="BT37" s="121">
        <f>IFERROR(BS37/BO37,"-")</f>
        <v>0</v>
      </c>
      <c r="BU37" s="122"/>
      <c r="BV37" s="122"/>
      <c r="BW37" s="122"/>
      <c r="BX37" s="123"/>
      <c r="BY37" s="124">
        <f>IF(Q37=0,"",IF(BX37=0,"",(BX37/Q37)))</f>
        <v>0</v>
      </c>
      <c r="BZ37" s="125"/>
      <c r="CA37" s="126" t="str">
        <f>IFERROR(BZ37/BX37,"-")</f>
        <v>-</v>
      </c>
      <c r="CB37" s="127"/>
      <c r="CC37" s="128" t="str">
        <f>IFERROR(CB37/BX37,"-")</f>
        <v>-</v>
      </c>
      <c r="CD37" s="129"/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0</v>
      </c>
      <c r="CQ37" s="138">
        <v>0</v>
      </c>
      <c r="CR37" s="138"/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>
        <f>AC38</f>
        <v>0</v>
      </c>
      <c r="B38" s="184" t="s">
        <v>149</v>
      </c>
      <c r="C38" s="184" t="s">
        <v>58</v>
      </c>
      <c r="D38" s="184"/>
      <c r="E38" s="184" t="s">
        <v>150</v>
      </c>
      <c r="F38" s="184" t="s">
        <v>129</v>
      </c>
      <c r="G38" s="184" t="s">
        <v>61</v>
      </c>
      <c r="H38" s="87" t="s">
        <v>121</v>
      </c>
      <c r="I38" s="87" t="s">
        <v>143</v>
      </c>
      <c r="J38" s="186" t="s">
        <v>151</v>
      </c>
      <c r="K38" s="176">
        <v>30000</v>
      </c>
      <c r="L38" s="79">
        <v>9</v>
      </c>
      <c r="M38" s="79">
        <v>0</v>
      </c>
      <c r="N38" s="79">
        <v>43</v>
      </c>
      <c r="O38" s="88">
        <v>2</v>
      </c>
      <c r="P38" s="89">
        <v>0</v>
      </c>
      <c r="Q38" s="90">
        <f>O38+P38</f>
        <v>2</v>
      </c>
      <c r="R38" s="80">
        <f>IFERROR(Q38/N38,"-")</f>
        <v>0.046511627906977</v>
      </c>
      <c r="S38" s="79">
        <v>0</v>
      </c>
      <c r="T38" s="79">
        <v>0</v>
      </c>
      <c r="U38" s="80">
        <f>IFERROR(T38/(Q38),"-")</f>
        <v>0</v>
      </c>
      <c r="V38" s="81">
        <f>IFERROR(K38/SUM(Q38:Q39),"-")</f>
        <v>7500</v>
      </c>
      <c r="W38" s="82">
        <v>0</v>
      </c>
      <c r="X38" s="80">
        <f>IF(Q38=0,"-",W38/Q38)</f>
        <v>0</v>
      </c>
      <c r="Y38" s="181">
        <v>0</v>
      </c>
      <c r="Z38" s="182">
        <f>IFERROR(Y38/Q38,"-")</f>
        <v>0</v>
      </c>
      <c r="AA38" s="182" t="str">
        <f>IFERROR(Y38/W38,"-")</f>
        <v>-</v>
      </c>
      <c r="AB38" s="176">
        <f>SUM(Y38:Y39)-SUM(K38:K39)</f>
        <v>-30000</v>
      </c>
      <c r="AC38" s="83">
        <f>SUM(Y38:Y39)/SUM(K38:K39)</f>
        <v>0</v>
      </c>
      <c r="AD38" s="77"/>
      <c r="AE38" s="91">
        <v>1</v>
      </c>
      <c r="AF38" s="92">
        <f>IF(Q38=0,"",IF(AE38=0,"",(AE38/Q38)))</f>
        <v>0.5</v>
      </c>
      <c r="AG38" s="91"/>
      <c r="AH38" s="93">
        <f>IFERROR(AG38/AE38,"-")</f>
        <v>0</v>
      </c>
      <c r="AI38" s="94"/>
      <c r="AJ38" s="95">
        <f>IFERROR(AI38/AE38,"-")</f>
        <v>0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/>
      <c r="BG38" s="110">
        <f>IF(Q38=0,"",IF(BF38=0,"",(BF38/Q38)))</f>
        <v>0</v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>
        <v>1</v>
      </c>
      <c r="BP38" s="117">
        <f>IF(Q38=0,"",IF(BO38=0,"",(BO38/Q38)))</f>
        <v>0.5</v>
      </c>
      <c r="BQ38" s="118"/>
      <c r="BR38" s="119">
        <f>IFERROR(BQ38/BO38,"-")</f>
        <v>0</v>
      </c>
      <c r="BS38" s="120"/>
      <c r="BT38" s="121">
        <f>IFERROR(BS38/BO38,"-")</f>
        <v>0</v>
      </c>
      <c r="BU38" s="122"/>
      <c r="BV38" s="122"/>
      <c r="BW38" s="122"/>
      <c r="BX38" s="123"/>
      <c r="BY38" s="124">
        <f>IF(Q38=0,"",IF(BX38=0,"",(BX38/Q38)))</f>
        <v>0</v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0</v>
      </c>
      <c r="CQ38" s="138">
        <v>0</v>
      </c>
      <c r="CR38" s="138"/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152</v>
      </c>
      <c r="C39" s="184" t="s">
        <v>58</v>
      </c>
      <c r="D39" s="184"/>
      <c r="E39" s="184" t="s">
        <v>150</v>
      </c>
      <c r="F39" s="184" t="s">
        <v>129</v>
      </c>
      <c r="G39" s="184" t="s">
        <v>96</v>
      </c>
      <c r="H39" s="87"/>
      <c r="I39" s="87"/>
      <c r="J39" s="87"/>
      <c r="K39" s="176"/>
      <c r="L39" s="79">
        <v>8</v>
      </c>
      <c r="M39" s="79">
        <v>5</v>
      </c>
      <c r="N39" s="79">
        <v>6</v>
      </c>
      <c r="O39" s="88">
        <v>2</v>
      </c>
      <c r="P39" s="89">
        <v>0</v>
      </c>
      <c r="Q39" s="90">
        <f>O39+P39</f>
        <v>2</v>
      </c>
      <c r="R39" s="80">
        <f>IFERROR(Q39/N39,"-")</f>
        <v>0.33333333333333</v>
      </c>
      <c r="S39" s="79">
        <v>0</v>
      </c>
      <c r="T39" s="79">
        <v>1</v>
      </c>
      <c r="U39" s="80">
        <f>IFERROR(T39/(Q39),"-")</f>
        <v>0.5</v>
      </c>
      <c r="V39" s="81"/>
      <c r="W39" s="82">
        <v>0</v>
      </c>
      <c r="X39" s="80">
        <f>IF(Q39=0,"-",W39/Q39)</f>
        <v>0</v>
      </c>
      <c r="Y39" s="181">
        <v>0</v>
      </c>
      <c r="Z39" s="182">
        <f>IFERROR(Y39/Q39,"-")</f>
        <v>0</v>
      </c>
      <c r="AA39" s="182" t="str">
        <f>IFERROR(Y39/W39,"-")</f>
        <v>-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/>
      <c r="BG39" s="110">
        <f>IF(Q39=0,"",IF(BF39=0,"",(BF39/Q39)))</f>
        <v>0</v>
      </c>
      <c r="BH39" s="109"/>
      <c r="BI39" s="111" t="str">
        <f>IFERROR(BH39/BF39,"-")</f>
        <v>-</v>
      </c>
      <c r="BJ39" s="112"/>
      <c r="BK39" s="113" t="str">
        <f>IFERROR(BJ39/BF39,"-")</f>
        <v>-</v>
      </c>
      <c r="BL39" s="114"/>
      <c r="BM39" s="114"/>
      <c r="BN39" s="114"/>
      <c r="BO39" s="116">
        <v>2</v>
      </c>
      <c r="BP39" s="117">
        <f>IF(Q39=0,"",IF(BO39=0,"",(BO39/Q39)))</f>
        <v>1</v>
      </c>
      <c r="BQ39" s="118"/>
      <c r="BR39" s="119">
        <f>IFERROR(BQ39/BO39,"-")</f>
        <v>0</v>
      </c>
      <c r="BS39" s="120"/>
      <c r="BT39" s="121">
        <f>IFERROR(BS39/BO39,"-")</f>
        <v>0</v>
      </c>
      <c r="BU39" s="122"/>
      <c r="BV39" s="122"/>
      <c r="BW39" s="122"/>
      <c r="BX39" s="123"/>
      <c r="BY39" s="124">
        <f>IF(Q39=0,"",IF(BX39=0,"",(BX39/Q39)))</f>
        <v>0</v>
      </c>
      <c r="BZ39" s="125"/>
      <c r="CA39" s="126" t="str">
        <f>IFERROR(BZ39/BX39,"-")</f>
        <v>-</v>
      </c>
      <c r="CB39" s="127"/>
      <c r="CC39" s="128" t="str">
        <f>IFERROR(CB39/BX39,"-")</f>
        <v>-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0</v>
      </c>
      <c r="CQ39" s="138">
        <v>0</v>
      </c>
      <c r="CR39" s="138"/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>
        <f>AC40</f>
        <v>0.33333333333333</v>
      </c>
      <c r="B40" s="184" t="s">
        <v>153</v>
      </c>
      <c r="C40" s="184" t="s">
        <v>58</v>
      </c>
      <c r="D40" s="184"/>
      <c r="E40" s="184" t="s">
        <v>154</v>
      </c>
      <c r="F40" s="184" t="s">
        <v>132</v>
      </c>
      <c r="G40" s="184" t="s">
        <v>61</v>
      </c>
      <c r="H40" s="87" t="s">
        <v>121</v>
      </c>
      <c r="I40" s="87" t="s">
        <v>143</v>
      </c>
      <c r="J40" s="185" t="s">
        <v>107</v>
      </c>
      <c r="K40" s="176">
        <v>30000</v>
      </c>
      <c r="L40" s="79">
        <v>3</v>
      </c>
      <c r="M40" s="79">
        <v>0</v>
      </c>
      <c r="N40" s="79">
        <v>34</v>
      </c>
      <c r="O40" s="88">
        <v>2</v>
      </c>
      <c r="P40" s="89">
        <v>0</v>
      </c>
      <c r="Q40" s="90">
        <f>O40+P40</f>
        <v>2</v>
      </c>
      <c r="R40" s="80">
        <f>IFERROR(Q40/N40,"-")</f>
        <v>0.058823529411765</v>
      </c>
      <c r="S40" s="79">
        <v>2</v>
      </c>
      <c r="T40" s="79">
        <v>0</v>
      </c>
      <c r="U40" s="80">
        <f>IFERROR(T40/(Q40),"-")</f>
        <v>0</v>
      </c>
      <c r="V40" s="81">
        <f>IFERROR(K40/SUM(Q40:Q41),"-")</f>
        <v>7500</v>
      </c>
      <c r="W40" s="82">
        <v>0</v>
      </c>
      <c r="X40" s="80">
        <f>IF(Q40=0,"-",W40/Q40)</f>
        <v>0</v>
      </c>
      <c r="Y40" s="181">
        <v>0</v>
      </c>
      <c r="Z40" s="182">
        <f>IFERROR(Y40/Q40,"-")</f>
        <v>0</v>
      </c>
      <c r="AA40" s="182" t="str">
        <f>IFERROR(Y40/W40,"-")</f>
        <v>-</v>
      </c>
      <c r="AB40" s="176">
        <f>SUM(Y40:Y41)-SUM(K40:K41)</f>
        <v>-20000</v>
      </c>
      <c r="AC40" s="83">
        <f>SUM(Y40:Y41)/SUM(K40:K41)</f>
        <v>0.33333333333333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>
        <v>1</v>
      </c>
      <c r="BG40" s="110">
        <f>IF(Q40=0,"",IF(BF40=0,"",(BF40/Q40)))</f>
        <v>0.5</v>
      </c>
      <c r="BH40" s="109"/>
      <c r="BI40" s="111">
        <f>IFERROR(BH40/BF40,"-")</f>
        <v>0</v>
      </c>
      <c r="BJ40" s="112"/>
      <c r="BK40" s="113">
        <f>IFERROR(BJ40/BF40,"-")</f>
        <v>0</v>
      </c>
      <c r="BL40" s="114"/>
      <c r="BM40" s="114"/>
      <c r="BN40" s="114"/>
      <c r="BO40" s="116">
        <v>1</v>
      </c>
      <c r="BP40" s="117">
        <f>IF(Q40=0,"",IF(BO40=0,"",(BO40/Q40)))</f>
        <v>0.5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/>
      <c r="BY40" s="124">
        <f>IF(Q40=0,"",IF(BX40=0,"",(BX40/Q40)))</f>
        <v>0</v>
      </c>
      <c r="BZ40" s="125"/>
      <c r="CA40" s="126" t="str">
        <f>IFERROR(BZ40/BX40,"-")</f>
        <v>-</v>
      </c>
      <c r="CB40" s="127"/>
      <c r="CC40" s="128" t="str">
        <f>IFERROR(CB40/BX40,"-")</f>
        <v>-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0</v>
      </c>
      <c r="CQ40" s="138">
        <v>0</v>
      </c>
      <c r="CR40" s="138"/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155</v>
      </c>
      <c r="C41" s="184" t="s">
        <v>58</v>
      </c>
      <c r="D41" s="184"/>
      <c r="E41" s="184" t="s">
        <v>154</v>
      </c>
      <c r="F41" s="184" t="s">
        <v>132</v>
      </c>
      <c r="G41" s="184" t="s">
        <v>96</v>
      </c>
      <c r="H41" s="87"/>
      <c r="I41" s="87"/>
      <c r="J41" s="87"/>
      <c r="K41" s="176"/>
      <c r="L41" s="79">
        <v>14</v>
      </c>
      <c r="M41" s="79">
        <v>12</v>
      </c>
      <c r="N41" s="79">
        <v>6</v>
      </c>
      <c r="O41" s="88">
        <v>2</v>
      </c>
      <c r="P41" s="89">
        <v>0</v>
      </c>
      <c r="Q41" s="90">
        <f>O41+P41</f>
        <v>2</v>
      </c>
      <c r="R41" s="80">
        <f>IFERROR(Q41/N41,"-")</f>
        <v>0.33333333333333</v>
      </c>
      <c r="S41" s="79">
        <v>2</v>
      </c>
      <c r="T41" s="79">
        <v>0</v>
      </c>
      <c r="U41" s="80">
        <f>IFERROR(T41/(Q41),"-")</f>
        <v>0</v>
      </c>
      <c r="V41" s="81"/>
      <c r="W41" s="82">
        <v>1</v>
      </c>
      <c r="X41" s="80">
        <f>IF(Q41=0,"-",W41/Q41)</f>
        <v>0.5</v>
      </c>
      <c r="Y41" s="181">
        <v>10000</v>
      </c>
      <c r="Z41" s="182">
        <f>IFERROR(Y41/Q41,"-")</f>
        <v>5000</v>
      </c>
      <c r="AA41" s="182">
        <f>IFERROR(Y41/W41,"-")</f>
        <v>10000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/>
      <c r="BG41" s="110">
        <f>IF(Q41=0,"",IF(BF41=0,"",(BF41/Q41)))</f>
        <v>0</v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>
        <v>1</v>
      </c>
      <c r="BP41" s="117">
        <f>IF(Q41=0,"",IF(BO41=0,"",(BO41/Q41)))</f>
        <v>0.5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>
        <v>1</v>
      </c>
      <c r="BY41" s="124">
        <f>IF(Q41=0,"",IF(BX41=0,"",(BX41/Q41)))</f>
        <v>0.5</v>
      </c>
      <c r="BZ41" s="125">
        <v>1</v>
      </c>
      <c r="CA41" s="126">
        <f>IFERROR(BZ41/BX41,"-")</f>
        <v>1</v>
      </c>
      <c r="CB41" s="127">
        <v>10000</v>
      </c>
      <c r="CC41" s="128">
        <f>IFERROR(CB41/BX41,"-")</f>
        <v>10000</v>
      </c>
      <c r="CD41" s="129"/>
      <c r="CE41" s="129">
        <v>1</v>
      </c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1</v>
      </c>
      <c r="CQ41" s="138">
        <v>10000</v>
      </c>
      <c r="CR41" s="138">
        <v>10000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>
        <f>AC42</f>
        <v>2.1666666666667</v>
      </c>
      <c r="B42" s="184" t="s">
        <v>156</v>
      </c>
      <c r="C42" s="184" t="s">
        <v>58</v>
      </c>
      <c r="D42" s="184"/>
      <c r="E42" s="184" t="s">
        <v>59</v>
      </c>
      <c r="F42" s="184" t="s">
        <v>120</v>
      </c>
      <c r="G42" s="184" t="s">
        <v>61</v>
      </c>
      <c r="H42" s="87" t="s">
        <v>121</v>
      </c>
      <c r="I42" s="87" t="s">
        <v>143</v>
      </c>
      <c r="J42" s="186" t="s">
        <v>111</v>
      </c>
      <c r="K42" s="176">
        <v>30000</v>
      </c>
      <c r="L42" s="79">
        <v>1</v>
      </c>
      <c r="M42" s="79">
        <v>0</v>
      </c>
      <c r="N42" s="79">
        <v>23</v>
      </c>
      <c r="O42" s="88">
        <v>0</v>
      </c>
      <c r="P42" s="89">
        <v>0</v>
      </c>
      <c r="Q42" s="90">
        <f>O42+P42</f>
        <v>0</v>
      </c>
      <c r="R42" s="80">
        <f>IFERROR(Q42/N42,"-")</f>
        <v>0</v>
      </c>
      <c r="S42" s="79">
        <v>0</v>
      </c>
      <c r="T42" s="79">
        <v>0</v>
      </c>
      <c r="U42" s="80" t="str">
        <f>IFERROR(T42/(Q42),"-")</f>
        <v>-</v>
      </c>
      <c r="V42" s="81">
        <f>IFERROR(K42/SUM(Q42:Q43),"-")</f>
        <v>30000</v>
      </c>
      <c r="W42" s="82">
        <v>0</v>
      </c>
      <c r="X42" s="80" t="str">
        <f>IF(Q42=0,"-",W42/Q42)</f>
        <v>-</v>
      </c>
      <c r="Y42" s="181">
        <v>0</v>
      </c>
      <c r="Z42" s="182" t="str">
        <f>IFERROR(Y42/Q42,"-")</f>
        <v>-</v>
      </c>
      <c r="AA42" s="182" t="str">
        <f>IFERROR(Y42/W42,"-")</f>
        <v>-</v>
      </c>
      <c r="AB42" s="176">
        <f>SUM(Y42:Y43)-SUM(K42:K43)</f>
        <v>35000</v>
      </c>
      <c r="AC42" s="83">
        <f>SUM(Y42:Y43)/SUM(K42:K43)</f>
        <v>2.1666666666667</v>
      </c>
      <c r="AD42" s="77"/>
      <c r="AE42" s="91"/>
      <c r="AF42" s="92" t="str">
        <f>IF(Q42=0,"",IF(AE42=0,"",(AE42/Q42)))</f>
        <v/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 t="str">
        <f>IF(Q42=0,"",IF(AN42=0,"",(AN42/Q42)))</f>
        <v/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 t="str">
        <f>IF(Q42=0,"",IF(AW42=0,"",(AW42/Q42)))</f>
        <v/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/>
      <c r="BG42" s="110" t="str">
        <f>IF(Q42=0,"",IF(BF42=0,"",(BF42/Q42)))</f>
        <v/>
      </c>
      <c r="BH42" s="109"/>
      <c r="BI42" s="111" t="str">
        <f>IFERROR(BH42/BF42,"-")</f>
        <v>-</v>
      </c>
      <c r="BJ42" s="112"/>
      <c r="BK42" s="113" t="str">
        <f>IFERROR(BJ42/BF42,"-")</f>
        <v>-</v>
      </c>
      <c r="BL42" s="114"/>
      <c r="BM42" s="114"/>
      <c r="BN42" s="114"/>
      <c r="BO42" s="116"/>
      <c r="BP42" s="117" t="str">
        <f>IF(Q42=0,"",IF(BO42=0,"",(BO42/Q42)))</f>
        <v/>
      </c>
      <c r="BQ42" s="118"/>
      <c r="BR42" s="119" t="str">
        <f>IFERROR(BQ42/BO42,"-")</f>
        <v>-</v>
      </c>
      <c r="BS42" s="120"/>
      <c r="BT42" s="121" t="str">
        <f>IFERROR(BS42/BO42,"-")</f>
        <v>-</v>
      </c>
      <c r="BU42" s="122"/>
      <c r="BV42" s="122"/>
      <c r="BW42" s="122"/>
      <c r="BX42" s="123"/>
      <c r="BY42" s="124" t="str">
        <f>IF(Q42=0,"",IF(BX42=0,"",(BX42/Q42)))</f>
        <v/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/>
      <c r="CH42" s="131" t="str">
        <f>IF(Q42=0,"",IF(CG42=0,"",(CG42/Q42)))</f>
        <v/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157</v>
      </c>
      <c r="C43" s="184" t="s">
        <v>58</v>
      </c>
      <c r="D43" s="184"/>
      <c r="E43" s="184" t="s">
        <v>59</v>
      </c>
      <c r="F43" s="184" t="s">
        <v>120</v>
      </c>
      <c r="G43" s="184" t="s">
        <v>96</v>
      </c>
      <c r="H43" s="87"/>
      <c r="I43" s="87"/>
      <c r="J43" s="87"/>
      <c r="K43" s="176"/>
      <c r="L43" s="79">
        <v>6</v>
      </c>
      <c r="M43" s="79">
        <v>5</v>
      </c>
      <c r="N43" s="79">
        <v>4</v>
      </c>
      <c r="O43" s="88">
        <v>1</v>
      </c>
      <c r="P43" s="89">
        <v>0</v>
      </c>
      <c r="Q43" s="90">
        <f>O43+P43</f>
        <v>1</v>
      </c>
      <c r="R43" s="80">
        <f>IFERROR(Q43/N43,"-")</f>
        <v>0.25</v>
      </c>
      <c r="S43" s="79">
        <v>1</v>
      </c>
      <c r="T43" s="79">
        <v>0</v>
      </c>
      <c r="U43" s="80">
        <f>IFERROR(T43/(Q43),"-")</f>
        <v>0</v>
      </c>
      <c r="V43" s="81"/>
      <c r="W43" s="82">
        <v>1</v>
      </c>
      <c r="X43" s="80">
        <f>IF(Q43=0,"-",W43/Q43)</f>
        <v>1</v>
      </c>
      <c r="Y43" s="181">
        <v>65000</v>
      </c>
      <c r="Z43" s="182">
        <f>IFERROR(Y43/Q43,"-")</f>
        <v>65000</v>
      </c>
      <c r="AA43" s="182">
        <f>IFERROR(Y43/W43,"-")</f>
        <v>65000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1</v>
      </c>
      <c r="BG43" s="110">
        <f>IF(Q43=0,"",IF(BF43=0,"",(BF43/Q43)))</f>
        <v>1</v>
      </c>
      <c r="BH43" s="109">
        <v>1</v>
      </c>
      <c r="BI43" s="111">
        <f>IFERROR(BH43/BF43,"-")</f>
        <v>1</v>
      </c>
      <c r="BJ43" s="112">
        <v>65000</v>
      </c>
      <c r="BK43" s="113">
        <f>IFERROR(BJ43/BF43,"-")</f>
        <v>65000</v>
      </c>
      <c r="BL43" s="114"/>
      <c r="BM43" s="114"/>
      <c r="BN43" s="114">
        <v>1</v>
      </c>
      <c r="BO43" s="116"/>
      <c r="BP43" s="117">
        <f>IF(Q43=0,"",IF(BO43=0,"",(BO43/Q43)))</f>
        <v>0</v>
      </c>
      <c r="BQ43" s="118"/>
      <c r="BR43" s="119" t="str">
        <f>IFERROR(BQ43/BO43,"-")</f>
        <v>-</v>
      </c>
      <c r="BS43" s="120"/>
      <c r="BT43" s="121" t="str">
        <f>IFERROR(BS43/BO43,"-")</f>
        <v>-</v>
      </c>
      <c r="BU43" s="122"/>
      <c r="BV43" s="122"/>
      <c r="BW43" s="122"/>
      <c r="BX43" s="123"/>
      <c r="BY43" s="124">
        <f>IF(Q43=0,"",IF(BX43=0,"",(BX43/Q43)))</f>
        <v>0</v>
      </c>
      <c r="BZ43" s="125"/>
      <c r="CA43" s="126" t="str">
        <f>IFERROR(BZ43/BX43,"-")</f>
        <v>-</v>
      </c>
      <c r="CB43" s="127"/>
      <c r="CC43" s="128" t="str">
        <f>IFERROR(CB43/BX43,"-")</f>
        <v>-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1</v>
      </c>
      <c r="CQ43" s="138">
        <v>65000</v>
      </c>
      <c r="CR43" s="138">
        <v>65000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>
        <f>AC44</f>
        <v>0</v>
      </c>
      <c r="B44" s="184" t="s">
        <v>158</v>
      </c>
      <c r="C44" s="184" t="s">
        <v>58</v>
      </c>
      <c r="D44" s="184"/>
      <c r="E44" s="184" t="s">
        <v>147</v>
      </c>
      <c r="F44" s="184" t="s">
        <v>126</v>
      </c>
      <c r="G44" s="184" t="s">
        <v>61</v>
      </c>
      <c r="H44" s="87" t="s">
        <v>121</v>
      </c>
      <c r="I44" s="87" t="s">
        <v>143</v>
      </c>
      <c r="J44" s="185" t="s">
        <v>159</v>
      </c>
      <c r="K44" s="176">
        <v>30000</v>
      </c>
      <c r="L44" s="79">
        <v>4</v>
      </c>
      <c r="M44" s="79">
        <v>0</v>
      </c>
      <c r="N44" s="79">
        <v>34</v>
      </c>
      <c r="O44" s="88">
        <v>1</v>
      </c>
      <c r="P44" s="89">
        <v>0</v>
      </c>
      <c r="Q44" s="90">
        <f>O44+P44</f>
        <v>1</v>
      </c>
      <c r="R44" s="80">
        <f>IFERROR(Q44/N44,"-")</f>
        <v>0.029411764705882</v>
      </c>
      <c r="S44" s="79">
        <v>0</v>
      </c>
      <c r="T44" s="79">
        <v>1</v>
      </c>
      <c r="U44" s="80">
        <f>IFERROR(T44/(Q44),"-")</f>
        <v>1</v>
      </c>
      <c r="V44" s="81">
        <f>IFERROR(K44/SUM(Q44:Q45),"-")</f>
        <v>15000</v>
      </c>
      <c r="W44" s="82">
        <v>0</v>
      </c>
      <c r="X44" s="80">
        <f>IF(Q44=0,"-",W44/Q44)</f>
        <v>0</v>
      </c>
      <c r="Y44" s="181">
        <v>0</v>
      </c>
      <c r="Z44" s="182">
        <f>IFERROR(Y44/Q44,"-")</f>
        <v>0</v>
      </c>
      <c r="AA44" s="182" t="str">
        <f>IFERROR(Y44/W44,"-")</f>
        <v>-</v>
      </c>
      <c r="AB44" s="176">
        <f>SUM(Y44:Y45)-SUM(K44:K45)</f>
        <v>-30000</v>
      </c>
      <c r="AC44" s="83">
        <f>SUM(Y44:Y45)/SUM(K44:K45)</f>
        <v>0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1</v>
      </c>
      <c r="BG44" s="110">
        <f>IF(Q44=0,"",IF(BF44=0,"",(BF44/Q44)))</f>
        <v>1</v>
      </c>
      <c r="BH44" s="109"/>
      <c r="BI44" s="111">
        <f>IFERROR(BH44/BF44,"-")</f>
        <v>0</v>
      </c>
      <c r="BJ44" s="112"/>
      <c r="BK44" s="113">
        <f>IFERROR(BJ44/BF44,"-")</f>
        <v>0</v>
      </c>
      <c r="BL44" s="114"/>
      <c r="BM44" s="114"/>
      <c r="BN44" s="114"/>
      <c r="BO44" s="116"/>
      <c r="BP44" s="117">
        <f>IF(Q44=0,"",IF(BO44=0,"",(BO44/Q44)))</f>
        <v>0</v>
      </c>
      <c r="BQ44" s="118"/>
      <c r="BR44" s="119" t="str">
        <f>IFERROR(BQ44/BO44,"-")</f>
        <v>-</v>
      </c>
      <c r="BS44" s="120"/>
      <c r="BT44" s="121" t="str">
        <f>IFERROR(BS44/BO44,"-")</f>
        <v>-</v>
      </c>
      <c r="BU44" s="122"/>
      <c r="BV44" s="122"/>
      <c r="BW44" s="122"/>
      <c r="BX44" s="123"/>
      <c r="BY44" s="124">
        <f>IF(Q44=0,"",IF(BX44=0,"",(BX44/Q44)))</f>
        <v>0</v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0</v>
      </c>
      <c r="CQ44" s="138">
        <v>0</v>
      </c>
      <c r="CR44" s="138"/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160</v>
      </c>
      <c r="C45" s="184" t="s">
        <v>58</v>
      </c>
      <c r="D45" s="184"/>
      <c r="E45" s="184" t="s">
        <v>147</v>
      </c>
      <c r="F45" s="184" t="s">
        <v>126</v>
      </c>
      <c r="G45" s="184" t="s">
        <v>96</v>
      </c>
      <c r="H45" s="87"/>
      <c r="I45" s="87"/>
      <c r="J45" s="87"/>
      <c r="K45" s="176"/>
      <c r="L45" s="79">
        <v>4</v>
      </c>
      <c r="M45" s="79">
        <v>3</v>
      </c>
      <c r="N45" s="79">
        <v>1</v>
      </c>
      <c r="O45" s="88">
        <v>1</v>
      </c>
      <c r="P45" s="89">
        <v>0</v>
      </c>
      <c r="Q45" s="90">
        <f>O45+P45</f>
        <v>1</v>
      </c>
      <c r="R45" s="80">
        <f>IFERROR(Q45/N45,"-")</f>
        <v>1</v>
      </c>
      <c r="S45" s="79">
        <v>0</v>
      </c>
      <c r="T45" s="79">
        <v>0</v>
      </c>
      <c r="U45" s="80">
        <f>IFERROR(T45/(Q45),"-")</f>
        <v>0</v>
      </c>
      <c r="V45" s="81"/>
      <c r="W45" s="82">
        <v>0</v>
      </c>
      <c r="X45" s="80">
        <f>IF(Q45=0,"-",W45/Q45)</f>
        <v>0</v>
      </c>
      <c r="Y45" s="181">
        <v>0</v>
      </c>
      <c r="Z45" s="182">
        <f>IFERROR(Y45/Q45,"-")</f>
        <v>0</v>
      </c>
      <c r="AA45" s="182" t="str">
        <f>IFERROR(Y45/W45,"-")</f>
        <v>-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/>
      <c r="BG45" s="110">
        <f>IF(Q45=0,"",IF(BF45=0,"",(BF45/Q45)))</f>
        <v>0</v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>
        <v>1</v>
      </c>
      <c r="BP45" s="117">
        <f>IF(Q45=0,"",IF(BO45=0,"",(BO45/Q45)))</f>
        <v>1</v>
      </c>
      <c r="BQ45" s="118"/>
      <c r="BR45" s="119">
        <f>IFERROR(BQ45/BO45,"-")</f>
        <v>0</v>
      </c>
      <c r="BS45" s="120"/>
      <c r="BT45" s="121">
        <f>IFERROR(BS45/BO45,"-")</f>
        <v>0</v>
      </c>
      <c r="BU45" s="122"/>
      <c r="BV45" s="122"/>
      <c r="BW45" s="122"/>
      <c r="BX45" s="123"/>
      <c r="BY45" s="124">
        <f>IF(Q45=0,"",IF(BX45=0,"",(BX45/Q45)))</f>
        <v>0</v>
      </c>
      <c r="BZ45" s="125"/>
      <c r="CA45" s="126" t="str">
        <f>IFERROR(BZ45/BX45,"-")</f>
        <v>-</v>
      </c>
      <c r="CB45" s="127"/>
      <c r="CC45" s="128" t="str">
        <f>IFERROR(CB45/BX45,"-")</f>
        <v>-</v>
      </c>
      <c r="CD45" s="129"/>
      <c r="CE45" s="129"/>
      <c r="CF45" s="129"/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0</v>
      </c>
      <c r="CQ45" s="138">
        <v>0</v>
      </c>
      <c r="CR45" s="138"/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>
        <f>AC46</f>
        <v>0</v>
      </c>
      <c r="B46" s="184" t="s">
        <v>161</v>
      </c>
      <c r="C46" s="184" t="s">
        <v>58</v>
      </c>
      <c r="D46" s="184"/>
      <c r="E46" s="184" t="s">
        <v>150</v>
      </c>
      <c r="F46" s="184" t="s">
        <v>129</v>
      </c>
      <c r="G46" s="184" t="s">
        <v>61</v>
      </c>
      <c r="H46" s="87" t="s">
        <v>121</v>
      </c>
      <c r="I46" s="87" t="s">
        <v>143</v>
      </c>
      <c r="J46" s="186" t="s">
        <v>162</v>
      </c>
      <c r="K46" s="176">
        <v>30000</v>
      </c>
      <c r="L46" s="79">
        <v>3</v>
      </c>
      <c r="M46" s="79">
        <v>0</v>
      </c>
      <c r="N46" s="79">
        <v>25</v>
      </c>
      <c r="O46" s="88">
        <v>1</v>
      </c>
      <c r="P46" s="89">
        <v>0</v>
      </c>
      <c r="Q46" s="90">
        <f>O46+P46</f>
        <v>1</v>
      </c>
      <c r="R46" s="80">
        <f>IFERROR(Q46/N46,"-")</f>
        <v>0.04</v>
      </c>
      <c r="S46" s="79">
        <v>1</v>
      </c>
      <c r="T46" s="79">
        <v>0</v>
      </c>
      <c r="U46" s="80">
        <f>IFERROR(T46/(Q46),"-")</f>
        <v>0</v>
      </c>
      <c r="V46" s="81">
        <f>IFERROR(K46/SUM(Q46:Q47),"-")</f>
        <v>30000</v>
      </c>
      <c r="W46" s="82">
        <v>0</v>
      </c>
      <c r="X46" s="80">
        <f>IF(Q46=0,"-",W46/Q46)</f>
        <v>0</v>
      </c>
      <c r="Y46" s="181">
        <v>0</v>
      </c>
      <c r="Z46" s="182">
        <f>IFERROR(Y46/Q46,"-")</f>
        <v>0</v>
      </c>
      <c r="AA46" s="182" t="str">
        <f>IFERROR(Y46/W46,"-")</f>
        <v>-</v>
      </c>
      <c r="AB46" s="176">
        <f>SUM(Y46:Y47)-SUM(K46:K47)</f>
        <v>-30000</v>
      </c>
      <c r="AC46" s="83">
        <f>SUM(Y46:Y47)/SUM(K46:K47)</f>
        <v>0</v>
      </c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/>
      <c r="BG46" s="110">
        <f>IF(Q46=0,"",IF(BF46=0,"",(BF46/Q46)))</f>
        <v>0</v>
      </c>
      <c r="BH46" s="109"/>
      <c r="BI46" s="111" t="str">
        <f>IFERROR(BH46/BF46,"-")</f>
        <v>-</v>
      </c>
      <c r="BJ46" s="112"/>
      <c r="BK46" s="113" t="str">
        <f>IFERROR(BJ46/BF46,"-")</f>
        <v>-</v>
      </c>
      <c r="BL46" s="114"/>
      <c r="BM46" s="114"/>
      <c r="BN46" s="114"/>
      <c r="BO46" s="116">
        <v>1</v>
      </c>
      <c r="BP46" s="117">
        <f>IF(Q46=0,"",IF(BO46=0,"",(BO46/Q46)))</f>
        <v>1</v>
      </c>
      <c r="BQ46" s="118"/>
      <c r="BR46" s="119">
        <f>IFERROR(BQ46/BO46,"-")</f>
        <v>0</v>
      </c>
      <c r="BS46" s="120"/>
      <c r="BT46" s="121">
        <f>IFERROR(BS46/BO46,"-")</f>
        <v>0</v>
      </c>
      <c r="BU46" s="122"/>
      <c r="BV46" s="122"/>
      <c r="BW46" s="122"/>
      <c r="BX46" s="123"/>
      <c r="BY46" s="124">
        <f>IF(Q46=0,"",IF(BX46=0,"",(BX46/Q46)))</f>
        <v>0</v>
      </c>
      <c r="BZ46" s="125"/>
      <c r="CA46" s="126" t="str">
        <f>IFERROR(BZ46/BX46,"-")</f>
        <v>-</v>
      </c>
      <c r="CB46" s="127"/>
      <c r="CC46" s="128" t="str">
        <f>IFERROR(CB46/BX46,"-")</f>
        <v>-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0</v>
      </c>
      <c r="CQ46" s="138">
        <v>0</v>
      </c>
      <c r="CR46" s="138"/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163</v>
      </c>
      <c r="C47" s="184" t="s">
        <v>58</v>
      </c>
      <c r="D47" s="184"/>
      <c r="E47" s="184" t="s">
        <v>150</v>
      </c>
      <c r="F47" s="184" t="s">
        <v>129</v>
      </c>
      <c r="G47" s="184" t="s">
        <v>96</v>
      </c>
      <c r="H47" s="87"/>
      <c r="I47" s="87"/>
      <c r="J47" s="87"/>
      <c r="K47" s="176"/>
      <c r="L47" s="79">
        <v>8</v>
      </c>
      <c r="M47" s="79">
        <v>7</v>
      </c>
      <c r="N47" s="79">
        <v>1</v>
      </c>
      <c r="O47" s="88">
        <v>0</v>
      </c>
      <c r="P47" s="89">
        <v>0</v>
      </c>
      <c r="Q47" s="90">
        <f>O47+P47</f>
        <v>0</v>
      </c>
      <c r="R47" s="80">
        <f>IFERROR(Q47/N47,"-")</f>
        <v>0</v>
      </c>
      <c r="S47" s="79">
        <v>0</v>
      </c>
      <c r="T47" s="79">
        <v>0</v>
      </c>
      <c r="U47" s="80" t="str">
        <f>IFERROR(T47/(Q47),"-")</f>
        <v>-</v>
      </c>
      <c r="V47" s="81"/>
      <c r="W47" s="82">
        <v>0</v>
      </c>
      <c r="X47" s="80" t="str">
        <f>IF(Q47=0,"-",W47/Q47)</f>
        <v>-</v>
      </c>
      <c r="Y47" s="181">
        <v>0</v>
      </c>
      <c r="Z47" s="182" t="str">
        <f>IFERROR(Y47/Q47,"-")</f>
        <v>-</v>
      </c>
      <c r="AA47" s="182" t="str">
        <f>IFERROR(Y47/W47,"-")</f>
        <v>-</v>
      </c>
      <c r="AB47" s="176"/>
      <c r="AC47" s="83"/>
      <c r="AD47" s="77"/>
      <c r="AE47" s="91"/>
      <c r="AF47" s="92" t="str">
        <f>IF(Q47=0,"",IF(AE47=0,"",(AE47/Q47)))</f>
        <v/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 t="str">
        <f>IF(Q47=0,"",IF(AN47=0,"",(AN47/Q47)))</f>
        <v/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 t="str">
        <f>IF(Q47=0,"",IF(AW47=0,"",(AW47/Q47)))</f>
        <v/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/>
      <c r="BG47" s="110" t="str">
        <f>IF(Q47=0,"",IF(BF47=0,"",(BF47/Q47)))</f>
        <v/>
      </c>
      <c r="BH47" s="109"/>
      <c r="BI47" s="111" t="str">
        <f>IFERROR(BH47/BF47,"-")</f>
        <v>-</v>
      </c>
      <c r="BJ47" s="112"/>
      <c r="BK47" s="113" t="str">
        <f>IFERROR(BJ47/BF47,"-")</f>
        <v>-</v>
      </c>
      <c r="BL47" s="114"/>
      <c r="BM47" s="114"/>
      <c r="BN47" s="114"/>
      <c r="BO47" s="116"/>
      <c r="BP47" s="117" t="str">
        <f>IF(Q47=0,"",IF(BO47=0,"",(BO47/Q47)))</f>
        <v/>
      </c>
      <c r="BQ47" s="118"/>
      <c r="BR47" s="119" t="str">
        <f>IFERROR(BQ47/BO47,"-")</f>
        <v>-</v>
      </c>
      <c r="BS47" s="120"/>
      <c r="BT47" s="121" t="str">
        <f>IFERROR(BS47/BO47,"-")</f>
        <v>-</v>
      </c>
      <c r="BU47" s="122"/>
      <c r="BV47" s="122"/>
      <c r="BW47" s="122"/>
      <c r="BX47" s="123"/>
      <c r="BY47" s="124" t="str">
        <f>IF(Q47=0,"",IF(BX47=0,"",(BX47/Q47)))</f>
        <v/>
      </c>
      <c r="BZ47" s="125"/>
      <c r="CA47" s="126" t="str">
        <f>IFERROR(BZ47/BX47,"-")</f>
        <v>-</v>
      </c>
      <c r="CB47" s="127"/>
      <c r="CC47" s="128" t="str">
        <f>IFERROR(CB47/BX47,"-")</f>
        <v>-</v>
      </c>
      <c r="CD47" s="129"/>
      <c r="CE47" s="129"/>
      <c r="CF47" s="129"/>
      <c r="CG47" s="130"/>
      <c r="CH47" s="131" t="str">
        <f>IF(Q47=0,"",IF(CG47=0,"",(CG47/Q47)))</f>
        <v/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0</v>
      </c>
      <c r="CQ47" s="138">
        <v>0</v>
      </c>
      <c r="CR47" s="138"/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>
        <f>AC48</f>
        <v>0</v>
      </c>
      <c r="B48" s="184" t="s">
        <v>164</v>
      </c>
      <c r="C48" s="184" t="s">
        <v>58</v>
      </c>
      <c r="D48" s="184"/>
      <c r="E48" s="184" t="s">
        <v>154</v>
      </c>
      <c r="F48" s="184" t="s">
        <v>132</v>
      </c>
      <c r="G48" s="184" t="s">
        <v>61</v>
      </c>
      <c r="H48" s="87" t="s">
        <v>121</v>
      </c>
      <c r="I48" s="87" t="s">
        <v>143</v>
      </c>
      <c r="J48" s="185" t="s">
        <v>115</v>
      </c>
      <c r="K48" s="176">
        <v>30000</v>
      </c>
      <c r="L48" s="79">
        <v>6</v>
      </c>
      <c r="M48" s="79">
        <v>0</v>
      </c>
      <c r="N48" s="79">
        <v>36</v>
      </c>
      <c r="O48" s="88">
        <v>1</v>
      </c>
      <c r="P48" s="89">
        <v>0</v>
      </c>
      <c r="Q48" s="90">
        <f>O48+P48</f>
        <v>1</v>
      </c>
      <c r="R48" s="80">
        <f>IFERROR(Q48/N48,"-")</f>
        <v>0.027777777777778</v>
      </c>
      <c r="S48" s="79">
        <v>0</v>
      </c>
      <c r="T48" s="79">
        <v>0</v>
      </c>
      <c r="U48" s="80">
        <f>IFERROR(T48/(Q48),"-")</f>
        <v>0</v>
      </c>
      <c r="V48" s="81">
        <f>IFERROR(K48/SUM(Q48:Q49),"-")</f>
        <v>30000</v>
      </c>
      <c r="W48" s="82">
        <v>0</v>
      </c>
      <c r="X48" s="80">
        <f>IF(Q48=0,"-",W48/Q48)</f>
        <v>0</v>
      </c>
      <c r="Y48" s="181">
        <v>0</v>
      </c>
      <c r="Z48" s="182">
        <f>IFERROR(Y48/Q48,"-")</f>
        <v>0</v>
      </c>
      <c r="AA48" s="182" t="str">
        <f>IFERROR(Y48/W48,"-")</f>
        <v>-</v>
      </c>
      <c r="AB48" s="176">
        <f>SUM(Y48:Y49)-SUM(K48:K49)</f>
        <v>-30000</v>
      </c>
      <c r="AC48" s="83">
        <f>SUM(Y48:Y49)/SUM(K48:K49)</f>
        <v>0</v>
      </c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>
        <v>1</v>
      </c>
      <c r="BG48" s="110">
        <f>IF(Q48=0,"",IF(BF48=0,"",(BF48/Q48)))</f>
        <v>1</v>
      </c>
      <c r="BH48" s="109"/>
      <c r="BI48" s="111">
        <f>IFERROR(BH48/BF48,"-")</f>
        <v>0</v>
      </c>
      <c r="BJ48" s="112"/>
      <c r="BK48" s="113">
        <f>IFERROR(BJ48/BF48,"-")</f>
        <v>0</v>
      </c>
      <c r="BL48" s="114"/>
      <c r="BM48" s="114"/>
      <c r="BN48" s="114"/>
      <c r="BO48" s="116"/>
      <c r="BP48" s="117">
        <f>IF(Q48=0,"",IF(BO48=0,"",(BO48/Q48)))</f>
        <v>0</v>
      </c>
      <c r="BQ48" s="118"/>
      <c r="BR48" s="119" t="str">
        <f>IFERROR(BQ48/BO48,"-")</f>
        <v>-</v>
      </c>
      <c r="BS48" s="120"/>
      <c r="BT48" s="121" t="str">
        <f>IFERROR(BS48/BO48,"-")</f>
        <v>-</v>
      </c>
      <c r="BU48" s="122"/>
      <c r="BV48" s="122"/>
      <c r="BW48" s="122"/>
      <c r="BX48" s="123"/>
      <c r="BY48" s="124">
        <f>IF(Q48=0,"",IF(BX48=0,"",(BX48/Q48)))</f>
        <v>0</v>
      </c>
      <c r="BZ48" s="125"/>
      <c r="CA48" s="126" t="str">
        <f>IFERROR(BZ48/BX48,"-")</f>
        <v>-</v>
      </c>
      <c r="CB48" s="127"/>
      <c r="CC48" s="128" t="str">
        <f>IFERROR(CB48/BX48,"-")</f>
        <v>-</v>
      </c>
      <c r="CD48" s="129"/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0</v>
      </c>
      <c r="CQ48" s="138">
        <v>0</v>
      </c>
      <c r="CR48" s="138"/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165</v>
      </c>
      <c r="C49" s="184" t="s">
        <v>58</v>
      </c>
      <c r="D49" s="184"/>
      <c r="E49" s="184" t="s">
        <v>154</v>
      </c>
      <c r="F49" s="184" t="s">
        <v>132</v>
      </c>
      <c r="G49" s="184" t="s">
        <v>96</v>
      </c>
      <c r="H49" s="87"/>
      <c r="I49" s="87"/>
      <c r="J49" s="87"/>
      <c r="K49" s="176"/>
      <c r="L49" s="79">
        <v>12</v>
      </c>
      <c r="M49" s="79">
        <v>9</v>
      </c>
      <c r="N49" s="79">
        <v>0</v>
      </c>
      <c r="O49" s="88">
        <v>0</v>
      </c>
      <c r="P49" s="89">
        <v>0</v>
      </c>
      <c r="Q49" s="90">
        <f>O49+P49</f>
        <v>0</v>
      </c>
      <c r="R49" s="80" t="str">
        <f>IFERROR(Q49/N49,"-")</f>
        <v>-</v>
      </c>
      <c r="S49" s="79">
        <v>0</v>
      </c>
      <c r="T49" s="79">
        <v>0</v>
      </c>
      <c r="U49" s="80" t="str">
        <f>IFERROR(T49/(Q49),"-")</f>
        <v>-</v>
      </c>
      <c r="V49" s="81"/>
      <c r="W49" s="82">
        <v>0</v>
      </c>
      <c r="X49" s="80" t="str">
        <f>IF(Q49=0,"-",W49/Q49)</f>
        <v>-</v>
      </c>
      <c r="Y49" s="181">
        <v>0</v>
      </c>
      <c r="Z49" s="182" t="str">
        <f>IFERROR(Y49/Q49,"-")</f>
        <v>-</v>
      </c>
      <c r="AA49" s="182" t="str">
        <f>IFERROR(Y49/W49,"-")</f>
        <v>-</v>
      </c>
      <c r="AB49" s="176"/>
      <c r="AC49" s="83"/>
      <c r="AD49" s="77"/>
      <c r="AE49" s="91"/>
      <c r="AF49" s="92" t="str">
        <f>IF(Q49=0,"",IF(AE49=0,"",(AE49/Q49)))</f>
        <v/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 t="str">
        <f>IF(Q49=0,"",IF(AN49=0,"",(AN49/Q49)))</f>
        <v/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 t="str">
        <f>IF(Q49=0,"",IF(AW49=0,"",(AW49/Q49)))</f>
        <v/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/>
      <c r="BG49" s="110" t="str">
        <f>IF(Q49=0,"",IF(BF49=0,"",(BF49/Q49)))</f>
        <v/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/>
      <c r="BP49" s="117" t="str">
        <f>IF(Q49=0,"",IF(BO49=0,"",(BO49/Q49)))</f>
        <v/>
      </c>
      <c r="BQ49" s="118"/>
      <c r="BR49" s="119" t="str">
        <f>IFERROR(BQ49/BO49,"-")</f>
        <v>-</v>
      </c>
      <c r="BS49" s="120"/>
      <c r="BT49" s="121" t="str">
        <f>IFERROR(BS49/BO49,"-")</f>
        <v>-</v>
      </c>
      <c r="BU49" s="122"/>
      <c r="BV49" s="122"/>
      <c r="BW49" s="122"/>
      <c r="BX49" s="123"/>
      <c r="BY49" s="124" t="str">
        <f>IF(Q49=0,"",IF(BX49=0,"",(BX49/Q49)))</f>
        <v/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/>
      <c r="CH49" s="131" t="str">
        <f>IF(Q49=0,"",IF(CG49=0,"",(CG49/Q49)))</f>
        <v/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0</v>
      </c>
      <c r="CQ49" s="138">
        <v>0</v>
      </c>
      <c r="CR49" s="138"/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>
        <f>AC50</f>
        <v>2.86</v>
      </c>
      <c r="B50" s="184" t="s">
        <v>166</v>
      </c>
      <c r="C50" s="184" t="s">
        <v>58</v>
      </c>
      <c r="D50" s="184"/>
      <c r="E50" s="184" t="s">
        <v>147</v>
      </c>
      <c r="F50" s="184" t="s">
        <v>167</v>
      </c>
      <c r="G50" s="184" t="s">
        <v>61</v>
      </c>
      <c r="H50" s="87" t="s">
        <v>101</v>
      </c>
      <c r="I50" s="87" t="s">
        <v>63</v>
      </c>
      <c r="J50" s="87" t="s">
        <v>168</v>
      </c>
      <c r="K50" s="176">
        <v>50000</v>
      </c>
      <c r="L50" s="79">
        <v>4</v>
      </c>
      <c r="M50" s="79">
        <v>0</v>
      </c>
      <c r="N50" s="79">
        <v>21</v>
      </c>
      <c r="O50" s="88">
        <v>0</v>
      </c>
      <c r="P50" s="89">
        <v>0</v>
      </c>
      <c r="Q50" s="90">
        <f>O50+P50</f>
        <v>0</v>
      </c>
      <c r="R50" s="80">
        <f>IFERROR(Q50/N50,"-")</f>
        <v>0</v>
      </c>
      <c r="S50" s="79">
        <v>0</v>
      </c>
      <c r="T50" s="79">
        <v>0</v>
      </c>
      <c r="U50" s="80" t="str">
        <f>IFERROR(T50/(Q50),"-")</f>
        <v>-</v>
      </c>
      <c r="V50" s="81">
        <f>IFERROR(K50/SUM(Q50:Q51),"-")</f>
        <v>5555.5555555556</v>
      </c>
      <c r="W50" s="82">
        <v>0</v>
      </c>
      <c r="X50" s="80" t="str">
        <f>IF(Q50=0,"-",W50/Q50)</f>
        <v>-</v>
      </c>
      <c r="Y50" s="181">
        <v>0</v>
      </c>
      <c r="Z50" s="182" t="str">
        <f>IFERROR(Y50/Q50,"-")</f>
        <v>-</v>
      </c>
      <c r="AA50" s="182" t="str">
        <f>IFERROR(Y50/W50,"-")</f>
        <v>-</v>
      </c>
      <c r="AB50" s="176">
        <f>SUM(Y50:Y51)-SUM(K50:K51)</f>
        <v>93000</v>
      </c>
      <c r="AC50" s="83">
        <f>SUM(Y50:Y51)/SUM(K50:K51)</f>
        <v>2.86</v>
      </c>
      <c r="AD50" s="77"/>
      <c r="AE50" s="91"/>
      <c r="AF50" s="92" t="str">
        <f>IF(Q50=0,"",IF(AE50=0,"",(AE50/Q50)))</f>
        <v/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 t="str">
        <f>IF(Q50=0,"",IF(AN50=0,"",(AN50/Q50)))</f>
        <v/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 t="str">
        <f>IF(Q50=0,"",IF(AW50=0,"",(AW50/Q50)))</f>
        <v/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/>
      <c r="BG50" s="110" t="str">
        <f>IF(Q50=0,"",IF(BF50=0,"",(BF50/Q50)))</f>
        <v/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/>
      <c r="BP50" s="117" t="str">
        <f>IF(Q50=0,"",IF(BO50=0,"",(BO50/Q50)))</f>
        <v/>
      </c>
      <c r="BQ50" s="118"/>
      <c r="BR50" s="119" t="str">
        <f>IFERROR(BQ50/BO50,"-")</f>
        <v>-</v>
      </c>
      <c r="BS50" s="120"/>
      <c r="BT50" s="121" t="str">
        <f>IFERROR(BS50/BO50,"-")</f>
        <v>-</v>
      </c>
      <c r="BU50" s="122"/>
      <c r="BV50" s="122"/>
      <c r="BW50" s="122"/>
      <c r="BX50" s="123"/>
      <c r="BY50" s="124" t="str">
        <f>IF(Q50=0,"",IF(BX50=0,"",(BX50/Q50)))</f>
        <v/>
      </c>
      <c r="BZ50" s="125"/>
      <c r="CA50" s="126" t="str">
        <f>IFERROR(BZ50/BX50,"-")</f>
        <v>-</v>
      </c>
      <c r="CB50" s="127"/>
      <c r="CC50" s="128" t="str">
        <f>IFERROR(CB50/BX50,"-")</f>
        <v>-</v>
      </c>
      <c r="CD50" s="129"/>
      <c r="CE50" s="129"/>
      <c r="CF50" s="129"/>
      <c r="CG50" s="130"/>
      <c r="CH50" s="131" t="str">
        <f>IF(Q50=0,"",IF(CG50=0,"",(CG50/Q50)))</f>
        <v/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0</v>
      </c>
      <c r="CQ50" s="138">
        <v>0</v>
      </c>
      <c r="CR50" s="138"/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169</v>
      </c>
      <c r="C51" s="184" t="s">
        <v>58</v>
      </c>
      <c r="D51" s="184"/>
      <c r="E51" s="184" t="s">
        <v>147</v>
      </c>
      <c r="F51" s="184" t="s">
        <v>167</v>
      </c>
      <c r="G51" s="184" t="s">
        <v>96</v>
      </c>
      <c r="H51" s="87"/>
      <c r="I51" s="87"/>
      <c r="J51" s="87"/>
      <c r="K51" s="176"/>
      <c r="L51" s="79">
        <v>18</v>
      </c>
      <c r="M51" s="79">
        <v>17</v>
      </c>
      <c r="N51" s="79">
        <v>19</v>
      </c>
      <c r="O51" s="88">
        <v>9</v>
      </c>
      <c r="P51" s="89">
        <v>0</v>
      </c>
      <c r="Q51" s="90">
        <f>O51+P51</f>
        <v>9</v>
      </c>
      <c r="R51" s="80">
        <f>IFERROR(Q51/N51,"-")</f>
        <v>0.47368421052632</v>
      </c>
      <c r="S51" s="79">
        <v>3</v>
      </c>
      <c r="T51" s="79">
        <v>2</v>
      </c>
      <c r="U51" s="80">
        <f>IFERROR(T51/(Q51),"-")</f>
        <v>0.22222222222222</v>
      </c>
      <c r="V51" s="81"/>
      <c r="W51" s="82">
        <v>2</v>
      </c>
      <c r="X51" s="80">
        <f>IF(Q51=0,"-",W51/Q51)</f>
        <v>0.22222222222222</v>
      </c>
      <c r="Y51" s="181">
        <v>143000</v>
      </c>
      <c r="Z51" s="182">
        <f>IFERROR(Y51/Q51,"-")</f>
        <v>15888.888888889</v>
      </c>
      <c r="AA51" s="182">
        <f>IFERROR(Y51/W51,"-")</f>
        <v>71500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>
        <v>1</v>
      </c>
      <c r="AO51" s="98">
        <f>IF(Q51=0,"",IF(AN51=0,"",(AN51/Q51)))</f>
        <v>0.11111111111111</v>
      </c>
      <c r="AP51" s="97"/>
      <c r="AQ51" s="99">
        <f>IFERROR(AP51/AN51,"-")</f>
        <v>0</v>
      </c>
      <c r="AR51" s="100"/>
      <c r="AS51" s="101">
        <f>IFERROR(AR51/AN51,"-")</f>
        <v>0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>
        <v>2</v>
      </c>
      <c r="BG51" s="110">
        <f>IF(Q51=0,"",IF(BF51=0,"",(BF51/Q51)))</f>
        <v>0.22222222222222</v>
      </c>
      <c r="BH51" s="109"/>
      <c r="BI51" s="111">
        <f>IFERROR(BH51/BF51,"-")</f>
        <v>0</v>
      </c>
      <c r="BJ51" s="112"/>
      <c r="BK51" s="113">
        <f>IFERROR(BJ51/BF51,"-")</f>
        <v>0</v>
      </c>
      <c r="BL51" s="114"/>
      <c r="BM51" s="114"/>
      <c r="BN51" s="114"/>
      <c r="BO51" s="116">
        <v>2</v>
      </c>
      <c r="BP51" s="117">
        <f>IF(Q51=0,"",IF(BO51=0,"",(BO51/Q51)))</f>
        <v>0.22222222222222</v>
      </c>
      <c r="BQ51" s="118"/>
      <c r="BR51" s="119">
        <f>IFERROR(BQ51/BO51,"-")</f>
        <v>0</v>
      </c>
      <c r="BS51" s="120"/>
      <c r="BT51" s="121">
        <f>IFERROR(BS51/BO51,"-")</f>
        <v>0</v>
      </c>
      <c r="BU51" s="122"/>
      <c r="BV51" s="122"/>
      <c r="BW51" s="122"/>
      <c r="BX51" s="123">
        <v>2</v>
      </c>
      <c r="BY51" s="124">
        <f>IF(Q51=0,"",IF(BX51=0,"",(BX51/Q51)))</f>
        <v>0.22222222222222</v>
      </c>
      <c r="BZ51" s="125">
        <v>2</v>
      </c>
      <c r="CA51" s="126">
        <f>IFERROR(BZ51/BX51,"-")</f>
        <v>1</v>
      </c>
      <c r="CB51" s="127">
        <v>143000</v>
      </c>
      <c r="CC51" s="128">
        <f>IFERROR(CB51/BX51,"-")</f>
        <v>71500</v>
      </c>
      <c r="CD51" s="129">
        <v>1</v>
      </c>
      <c r="CE51" s="129"/>
      <c r="CF51" s="129">
        <v>1</v>
      </c>
      <c r="CG51" s="130">
        <v>2</v>
      </c>
      <c r="CH51" s="131">
        <f>IF(Q51=0,"",IF(CG51=0,"",(CG51/Q51)))</f>
        <v>0.22222222222222</v>
      </c>
      <c r="CI51" s="132"/>
      <c r="CJ51" s="133">
        <f>IFERROR(CI51/CG51,"-")</f>
        <v>0</v>
      </c>
      <c r="CK51" s="134"/>
      <c r="CL51" s="135">
        <f>IFERROR(CK51/CG51,"-")</f>
        <v>0</v>
      </c>
      <c r="CM51" s="136"/>
      <c r="CN51" s="136"/>
      <c r="CO51" s="136"/>
      <c r="CP51" s="137">
        <v>2</v>
      </c>
      <c r="CQ51" s="138">
        <v>143000</v>
      </c>
      <c r="CR51" s="138">
        <v>140000</v>
      </c>
      <c r="CS51" s="138"/>
      <c r="CT51" s="139" t="str">
        <f>IF(AND(CR51=0,CS51=0),"",IF(AND(CR51&lt;=100000,CS51&lt;=100000),"",IF(CR51/CQ51&gt;0.7,"男高",IF(CS51/CQ51&gt;0.7,"女高",""))))</f>
        <v>男高</v>
      </c>
    </row>
    <row r="52" spans="1:99">
      <c r="A52" s="78">
        <f>AC52</f>
        <v>0</v>
      </c>
      <c r="B52" s="184" t="s">
        <v>170</v>
      </c>
      <c r="C52" s="184" t="s">
        <v>58</v>
      </c>
      <c r="D52" s="184"/>
      <c r="E52" s="184" t="s">
        <v>59</v>
      </c>
      <c r="F52" s="184" t="s">
        <v>171</v>
      </c>
      <c r="G52" s="184" t="s">
        <v>61</v>
      </c>
      <c r="H52" s="87" t="s">
        <v>101</v>
      </c>
      <c r="I52" s="87" t="s">
        <v>63</v>
      </c>
      <c r="J52" s="87" t="s">
        <v>172</v>
      </c>
      <c r="K52" s="176">
        <v>50000</v>
      </c>
      <c r="L52" s="79">
        <v>8</v>
      </c>
      <c r="M52" s="79">
        <v>0</v>
      </c>
      <c r="N52" s="79">
        <v>39</v>
      </c>
      <c r="O52" s="88">
        <v>3</v>
      </c>
      <c r="P52" s="89">
        <v>0</v>
      </c>
      <c r="Q52" s="90">
        <f>O52+P52</f>
        <v>3</v>
      </c>
      <c r="R52" s="80">
        <f>IFERROR(Q52/N52,"-")</f>
        <v>0.076923076923077</v>
      </c>
      <c r="S52" s="79">
        <v>0</v>
      </c>
      <c r="T52" s="79">
        <v>2</v>
      </c>
      <c r="U52" s="80">
        <f>IFERROR(T52/(Q52),"-")</f>
        <v>0.66666666666667</v>
      </c>
      <c r="V52" s="81">
        <f>IFERROR(K52/SUM(Q52:Q53),"-")</f>
        <v>10000</v>
      </c>
      <c r="W52" s="82">
        <v>0</v>
      </c>
      <c r="X52" s="80">
        <f>IF(Q52=0,"-",W52/Q52)</f>
        <v>0</v>
      </c>
      <c r="Y52" s="181">
        <v>0</v>
      </c>
      <c r="Z52" s="182">
        <f>IFERROR(Y52/Q52,"-")</f>
        <v>0</v>
      </c>
      <c r="AA52" s="182" t="str">
        <f>IFERROR(Y52/W52,"-")</f>
        <v>-</v>
      </c>
      <c r="AB52" s="176">
        <f>SUM(Y52:Y53)-SUM(K52:K53)</f>
        <v>-50000</v>
      </c>
      <c r="AC52" s="83">
        <f>SUM(Y52:Y53)/SUM(K52:K53)</f>
        <v>0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>
        <v>2</v>
      </c>
      <c r="AO52" s="98">
        <f>IF(Q52=0,"",IF(AN52=0,"",(AN52/Q52)))</f>
        <v>0.66666666666667</v>
      </c>
      <c r="AP52" s="97"/>
      <c r="AQ52" s="99">
        <f>IFERROR(AP52/AN52,"-")</f>
        <v>0</v>
      </c>
      <c r="AR52" s="100"/>
      <c r="AS52" s="101">
        <f>IFERROR(AR52/AN52,"-")</f>
        <v>0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/>
      <c r="BG52" s="110">
        <f>IF(Q52=0,"",IF(BF52=0,"",(BF52/Q52)))</f>
        <v>0</v>
      </c>
      <c r="BH52" s="109"/>
      <c r="BI52" s="111" t="str">
        <f>IFERROR(BH52/BF52,"-")</f>
        <v>-</v>
      </c>
      <c r="BJ52" s="112"/>
      <c r="BK52" s="113" t="str">
        <f>IFERROR(BJ52/BF52,"-")</f>
        <v>-</v>
      </c>
      <c r="BL52" s="114"/>
      <c r="BM52" s="114"/>
      <c r="BN52" s="114"/>
      <c r="BO52" s="116"/>
      <c r="BP52" s="117">
        <f>IF(Q52=0,"",IF(BO52=0,"",(BO52/Q52)))</f>
        <v>0</v>
      </c>
      <c r="BQ52" s="118"/>
      <c r="BR52" s="119" t="str">
        <f>IFERROR(BQ52/BO52,"-")</f>
        <v>-</v>
      </c>
      <c r="BS52" s="120"/>
      <c r="BT52" s="121" t="str">
        <f>IFERROR(BS52/BO52,"-")</f>
        <v>-</v>
      </c>
      <c r="BU52" s="122"/>
      <c r="BV52" s="122"/>
      <c r="BW52" s="122"/>
      <c r="BX52" s="123">
        <v>1</v>
      </c>
      <c r="BY52" s="124">
        <f>IF(Q52=0,"",IF(BX52=0,"",(BX52/Q52)))</f>
        <v>0.33333333333333</v>
      </c>
      <c r="BZ52" s="125"/>
      <c r="CA52" s="126">
        <f>IFERROR(BZ52/BX52,"-")</f>
        <v>0</v>
      </c>
      <c r="CB52" s="127"/>
      <c r="CC52" s="128">
        <f>IFERROR(CB52/BX52,"-")</f>
        <v>0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0</v>
      </c>
      <c r="CQ52" s="138">
        <v>0</v>
      </c>
      <c r="CR52" s="138"/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173</v>
      </c>
      <c r="C53" s="184" t="s">
        <v>58</v>
      </c>
      <c r="D53" s="184"/>
      <c r="E53" s="184" t="s">
        <v>59</v>
      </c>
      <c r="F53" s="184" t="s">
        <v>171</v>
      </c>
      <c r="G53" s="184" t="s">
        <v>96</v>
      </c>
      <c r="H53" s="87"/>
      <c r="I53" s="87"/>
      <c r="J53" s="87"/>
      <c r="K53" s="176"/>
      <c r="L53" s="79">
        <v>20</v>
      </c>
      <c r="M53" s="79">
        <v>17</v>
      </c>
      <c r="N53" s="79">
        <v>34</v>
      </c>
      <c r="O53" s="88">
        <v>2</v>
      </c>
      <c r="P53" s="89">
        <v>0</v>
      </c>
      <c r="Q53" s="90">
        <f>O53+P53</f>
        <v>2</v>
      </c>
      <c r="R53" s="80">
        <f>IFERROR(Q53/N53,"-")</f>
        <v>0.058823529411765</v>
      </c>
      <c r="S53" s="79">
        <v>0</v>
      </c>
      <c r="T53" s="79">
        <v>0</v>
      </c>
      <c r="U53" s="80">
        <f>IFERROR(T53/(Q53),"-")</f>
        <v>0</v>
      </c>
      <c r="V53" s="81"/>
      <c r="W53" s="82">
        <v>0</v>
      </c>
      <c r="X53" s="80">
        <f>IF(Q53=0,"-",W53/Q53)</f>
        <v>0</v>
      </c>
      <c r="Y53" s="181">
        <v>0</v>
      </c>
      <c r="Z53" s="182">
        <f>IFERROR(Y53/Q53,"-")</f>
        <v>0</v>
      </c>
      <c r="AA53" s="182" t="str">
        <f>IFERROR(Y53/W53,"-")</f>
        <v>-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/>
      <c r="BG53" s="110">
        <f>IF(Q53=0,"",IF(BF53=0,"",(BF53/Q53)))</f>
        <v>0</v>
      </c>
      <c r="BH53" s="109"/>
      <c r="BI53" s="111" t="str">
        <f>IFERROR(BH53/BF53,"-")</f>
        <v>-</v>
      </c>
      <c r="BJ53" s="112"/>
      <c r="BK53" s="113" t="str">
        <f>IFERROR(BJ53/BF53,"-")</f>
        <v>-</v>
      </c>
      <c r="BL53" s="114"/>
      <c r="BM53" s="114"/>
      <c r="BN53" s="114"/>
      <c r="BO53" s="116">
        <v>1</v>
      </c>
      <c r="BP53" s="117">
        <f>IF(Q53=0,"",IF(BO53=0,"",(BO53/Q53)))</f>
        <v>0.5</v>
      </c>
      <c r="BQ53" s="118"/>
      <c r="BR53" s="119">
        <f>IFERROR(BQ53/BO53,"-")</f>
        <v>0</v>
      </c>
      <c r="BS53" s="120"/>
      <c r="BT53" s="121">
        <f>IFERROR(BS53/BO53,"-")</f>
        <v>0</v>
      </c>
      <c r="BU53" s="122"/>
      <c r="BV53" s="122"/>
      <c r="BW53" s="122"/>
      <c r="BX53" s="123">
        <v>1</v>
      </c>
      <c r="BY53" s="124">
        <f>IF(Q53=0,"",IF(BX53=0,"",(BX53/Q53)))</f>
        <v>0.5</v>
      </c>
      <c r="BZ53" s="125"/>
      <c r="CA53" s="126">
        <f>IFERROR(BZ53/BX53,"-")</f>
        <v>0</v>
      </c>
      <c r="CB53" s="127"/>
      <c r="CC53" s="128">
        <f>IFERROR(CB53/BX53,"-")</f>
        <v>0</v>
      </c>
      <c r="CD53" s="129"/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0</v>
      </c>
      <c r="CQ53" s="138">
        <v>0</v>
      </c>
      <c r="CR53" s="138"/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>
        <f>AC54</f>
        <v>0.2</v>
      </c>
      <c r="B54" s="184" t="s">
        <v>174</v>
      </c>
      <c r="C54" s="184" t="s">
        <v>58</v>
      </c>
      <c r="D54" s="184"/>
      <c r="E54" s="184" t="s">
        <v>150</v>
      </c>
      <c r="F54" s="184" t="s">
        <v>175</v>
      </c>
      <c r="G54" s="184" t="s">
        <v>61</v>
      </c>
      <c r="H54" s="87" t="s">
        <v>101</v>
      </c>
      <c r="I54" s="87" t="s">
        <v>63</v>
      </c>
      <c r="J54" s="87" t="s">
        <v>176</v>
      </c>
      <c r="K54" s="176">
        <v>50000</v>
      </c>
      <c r="L54" s="79">
        <v>4</v>
      </c>
      <c r="M54" s="79">
        <v>0</v>
      </c>
      <c r="N54" s="79">
        <v>28</v>
      </c>
      <c r="O54" s="88">
        <v>1</v>
      </c>
      <c r="P54" s="89">
        <v>0</v>
      </c>
      <c r="Q54" s="90">
        <f>O54+P54</f>
        <v>1</v>
      </c>
      <c r="R54" s="80">
        <f>IFERROR(Q54/N54,"-")</f>
        <v>0.035714285714286</v>
      </c>
      <c r="S54" s="79">
        <v>0</v>
      </c>
      <c r="T54" s="79">
        <v>1</v>
      </c>
      <c r="U54" s="80">
        <f>IFERROR(T54/(Q54),"-")</f>
        <v>1</v>
      </c>
      <c r="V54" s="81">
        <f>IFERROR(K54/SUM(Q54:Q55),"-")</f>
        <v>16666.666666667</v>
      </c>
      <c r="W54" s="82">
        <v>0</v>
      </c>
      <c r="X54" s="80">
        <f>IF(Q54=0,"-",W54/Q54)</f>
        <v>0</v>
      </c>
      <c r="Y54" s="181">
        <v>0</v>
      </c>
      <c r="Z54" s="182">
        <f>IFERROR(Y54/Q54,"-")</f>
        <v>0</v>
      </c>
      <c r="AA54" s="182" t="str">
        <f>IFERROR(Y54/W54,"-")</f>
        <v>-</v>
      </c>
      <c r="AB54" s="176">
        <f>SUM(Y54:Y55)-SUM(K54:K55)</f>
        <v>-40000</v>
      </c>
      <c r="AC54" s="83">
        <f>SUM(Y54:Y55)/SUM(K54:K55)</f>
        <v>0.2</v>
      </c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/>
      <c r="BG54" s="110">
        <f>IF(Q54=0,"",IF(BF54=0,"",(BF54/Q54)))</f>
        <v>0</v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>
        <v>1</v>
      </c>
      <c r="BP54" s="117">
        <f>IF(Q54=0,"",IF(BO54=0,"",(BO54/Q54)))</f>
        <v>1</v>
      </c>
      <c r="BQ54" s="118"/>
      <c r="BR54" s="119">
        <f>IFERROR(BQ54/BO54,"-")</f>
        <v>0</v>
      </c>
      <c r="BS54" s="120"/>
      <c r="BT54" s="121">
        <f>IFERROR(BS54/BO54,"-")</f>
        <v>0</v>
      </c>
      <c r="BU54" s="122"/>
      <c r="BV54" s="122"/>
      <c r="BW54" s="122"/>
      <c r="BX54" s="123"/>
      <c r="BY54" s="124">
        <f>IF(Q54=0,"",IF(BX54=0,"",(BX54/Q54)))</f>
        <v>0</v>
      </c>
      <c r="BZ54" s="125"/>
      <c r="CA54" s="126" t="str">
        <f>IFERROR(BZ54/BX54,"-")</f>
        <v>-</v>
      </c>
      <c r="CB54" s="127"/>
      <c r="CC54" s="128" t="str">
        <f>IFERROR(CB54/BX54,"-")</f>
        <v>-</v>
      </c>
      <c r="CD54" s="129"/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0</v>
      </c>
      <c r="CQ54" s="138">
        <v>0</v>
      </c>
      <c r="CR54" s="138"/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177</v>
      </c>
      <c r="C55" s="184" t="s">
        <v>58</v>
      </c>
      <c r="D55" s="184"/>
      <c r="E55" s="184" t="s">
        <v>150</v>
      </c>
      <c r="F55" s="184" t="s">
        <v>175</v>
      </c>
      <c r="G55" s="184" t="s">
        <v>96</v>
      </c>
      <c r="H55" s="87"/>
      <c r="I55" s="87"/>
      <c r="J55" s="87"/>
      <c r="K55" s="176"/>
      <c r="L55" s="79">
        <v>26</v>
      </c>
      <c r="M55" s="79">
        <v>19</v>
      </c>
      <c r="N55" s="79">
        <v>12</v>
      </c>
      <c r="O55" s="88">
        <v>2</v>
      </c>
      <c r="P55" s="89">
        <v>0</v>
      </c>
      <c r="Q55" s="90">
        <f>O55+P55</f>
        <v>2</v>
      </c>
      <c r="R55" s="80">
        <f>IFERROR(Q55/N55,"-")</f>
        <v>0.16666666666667</v>
      </c>
      <c r="S55" s="79">
        <v>1</v>
      </c>
      <c r="T55" s="79">
        <v>1</v>
      </c>
      <c r="U55" s="80">
        <f>IFERROR(T55/(Q55),"-")</f>
        <v>0.5</v>
      </c>
      <c r="V55" s="81"/>
      <c r="W55" s="82">
        <v>2</v>
      </c>
      <c r="X55" s="80">
        <f>IF(Q55=0,"-",W55/Q55)</f>
        <v>1</v>
      </c>
      <c r="Y55" s="181">
        <v>10000</v>
      </c>
      <c r="Z55" s="182">
        <f>IFERROR(Y55/Q55,"-")</f>
        <v>5000</v>
      </c>
      <c r="AA55" s="182">
        <f>IFERROR(Y55/W55,"-")</f>
        <v>5000</v>
      </c>
      <c r="AB55" s="176"/>
      <c r="AC55" s="83"/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/>
      <c r="BG55" s="110">
        <f>IF(Q55=0,"",IF(BF55=0,"",(BF55/Q55)))</f>
        <v>0</v>
      </c>
      <c r="BH55" s="109"/>
      <c r="BI55" s="111" t="str">
        <f>IFERROR(BH55/BF55,"-")</f>
        <v>-</v>
      </c>
      <c r="BJ55" s="112"/>
      <c r="BK55" s="113" t="str">
        <f>IFERROR(BJ55/BF55,"-")</f>
        <v>-</v>
      </c>
      <c r="BL55" s="114"/>
      <c r="BM55" s="114"/>
      <c r="BN55" s="114"/>
      <c r="BO55" s="116"/>
      <c r="BP55" s="117">
        <f>IF(Q55=0,"",IF(BO55=0,"",(BO55/Q55)))</f>
        <v>0</v>
      </c>
      <c r="BQ55" s="118"/>
      <c r="BR55" s="119" t="str">
        <f>IFERROR(BQ55/BO55,"-")</f>
        <v>-</v>
      </c>
      <c r="BS55" s="120"/>
      <c r="BT55" s="121" t="str">
        <f>IFERROR(BS55/BO55,"-")</f>
        <v>-</v>
      </c>
      <c r="BU55" s="122"/>
      <c r="BV55" s="122"/>
      <c r="BW55" s="122"/>
      <c r="BX55" s="123">
        <v>2</v>
      </c>
      <c r="BY55" s="124">
        <f>IF(Q55=0,"",IF(BX55=0,"",(BX55/Q55)))</f>
        <v>1</v>
      </c>
      <c r="BZ55" s="125">
        <v>2</v>
      </c>
      <c r="CA55" s="126">
        <f>IFERROR(BZ55/BX55,"-")</f>
        <v>1</v>
      </c>
      <c r="CB55" s="127">
        <v>10000</v>
      </c>
      <c r="CC55" s="128">
        <f>IFERROR(CB55/BX55,"-")</f>
        <v>5000</v>
      </c>
      <c r="CD55" s="129">
        <v>2</v>
      </c>
      <c r="CE55" s="129"/>
      <c r="CF55" s="129"/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2</v>
      </c>
      <c r="CQ55" s="138">
        <v>10000</v>
      </c>
      <c r="CR55" s="138">
        <v>5000</v>
      </c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>
        <f>AC56</f>
        <v>0.4</v>
      </c>
      <c r="B56" s="184" t="s">
        <v>178</v>
      </c>
      <c r="C56" s="184" t="s">
        <v>58</v>
      </c>
      <c r="D56" s="184"/>
      <c r="E56" s="184" t="s">
        <v>65</v>
      </c>
      <c r="F56" s="184" t="s">
        <v>66</v>
      </c>
      <c r="G56" s="184" t="s">
        <v>61</v>
      </c>
      <c r="H56" s="87" t="s">
        <v>101</v>
      </c>
      <c r="I56" s="87" t="s">
        <v>63</v>
      </c>
      <c r="J56" s="87" t="s">
        <v>179</v>
      </c>
      <c r="K56" s="176">
        <v>50000</v>
      </c>
      <c r="L56" s="79">
        <v>1</v>
      </c>
      <c r="M56" s="79">
        <v>0</v>
      </c>
      <c r="N56" s="79">
        <v>20</v>
      </c>
      <c r="O56" s="88">
        <v>1</v>
      </c>
      <c r="P56" s="89">
        <v>0</v>
      </c>
      <c r="Q56" s="90">
        <f>O56+P56</f>
        <v>1</v>
      </c>
      <c r="R56" s="80">
        <f>IFERROR(Q56/N56,"-")</f>
        <v>0.05</v>
      </c>
      <c r="S56" s="79">
        <v>0</v>
      </c>
      <c r="T56" s="79">
        <v>1</v>
      </c>
      <c r="U56" s="80">
        <f>IFERROR(T56/(Q56),"-")</f>
        <v>1</v>
      </c>
      <c r="V56" s="81">
        <f>IFERROR(K56/SUM(Q56:Q57),"-")</f>
        <v>25000</v>
      </c>
      <c r="W56" s="82">
        <v>0</v>
      </c>
      <c r="X56" s="80">
        <f>IF(Q56=0,"-",W56/Q56)</f>
        <v>0</v>
      </c>
      <c r="Y56" s="181">
        <v>0</v>
      </c>
      <c r="Z56" s="182">
        <f>IFERROR(Y56/Q56,"-")</f>
        <v>0</v>
      </c>
      <c r="AA56" s="182" t="str">
        <f>IFERROR(Y56/W56,"-")</f>
        <v>-</v>
      </c>
      <c r="AB56" s="176">
        <f>SUM(Y56:Y57)-SUM(K56:K57)</f>
        <v>-30000</v>
      </c>
      <c r="AC56" s="83">
        <f>SUM(Y56:Y57)/SUM(K56:K57)</f>
        <v>0.4</v>
      </c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>
        <v>1</v>
      </c>
      <c r="BG56" s="110">
        <f>IF(Q56=0,"",IF(BF56=0,"",(BF56/Q56)))</f>
        <v>1</v>
      </c>
      <c r="BH56" s="109"/>
      <c r="BI56" s="111">
        <f>IFERROR(BH56/BF56,"-")</f>
        <v>0</v>
      </c>
      <c r="BJ56" s="112"/>
      <c r="BK56" s="113">
        <f>IFERROR(BJ56/BF56,"-")</f>
        <v>0</v>
      </c>
      <c r="BL56" s="114"/>
      <c r="BM56" s="114"/>
      <c r="BN56" s="114"/>
      <c r="BO56" s="116"/>
      <c r="BP56" s="117">
        <f>IF(Q56=0,"",IF(BO56=0,"",(BO56/Q56)))</f>
        <v>0</v>
      </c>
      <c r="BQ56" s="118"/>
      <c r="BR56" s="119" t="str">
        <f>IFERROR(BQ56/BO56,"-")</f>
        <v>-</v>
      </c>
      <c r="BS56" s="120"/>
      <c r="BT56" s="121" t="str">
        <f>IFERROR(BS56/BO56,"-")</f>
        <v>-</v>
      </c>
      <c r="BU56" s="122"/>
      <c r="BV56" s="122"/>
      <c r="BW56" s="122"/>
      <c r="BX56" s="123"/>
      <c r="BY56" s="124">
        <f>IF(Q56=0,"",IF(BX56=0,"",(BX56/Q56)))</f>
        <v>0</v>
      </c>
      <c r="BZ56" s="125"/>
      <c r="CA56" s="126" t="str">
        <f>IFERROR(BZ56/BX56,"-")</f>
        <v>-</v>
      </c>
      <c r="CB56" s="127"/>
      <c r="CC56" s="128" t="str">
        <f>IFERROR(CB56/BX56,"-")</f>
        <v>-</v>
      </c>
      <c r="CD56" s="129"/>
      <c r="CE56" s="129"/>
      <c r="CF56" s="129"/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0</v>
      </c>
      <c r="CQ56" s="138">
        <v>0</v>
      </c>
      <c r="CR56" s="138"/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180</v>
      </c>
      <c r="C57" s="184" t="s">
        <v>58</v>
      </c>
      <c r="D57" s="184"/>
      <c r="E57" s="184" t="s">
        <v>65</v>
      </c>
      <c r="F57" s="184" t="s">
        <v>66</v>
      </c>
      <c r="G57" s="184" t="s">
        <v>96</v>
      </c>
      <c r="H57" s="87"/>
      <c r="I57" s="87"/>
      <c r="J57" s="87"/>
      <c r="K57" s="176"/>
      <c r="L57" s="79">
        <v>8</v>
      </c>
      <c r="M57" s="79">
        <v>6</v>
      </c>
      <c r="N57" s="79">
        <v>3</v>
      </c>
      <c r="O57" s="88">
        <v>1</v>
      </c>
      <c r="P57" s="89">
        <v>0</v>
      </c>
      <c r="Q57" s="90">
        <f>O57+P57</f>
        <v>1</v>
      </c>
      <c r="R57" s="80">
        <f>IFERROR(Q57/N57,"-")</f>
        <v>0.33333333333333</v>
      </c>
      <c r="S57" s="79">
        <v>1</v>
      </c>
      <c r="T57" s="79">
        <v>0</v>
      </c>
      <c r="U57" s="80">
        <f>IFERROR(T57/(Q57),"-")</f>
        <v>0</v>
      </c>
      <c r="V57" s="81"/>
      <c r="W57" s="82">
        <v>1</v>
      </c>
      <c r="X57" s="80">
        <f>IF(Q57=0,"-",W57/Q57)</f>
        <v>1</v>
      </c>
      <c r="Y57" s="181">
        <v>20000</v>
      </c>
      <c r="Z57" s="182">
        <f>IFERROR(Y57/Q57,"-")</f>
        <v>20000</v>
      </c>
      <c r="AA57" s="182">
        <f>IFERROR(Y57/W57,"-")</f>
        <v>20000</v>
      </c>
      <c r="AB57" s="176"/>
      <c r="AC57" s="83"/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>
        <f>IF(Q57=0,"",IF(BF57=0,"",(BF57/Q57)))</f>
        <v>0</v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>
        <v>1</v>
      </c>
      <c r="BP57" s="117">
        <f>IF(Q57=0,"",IF(BO57=0,"",(BO57/Q57)))</f>
        <v>1</v>
      </c>
      <c r="BQ57" s="118">
        <v>1</v>
      </c>
      <c r="BR57" s="119">
        <f>IFERROR(BQ57/BO57,"-")</f>
        <v>1</v>
      </c>
      <c r="BS57" s="120">
        <v>20000</v>
      </c>
      <c r="BT57" s="121">
        <f>IFERROR(BS57/BO57,"-")</f>
        <v>20000</v>
      </c>
      <c r="BU57" s="122"/>
      <c r="BV57" s="122"/>
      <c r="BW57" s="122">
        <v>1</v>
      </c>
      <c r="BX57" s="123"/>
      <c r="BY57" s="124">
        <f>IF(Q57=0,"",IF(BX57=0,"",(BX57/Q57)))</f>
        <v>0</v>
      </c>
      <c r="BZ57" s="125"/>
      <c r="CA57" s="126" t="str">
        <f>IFERROR(BZ57/BX57,"-")</f>
        <v>-</v>
      </c>
      <c r="CB57" s="127"/>
      <c r="CC57" s="128" t="str">
        <f>IFERROR(CB57/BX57,"-")</f>
        <v>-</v>
      </c>
      <c r="CD57" s="129"/>
      <c r="CE57" s="129"/>
      <c r="CF57" s="129"/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1</v>
      </c>
      <c r="CQ57" s="138">
        <v>20000</v>
      </c>
      <c r="CR57" s="138">
        <v>20000</v>
      </c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>
        <f>AC58</f>
        <v>0.62</v>
      </c>
      <c r="B58" s="184" t="s">
        <v>181</v>
      </c>
      <c r="C58" s="184" t="s">
        <v>58</v>
      </c>
      <c r="D58" s="184"/>
      <c r="E58" s="184" t="s">
        <v>119</v>
      </c>
      <c r="F58" s="184" t="s">
        <v>182</v>
      </c>
      <c r="G58" s="184" t="s">
        <v>61</v>
      </c>
      <c r="H58" s="87" t="s">
        <v>183</v>
      </c>
      <c r="I58" s="87" t="s">
        <v>184</v>
      </c>
      <c r="J58" s="87" t="s">
        <v>185</v>
      </c>
      <c r="K58" s="176">
        <v>100000</v>
      </c>
      <c r="L58" s="79">
        <v>20</v>
      </c>
      <c r="M58" s="79">
        <v>0</v>
      </c>
      <c r="N58" s="79">
        <v>97</v>
      </c>
      <c r="O58" s="88">
        <v>4</v>
      </c>
      <c r="P58" s="89">
        <v>0</v>
      </c>
      <c r="Q58" s="90">
        <f>O58+P58</f>
        <v>4</v>
      </c>
      <c r="R58" s="80">
        <f>IFERROR(Q58/N58,"-")</f>
        <v>0.041237113402062</v>
      </c>
      <c r="S58" s="79">
        <v>1</v>
      </c>
      <c r="T58" s="79">
        <v>2</v>
      </c>
      <c r="U58" s="80">
        <f>IFERROR(T58/(Q58),"-")</f>
        <v>0.5</v>
      </c>
      <c r="V58" s="81">
        <f>IFERROR(K58/SUM(Q58:Q60),"-")</f>
        <v>8333.3333333333</v>
      </c>
      <c r="W58" s="82">
        <v>2</v>
      </c>
      <c r="X58" s="80">
        <f>IF(Q58=0,"-",W58/Q58)</f>
        <v>0.5</v>
      </c>
      <c r="Y58" s="181">
        <v>18000</v>
      </c>
      <c r="Z58" s="182">
        <f>IFERROR(Y58/Q58,"-")</f>
        <v>4500</v>
      </c>
      <c r="AA58" s="182">
        <f>IFERROR(Y58/W58,"-")</f>
        <v>9000</v>
      </c>
      <c r="AB58" s="176">
        <f>SUM(Y58:Y60)-SUM(K58:K60)</f>
        <v>-38000</v>
      </c>
      <c r="AC58" s="83">
        <f>SUM(Y58:Y60)/SUM(K58:K60)</f>
        <v>0.62</v>
      </c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>
        <f>IF(Q58=0,"",IF(AN58=0,"",(AN58/Q58)))</f>
        <v>0</v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/>
      <c r="BG58" s="110">
        <f>IF(Q58=0,"",IF(BF58=0,"",(BF58/Q58)))</f>
        <v>0</v>
      </c>
      <c r="BH58" s="109"/>
      <c r="BI58" s="111" t="str">
        <f>IFERROR(BH58/BF58,"-")</f>
        <v>-</v>
      </c>
      <c r="BJ58" s="112"/>
      <c r="BK58" s="113" t="str">
        <f>IFERROR(BJ58/BF58,"-")</f>
        <v>-</v>
      </c>
      <c r="BL58" s="114"/>
      <c r="BM58" s="114"/>
      <c r="BN58" s="114"/>
      <c r="BO58" s="116">
        <v>2</v>
      </c>
      <c r="BP58" s="117">
        <f>IF(Q58=0,"",IF(BO58=0,"",(BO58/Q58)))</f>
        <v>0.5</v>
      </c>
      <c r="BQ58" s="118">
        <v>1</v>
      </c>
      <c r="BR58" s="119">
        <f>IFERROR(BQ58/BO58,"-")</f>
        <v>0.5</v>
      </c>
      <c r="BS58" s="120">
        <v>13000</v>
      </c>
      <c r="BT58" s="121">
        <f>IFERROR(BS58/BO58,"-")</f>
        <v>6500</v>
      </c>
      <c r="BU58" s="122"/>
      <c r="BV58" s="122"/>
      <c r="BW58" s="122">
        <v>1</v>
      </c>
      <c r="BX58" s="123">
        <v>2</v>
      </c>
      <c r="BY58" s="124">
        <f>IF(Q58=0,"",IF(BX58=0,"",(BX58/Q58)))</f>
        <v>0.5</v>
      </c>
      <c r="BZ58" s="125">
        <v>1</v>
      </c>
      <c r="CA58" s="126">
        <f>IFERROR(BZ58/BX58,"-")</f>
        <v>0.5</v>
      </c>
      <c r="CB58" s="127">
        <v>5000</v>
      </c>
      <c r="CC58" s="128">
        <f>IFERROR(CB58/BX58,"-")</f>
        <v>2500</v>
      </c>
      <c r="CD58" s="129">
        <v>1</v>
      </c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2</v>
      </c>
      <c r="CQ58" s="138">
        <v>18000</v>
      </c>
      <c r="CR58" s="138">
        <v>13000</v>
      </c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186</v>
      </c>
      <c r="C59" s="184" t="s">
        <v>58</v>
      </c>
      <c r="D59" s="184"/>
      <c r="E59" s="184" t="s">
        <v>125</v>
      </c>
      <c r="F59" s="184" t="s">
        <v>187</v>
      </c>
      <c r="G59" s="184" t="s">
        <v>61</v>
      </c>
      <c r="H59" s="87"/>
      <c r="I59" s="87" t="s">
        <v>184</v>
      </c>
      <c r="J59" s="87" t="s">
        <v>188</v>
      </c>
      <c r="K59" s="176"/>
      <c r="L59" s="79">
        <v>17</v>
      </c>
      <c r="M59" s="79">
        <v>0</v>
      </c>
      <c r="N59" s="79">
        <v>58</v>
      </c>
      <c r="O59" s="88">
        <v>3</v>
      </c>
      <c r="P59" s="89">
        <v>0</v>
      </c>
      <c r="Q59" s="90">
        <f>O59+P59</f>
        <v>3</v>
      </c>
      <c r="R59" s="80">
        <f>IFERROR(Q59/N59,"-")</f>
        <v>0.051724137931034</v>
      </c>
      <c r="S59" s="79">
        <v>3</v>
      </c>
      <c r="T59" s="79">
        <v>0</v>
      </c>
      <c r="U59" s="80">
        <f>IFERROR(T59/(Q59),"-")</f>
        <v>0</v>
      </c>
      <c r="V59" s="81"/>
      <c r="W59" s="82">
        <v>1</v>
      </c>
      <c r="X59" s="80">
        <f>IF(Q59=0,"-",W59/Q59)</f>
        <v>0.33333333333333</v>
      </c>
      <c r="Y59" s="181">
        <v>3000</v>
      </c>
      <c r="Z59" s="182">
        <f>IFERROR(Y59/Q59,"-")</f>
        <v>1000</v>
      </c>
      <c r="AA59" s="182">
        <f>IFERROR(Y59/W59,"-")</f>
        <v>3000</v>
      </c>
      <c r="AB59" s="176"/>
      <c r="AC59" s="83"/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>
        <f>IF(Q59=0,"",IF(AW59=0,"",(AW59/Q59)))</f>
        <v>0</v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/>
      <c r="BG59" s="110">
        <f>IF(Q59=0,"",IF(BF59=0,"",(BF59/Q59)))</f>
        <v>0</v>
      </c>
      <c r="BH59" s="109"/>
      <c r="BI59" s="111" t="str">
        <f>IFERROR(BH59/BF59,"-")</f>
        <v>-</v>
      </c>
      <c r="BJ59" s="112"/>
      <c r="BK59" s="113" t="str">
        <f>IFERROR(BJ59/BF59,"-")</f>
        <v>-</v>
      </c>
      <c r="BL59" s="114"/>
      <c r="BM59" s="114"/>
      <c r="BN59" s="114"/>
      <c r="BO59" s="116">
        <v>2</v>
      </c>
      <c r="BP59" s="117">
        <f>IF(Q59=0,"",IF(BO59=0,"",(BO59/Q59)))</f>
        <v>0.66666666666667</v>
      </c>
      <c r="BQ59" s="118">
        <v>1</v>
      </c>
      <c r="BR59" s="119">
        <f>IFERROR(BQ59/BO59,"-")</f>
        <v>0.5</v>
      </c>
      <c r="BS59" s="120">
        <v>3000</v>
      </c>
      <c r="BT59" s="121">
        <f>IFERROR(BS59/BO59,"-")</f>
        <v>1500</v>
      </c>
      <c r="BU59" s="122">
        <v>1</v>
      </c>
      <c r="BV59" s="122"/>
      <c r="BW59" s="122"/>
      <c r="BX59" s="123">
        <v>1</v>
      </c>
      <c r="BY59" s="124">
        <f>IF(Q59=0,"",IF(BX59=0,"",(BX59/Q59)))</f>
        <v>0.33333333333333</v>
      </c>
      <c r="BZ59" s="125"/>
      <c r="CA59" s="126">
        <f>IFERROR(BZ59/BX59,"-")</f>
        <v>0</v>
      </c>
      <c r="CB59" s="127"/>
      <c r="CC59" s="128">
        <f>IFERROR(CB59/BX59,"-")</f>
        <v>0</v>
      </c>
      <c r="CD59" s="129"/>
      <c r="CE59" s="129"/>
      <c r="CF59" s="129"/>
      <c r="CG59" s="130"/>
      <c r="CH59" s="131">
        <f>IF(Q59=0,"",IF(CG59=0,"",(CG59/Q59)))</f>
        <v>0</v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1</v>
      </c>
      <c r="CQ59" s="138">
        <v>3000</v>
      </c>
      <c r="CR59" s="138">
        <v>3000</v>
      </c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/>
      <c r="B60" s="184" t="s">
        <v>189</v>
      </c>
      <c r="C60" s="184" t="s">
        <v>58</v>
      </c>
      <c r="D60" s="184"/>
      <c r="E60" s="184" t="s">
        <v>95</v>
      </c>
      <c r="F60" s="184" t="s">
        <v>95</v>
      </c>
      <c r="G60" s="184" t="s">
        <v>96</v>
      </c>
      <c r="H60" s="87"/>
      <c r="I60" s="87"/>
      <c r="J60" s="87"/>
      <c r="K60" s="176"/>
      <c r="L60" s="79">
        <v>57</v>
      </c>
      <c r="M60" s="79">
        <v>29</v>
      </c>
      <c r="N60" s="79">
        <v>86</v>
      </c>
      <c r="O60" s="88">
        <v>5</v>
      </c>
      <c r="P60" s="89">
        <v>0</v>
      </c>
      <c r="Q60" s="90">
        <f>O60+P60</f>
        <v>5</v>
      </c>
      <c r="R60" s="80">
        <f>IFERROR(Q60/N60,"-")</f>
        <v>0.058139534883721</v>
      </c>
      <c r="S60" s="79">
        <v>2</v>
      </c>
      <c r="T60" s="79">
        <v>0</v>
      </c>
      <c r="U60" s="80">
        <f>IFERROR(T60/(Q60),"-")</f>
        <v>0</v>
      </c>
      <c r="V60" s="81"/>
      <c r="W60" s="82">
        <v>3</v>
      </c>
      <c r="X60" s="80">
        <f>IF(Q60=0,"-",W60/Q60)</f>
        <v>0.6</v>
      </c>
      <c r="Y60" s="181">
        <v>41000</v>
      </c>
      <c r="Z60" s="182">
        <f>IFERROR(Y60/Q60,"-")</f>
        <v>8200</v>
      </c>
      <c r="AA60" s="182">
        <f>IFERROR(Y60/W60,"-")</f>
        <v>13666.666666667</v>
      </c>
      <c r="AB60" s="176"/>
      <c r="AC60" s="83"/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/>
      <c r="BG60" s="110">
        <f>IF(Q60=0,"",IF(BF60=0,"",(BF60/Q60)))</f>
        <v>0</v>
      </c>
      <c r="BH60" s="109"/>
      <c r="BI60" s="111" t="str">
        <f>IFERROR(BH60/BF60,"-")</f>
        <v>-</v>
      </c>
      <c r="BJ60" s="112"/>
      <c r="BK60" s="113" t="str">
        <f>IFERROR(BJ60/BF60,"-")</f>
        <v>-</v>
      </c>
      <c r="BL60" s="114"/>
      <c r="BM60" s="114"/>
      <c r="BN60" s="114"/>
      <c r="BO60" s="116">
        <v>1</v>
      </c>
      <c r="BP60" s="117">
        <f>IF(Q60=0,"",IF(BO60=0,"",(BO60/Q60)))</f>
        <v>0.2</v>
      </c>
      <c r="BQ60" s="118"/>
      <c r="BR60" s="119">
        <f>IFERROR(BQ60/BO60,"-")</f>
        <v>0</v>
      </c>
      <c r="BS60" s="120"/>
      <c r="BT60" s="121">
        <f>IFERROR(BS60/BO60,"-")</f>
        <v>0</v>
      </c>
      <c r="BU60" s="122"/>
      <c r="BV60" s="122"/>
      <c r="BW60" s="122"/>
      <c r="BX60" s="123">
        <v>4</v>
      </c>
      <c r="BY60" s="124">
        <f>IF(Q60=0,"",IF(BX60=0,"",(BX60/Q60)))</f>
        <v>0.8</v>
      </c>
      <c r="BZ60" s="125">
        <v>3</v>
      </c>
      <c r="CA60" s="126">
        <f>IFERROR(BZ60/BX60,"-")</f>
        <v>0.75</v>
      </c>
      <c r="CB60" s="127">
        <v>41000</v>
      </c>
      <c r="CC60" s="128">
        <f>IFERROR(CB60/BX60,"-")</f>
        <v>10250</v>
      </c>
      <c r="CD60" s="129">
        <v>1</v>
      </c>
      <c r="CE60" s="129"/>
      <c r="CF60" s="129">
        <v>2</v>
      </c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3</v>
      </c>
      <c r="CQ60" s="138">
        <v>41000</v>
      </c>
      <c r="CR60" s="138">
        <v>18000</v>
      </c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>
        <f>AC61</f>
        <v>6.79</v>
      </c>
      <c r="B61" s="184" t="s">
        <v>190</v>
      </c>
      <c r="C61" s="184" t="s">
        <v>58</v>
      </c>
      <c r="D61" s="184"/>
      <c r="E61" s="184" t="s">
        <v>191</v>
      </c>
      <c r="F61" s="184" t="s">
        <v>120</v>
      </c>
      <c r="G61" s="184" t="s">
        <v>61</v>
      </c>
      <c r="H61" s="87" t="s">
        <v>192</v>
      </c>
      <c r="I61" s="87" t="s">
        <v>193</v>
      </c>
      <c r="J61" s="186" t="s">
        <v>144</v>
      </c>
      <c r="K61" s="176">
        <v>100000</v>
      </c>
      <c r="L61" s="79">
        <v>0</v>
      </c>
      <c r="M61" s="79">
        <v>0</v>
      </c>
      <c r="N61" s="79">
        <v>27</v>
      </c>
      <c r="O61" s="88">
        <v>0</v>
      </c>
      <c r="P61" s="89">
        <v>0</v>
      </c>
      <c r="Q61" s="90">
        <f>O61+P61</f>
        <v>0</v>
      </c>
      <c r="R61" s="80">
        <f>IFERROR(Q61/N61,"-")</f>
        <v>0</v>
      </c>
      <c r="S61" s="79">
        <v>0</v>
      </c>
      <c r="T61" s="79">
        <v>0</v>
      </c>
      <c r="U61" s="80" t="str">
        <f>IFERROR(T61/(Q61),"-")</f>
        <v>-</v>
      </c>
      <c r="V61" s="81">
        <f>IFERROR(K61/SUM(Q61:Q65),"-")</f>
        <v>10000</v>
      </c>
      <c r="W61" s="82">
        <v>0</v>
      </c>
      <c r="X61" s="80" t="str">
        <f>IF(Q61=0,"-",W61/Q61)</f>
        <v>-</v>
      </c>
      <c r="Y61" s="181">
        <v>0</v>
      </c>
      <c r="Z61" s="182" t="str">
        <f>IFERROR(Y61/Q61,"-")</f>
        <v>-</v>
      </c>
      <c r="AA61" s="182" t="str">
        <f>IFERROR(Y61/W61,"-")</f>
        <v>-</v>
      </c>
      <c r="AB61" s="176">
        <f>SUM(Y61:Y65)-SUM(K61:K65)</f>
        <v>579000</v>
      </c>
      <c r="AC61" s="83">
        <f>SUM(Y61:Y65)/SUM(K61:K65)</f>
        <v>6.79</v>
      </c>
      <c r="AD61" s="77"/>
      <c r="AE61" s="91"/>
      <c r="AF61" s="92" t="str">
        <f>IF(Q61=0,"",IF(AE61=0,"",(AE61/Q61)))</f>
        <v/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 t="str">
        <f>IF(Q61=0,"",IF(AN61=0,"",(AN61/Q61)))</f>
        <v/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 t="str">
        <f>IF(Q61=0,"",IF(AW61=0,"",(AW61/Q61)))</f>
        <v/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/>
      <c r="BG61" s="110" t="str">
        <f>IF(Q61=0,"",IF(BF61=0,"",(BF61/Q61)))</f>
        <v/>
      </c>
      <c r="BH61" s="109"/>
      <c r="BI61" s="111" t="str">
        <f>IFERROR(BH61/BF61,"-")</f>
        <v>-</v>
      </c>
      <c r="BJ61" s="112"/>
      <c r="BK61" s="113" t="str">
        <f>IFERROR(BJ61/BF61,"-")</f>
        <v>-</v>
      </c>
      <c r="BL61" s="114"/>
      <c r="BM61" s="114"/>
      <c r="BN61" s="114"/>
      <c r="BO61" s="116"/>
      <c r="BP61" s="117" t="str">
        <f>IF(Q61=0,"",IF(BO61=0,"",(BO61/Q61)))</f>
        <v/>
      </c>
      <c r="BQ61" s="118"/>
      <c r="BR61" s="119" t="str">
        <f>IFERROR(BQ61/BO61,"-")</f>
        <v>-</v>
      </c>
      <c r="BS61" s="120"/>
      <c r="BT61" s="121" t="str">
        <f>IFERROR(BS61/BO61,"-")</f>
        <v>-</v>
      </c>
      <c r="BU61" s="122"/>
      <c r="BV61" s="122"/>
      <c r="BW61" s="122"/>
      <c r="BX61" s="123"/>
      <c r="BY61" s="124" t="str">
        <f>IF(Q61=0,"",IF(BX61=0,"",(BX61/Q61)))</f>
        <v/>
      </c>
      <c r="BZ61" s="125"/>
      <c r="CA61" s="126" t="str">
        <f>IFERROR(BZ61/BX61,"-")</f>
        <v>-</v>
      </c>
      <c r="CB61" s="127"/>
      <c r="CC61" s="128" t="str">
        <f>IFERROR(CB61/BX61,"-")</f>
        <v>-</v>
      </c>
      <c r="CD61" s="129"/>
      <c r="CE61" s="129"/>
      <c r="CF61" s="129"/>
      <c r="CG61" s="130"/>
      <c r="CH61" s="131" t="str">
        <f>IF(Q61=0,"",IF(CG61=0,"",(CG61/Q61)))</f>
        <v/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0</v>
      </c>
      <c r="CQ61" s="138">
        <v>0</v>
      </c>
      <c r="CR61" s="138"/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/>
      <c r="B62" s="184" t="s">
        <v>194</v>
      </c>
      <c r="C62" s="184" t="s">
        <v>58</v>
      </c>
      <c r="D62" s="184"/>
      <c r="E62" s="184" t="s">
        <v>195</v>
      </c>
      <c r="F62" s="184" t="s">
        <v>126</v>
      </c>
      <c r="G62" s="184" t="s">
        <v>61</v>
      </c>
      <c r="H62" s="87" t="s">
        <v>192</v>
      </c>
      <c r="I62" s="87" t="s">
        <v>193</v>
      </c>
      <c r="J62" s="185" t="s">
        <v>107</v>
      </c>
      <c r="K62" s="176"/>
      <c r="L62" s="79">
        <v>4</v>
      </c>
      <c r="M62" s="79">
        <v>0</v>
      </c>
      <c r="N62" s="79">
        <v>36</v>
      </c>
      <c r="O62" s="88">
        <v>1</v>
      </c>
      <c r="P62" s="89">
        <v>0</v>
      </c>
      <c r="Q62" s="90">
        <f>O62+P62</f>
        <v>1</v>
      </c>
      <c r="R62" s="80">
        <f>IFERROR(Q62/N62,"-")</f>
        <v>0.027777777777778</v>
      </c>
      <c r="S62" s="79">
        <v>1</v>
      </c>
      <c r="T62" s="79">
        <v>0</v>
      </c>
      <c r="U62" s="80">
        <f>IFERROR(T62/(Q62),"-")</f>
        <v>0</v>
      </c>
      <c r="V62" s="81"/>
      <c r="W62" s="82">
        <v>1</v>
      </c>
      <c r="X62" s="80">
        <f>IF(Q62=0,"-",W62/Q62)</f>
        <v>1</v>
      </c>
      <c r="Y62" s="181">
        <v>13000</v>
      </c>
      <c r="Z62" s="182">
        <f>IFERROR(Y62/Q62,"-")</f>
        <v>13000</v>
      </c>
      <c r="AA62" s="182">
        <f>IFERROR(Y62/W62,"-")</f>
        <v>13000</v>
      </c>
      <c r="AB62" s="176"/>
      <c r="AC62" s="83"/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>
        <f>IF(Q62=0,"",IF(AN62=0,"",(AN62/Q62)))</f>
        <v>0</v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/>
      <c r="BG62" s="110">
        <f>IF(Q62=0,"",IF(BF62=0,"",(BF62/Q62)))</f>
        <v>0</v>
      </c>
      <c r="BH62" s="109"/>
      <c r="BI62" s="111" t="str">
        <f>IFERROR(BH62/BF62,"-")</f>
        <v>-</v>
      </c>
      <c r="BJ62" s="112"/>
      <c r="BK62" s="113" t="str">
        <f>IFERROR(BJ62/BF62,"-")</f>
        <v>-</v>
      </c>
      <c r="BL62" s="114"/>
      <c r="BM62" s="114"/>
      <c r="BN62" s="114"/>
      <c r="BO62" s="116"/>
      <c r="BP62" s="117">
        <f>IF(Q62=0,"",IF(BO62=0,"",(BO62/Q62)))</f>
        <v>0</v>
      </c>
      <c r="BQ62" s="118"/>
      <c r="BR62" s="119" t="str">
        <f>IFERROR(BQ62/BO62,"-")</f>
        <v>-</v>
      </c>
      <c r="BS62" s="120"/>
      <c r="BT62" s="121" t="str">
        <f>IFERROR(BS62/BO62,"-")</f>
        <v>-</v>
      </c>
      <c r="BU62" s="122"/>
      <c r="BV62" s="122"/>
      <c r="BW62" s="122"/>
      <c r="BX62" s="123">
        <v>1</v>
      </c>
      <c r="BY62" s="124">
        <f>IF(Q62=0,"",IF(BX62=0,"",(BX62/Q62)))</f>
        <v>1</v>
      </c>
      <c r="BZ62" s="125">
        <v>1</v>
      </c>
      <c r="CA62" s="126">
        <f>IFERROR(BZ62/BX62,"-")</f>
        <v>1</v>
      </c>
      <c r="CB62" s="127">
        <v>13000</v>
      </c>
      <c r="CC62" s="128">
        <f>IFERROR(CB62/BX62,"-")</f>
        <v>13000</v>
      </c>
      <c r="CD62" s="129"/>
      <c r="CE62" s="129"/>
      <c r="CF62" s="129">
        <v>1</v>
      </c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1</v>
      </c>
      <c r="CQ62" s="138">
        <v>13000</v>
      </c>
      <c r="CR62" s="138">
        <v>13000</v>
      </c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/>
      <c r="B63" s="184" t="s">
        <v>196</v>
      </c>
      <c r="C63" s="184" t="s">
        <v>58</v>
      </c>
      <c r="D63" s="184"/>
      <c r="E63" s="184" t="s">
        <v>197</v>
      </c>
      <c r="F63" s="184" t="s">
        <v>129</v>
      </c>
      <c r="G63" s="184" t="s">
        <v>61</v>
      </c>
      <c r="H63" s="87" t="s">
        <v>192</v>
      </c>
      <c r="I63" s="87" t="s">
        <v>193</v>
      </c>
      <c r="J63" s="186" t="s">
        <v>111</v>
      </c>
      <c r="K63" s="176"/>
      <c r="L63" s="79">
        <v>1</v>
      </c>
      <c r="M63" s="79">
        <v>0</v>
      </c>
      <c r="N63" s="79">
        <v>25</v>
      </c>
      <c r="O63" s="88">
        <v>0</v>
      </c>
      <c r="P63" s="89">
        <v>0</v>
      </c>
      <c r="Q63" s="90">
        <f>O63+P63</f>
        <v>0</v>
      </c>
      <c r="R63" s="80">
        <f>IFERROR(Q63/N63,"-")</f>
        <v>0</v>
      </c>
      <c r="S63" s="79">
        <v>0</v>
      </c>
      <c r="T63" s="79">
        <v>0</v>
      </c>
      <c r="U63" s="80" t="str">
        <f>IFERROR(T63/(Q63),"-")</f>
        <v>-</v>
      </c>
      <c r="V63" s="81"/>
      <c r="W63" s="82">
        <v>0</v>
      </c>
      <c r="X63" s="80" t="str">
        <f>IF(Q63=0,"-",W63/Q63)</f>
        <v>-</v>
      </c>
      <c r="Y63" s="181">
        <v>0</v>
      </c>
      <c r="Z63" s="182" t="str">
        <f>IFERROR(Y63/Q63,"-")</f>
        <v>-</v>
      </c>
      <c r="AA63" s="182" t="str">
        <f>IFERROR(Y63/W63,"-")</f>
        <v>-</v>
      </c>
      <c r="AB63" s="176"/>
      <c r="AC63" s="83"/>
      <c r="AD63" s="77"/>
      <c r="AE63" s="91"/>
      <c r="AF63" s="92" t="str">
        <f>IF(Q63=0,"",IF(AE63=0,"",(AE63/Q63)))</f>
        <v/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 t="str">
        <f>IF(Q63=0,"",IF(AN63=0,"",(AN63/Q63)))</f>
        <v/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 t="str">
        <f>IF(Q63=0,"",IF(AW63=0,"",(AW63/Q63)))</f>
        <v/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/>
      <c r="BG63" s="110" t="str">
        <f>IF(Q63=0,"",IF(BF63=0,"",(BF63/Q63)))</f>
        <v/>
      </c>
      <c r="BH63" s="109"/>
      <c r="BI63" s="111" t="str">
        <f>IFERROR(BH63/BF63,"-")</f>
        <v>-</v>
      </c>
      <c r="BJ63" s="112"/>
      <c r="BK63" s="113" t="str">
        <f>IFERROR(BJ63/BF63,"-")</f>
        <v>-</v>
      </c>
      <c r="BL63" s="114"/>
      <c r="BM63" s="114"/>
      <c r="BN63" s="114"/>
      <c r="BO63" s="116"/>
      <c r="BP63" s="117" t="str">
        <f>IF(Q63=0,"",IF(BO63=0,"",(BO63/Q63)))</f>
        <v/>
      </c>
      <c r="BQ63" s="118"/>
      <c r="BR63" s="119" t="str">
        <f>IFERROR(BQ63/BO63,"-")</f>
        <v>-</v>
      </c>
      <c r="BS63" s="120"/>
      <c r="BT63" s="121" t="str">
        <f>IFERROR(BS63/BO63,"-")</f>
        <v>-</v>
      </c>
      <c r="BU63" s="122"/>
      <c r="BV63" s="122"/>
      <c r="BW63" s="122"/>
      <c r="BX63" s="123"/>
      <c r="BY63" s="124" t="str">
        <f>IF(Q63=0,"",IF(BX63=0,"",(BX63/Q63)))</f>
        <v/>
      </c>
      <c r="BZ63" s="125"/>
      <c r="CA63" s="126" t="str">
        <f>IFERROR(BZ63/BX63,"-")</f>
        <v>-</v>
      </c>
      <c r="CB63" s="127"/>
      <c r="CC63" s="128" t="str">
        <f>IFERROR(CB63/BX63,"-")</f>
        <v>-</v>
      </c>
      <c r="CD63" s="129"/>
      <c r="CE63" s="129"/>
      <c r="CF63" s="129"/>
      <c r="CG63" s="130"/>
      <c r="CH63" s="131" t="str">
        <f>IF(Q63=0,"",IF(CG63=0,"",(CG63/Q63)))</f>
        <v/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0</v>
      </c>
      <c r="CQ63" s="138">
        <v>0</v>
      </c>
      <c r="CR63" s="138"/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/>
      <c r="B64" s="184" t="s">
        <v>198</v>
      </c>
      <c r="C64" s="184" t="s">
        <v>58</v>
      </c>
      <c r="D64" s="184"/>
      <c r="E64" s="184" t="s">
        <v>199</v>
      </c>
      <c r="F64" s="184" t="s">
        <v>132</v>
      </c>
      <c r="G64" s="184" t="s">
        <v>61</v>
      </c>
      <c r="H64" s="87" t="s">
        <v>192</v>
      </c>
      <c r="I64" s="87" t="s">
        <v>193</v>
      </c>
      <c r="J64" s="185" t="s">
        <v>115</v>
      </c>
      <c r="K64" s="176"/>
      <c r="L64" s="79">
        <v>2</v>
      </c>
      <c r="M64" s="79">
        <v>0</v>
      </c>
      <c r="N64" s="79">
        <v>34</v>
      </c>
      <c r="O64" s="88">
        <v>1</v>
      </c>
      <c r="P64" s="89">
        <v>0</v>
      </c>
      <c r="Q64" s="90">
        <f>O64+P64</f>
        <v>1</v>
      </c>
      <c r="R64" s="80">
        <f>IFERROR(Q64/N64,"-")</f>
        <v>0.029411764705882</v>
      </c>
      <c r="S64" s="79">
        <v>1</v>
      </c>
      <c r="T64" s="79">
        <v>0</v>
      </c>
      <c r="U64" s="80">
        <f>IFERROR(T64/(Q64),"-")</f>
        <v>0</v>
      </c>
      <c r="V64" s="81"/>
      <c r="W64" s="82">
        <v>0</v>
      </c>
      <c r="X64" s="80">
        <f>IF(Q64=0,"-",W64/Q64)</f>
        <v>0</v>
      </c>
      <c r="Y64" s="181">
        <v>0</v>
      </c>
      <c r="Z64" s="182">
        <f>IFERROR(Y64/Q64,"-")</f>
        <v>0</v>
      </c>
      <c r="AA64" s="182" t="str">
        <f>IFERROR(Y64/W64,"-")</f>
        <v>-</v>
      </c>
      <c r="AB64" s="176"/>
      <c r="AC64" s="83"/>
      <c r="AD64" s="77"/>
      <c r="AE64" s="91"/>
      <c r="AF64" s="92">
        <f>IF(Q64=0,"",IF(AE64=0,"",(AE64/Q64)))</f>
        <v>0</v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/>
      <c r="AO64" s="98">
        <f>IF(Q64=0,"",IF(AN64=0,"",(AN64/Q64)))</f>
        <v>0</v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/>
      <c r="AX64" s="104">
        <f>IF(Q64=0,"",IF(AW64=0,"",(AW64/Q64)))</f>
        <v>0</v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/>
      <c r="BG64" s="110">
        <f>IF(Q64=0,"",IF(BF64=0,"",(BF64/Q64)))</f>
        <v>0</v>
      </c>
      <c r="BH64" s="109"/>
      <c r="BI64" s="111" t="str">
        <f>IFERROR(BH64/BF64,"-")</f>
        <v>-</v>
      </c>
      <c r="BJ64" s="112"/>
      <c r="BK64" s="113" t="str">
        <f>IFERROR(BJ64/BF64,"-")</f>
        <v>-</v>
      </c>
      <c r="BL64" s="114"/>
      <c r="BM64" s="114"/>
      <c r="BN64" s="114"/>
      <c r="BO64" s="116">
        <v>1</v>
      </c>
      <c r="BP64" s="117">
        <f>IF(Q64=0,"",IF(BO64=0,"",(BO64/Q64)))</f>
        <v>1</v>
      </c>
      <c r="BQ64" s="118"/>
      <c r="BR64" s="119">
        <f>IFERROR(BQ64/BO64,"-")</f>
        <v>0</v>
      </c>
      <c r="BS64" s="120"/>
      <c r="BT64" s="121">
        <f>IFERROR(BS64/BO64,"-")</f>
        <v>0</v>
      </c>
      <c r="BU64" s="122"/>
      <c r="BV64" s="122"/>
      <c r="BW64" s="122"/>
      <c r="BX64" s="123"/>
      <c r="BY64" s="124">
        <f>IF(Q64=0,"",IF(BX64=0,"",(BX64/Q64)))</f>
        <v>0</v>
      </c>
      <c r="BZ64" s="125"/>
      <c r="CA64" s="126" t="str">
        <f>IFERROR(BZ64/BX64,"-")</f>
        <v>-</v>
      </c>
      <c r="CB64" s="127"/>
      <c r="CC64" s="128" t="str">
        <f>IFERROR(CB64/BX64,"-")</f>
        <v>-</v>
      </c>
      <c r="CD64" s="129"/>
      <c r="CE64" s="129"/>
      <c r="CF64" s="129"/>
      <c r="CG64" s="130"/>
      <c r="CH64" s="131">
        <f>IF(Q64=0,"",IF(CG64=0,"",(CG64/Q64)))</f>
        <v>0</v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0</v>
      </c>
      <c r="CQ64" s="138">
        <v>0</v>
      </c>
      <c r="CR64" s="138"/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/>
      <c r="B65" s="184" t="s">
        <v>200</v>
      </c>
      <c r="C65" s="184" t="s">
        <v>58</v>
      </c>
      <c r="D65" s="184"/>
      <c r="E65" s="184" t="s">
        <v>95</v>
      </c>
      <c r="F65" s="184" t="s">
        <v>95</v>
      </c>
      <c r="G65" s="184" t="s">
        <v>96</v>
      </c>
      <c r="H65" s="87" t="s">
        <v>97</v>
      </c>
      <c r="I65" s="87"/>
      <c r="J65" s="87"/>
      <c r="K65" s="176"/>
      <c r="L65" s="79">
        <v>124</v>
      </c>
      <c r="M65" s="79">
        <v>42</v>
      </c>
      <c r="N65" s="79">
        <v>28</v>
      </c>
      <c r="O65" s="88">
        <v>8</v>
      </c>
      <c r="P65" s="89">
        <v>0</v>
      </c>
      <c r="Q65" s="90">
        <f>O65+P65</f>
        <v>8</v>
      </c>
      <c r="R65" s="80">
        <f>IFERROR(Q65/N65,"-")</f>
        <v>0.28571428571429</v>
      </c>
      <c r="S65" s="79">
        <v>8</v>
      </c>
      <c r="T65" s="79">
        <v>0</v>
      </c>
      <c r="U65" s="80">
        <f>IFERROR(T65/(Q65),"-")</f>
        <v>0</v>
      </c>
      <c r="V65" s="81"/>
      <c r="W65" s="82">
        <v>7</v>
      </c>
      <c r="X65" s="80">
        <f>IF(Q65=0,"-",W65/Q65)</f>
        <v>0.875</v>
      </c>
      <c r="Y65" s="181">
        <v>666000</v>
      </c>
      <c r="Z65" s="182">
        <f>IFERROR(Y65/Q65,"-")</f>
        <v>83250</v>
      </c>
      <c r="AA65" s="182">
        <f>IFERROR(Y65/W65,"-")</f>
        <v>95142.857142857</v>
      </c>
      <c r="AB65" s="176"/>
      <c r="AC65" s="83"/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/>
      <c r="AX65" s="104">
        <f>IF(Q65=0,"",IF(AW65=0,"",(AW65/Q65)))</f>
        <v>0</v>
      </c>
      <c r="AY65" s="103"/>
      <c r="AZ65" s="105" t="str">
        <f>IFERROR(AY65/AW65,"-")</f>
        <v>-</v>
      </c>
      <c r="BA65" s="106"/>
      <c r="BB65" s="107" t="str">
        <f>IFERROR(BA65/AW65,"-")</f>
        <v>-</v>
      </c>
      <c r="BC65" s="108"/>
      <c r="BD65" s="108"/>
      <c r="BE65" s="108"/>
      <c r="BF65" s="109">
        <v>1</v>
      </c>
      <c r="BG65" s="110">
        <f>IF(Q65=0,"",IF(BF65=0,"",(BF65/Q65)))</f>
        <v>0.125</v>
      </c>
      <c r="BH65" s="109">
        <v>1</v>
      </c>
      <c r="BI65" s="111">
        <f>IFERROR(BH65/BF65,"-")</f>
        <v>1</v>
      </c>
      <c r="BJ65" s="112">
        <v>18000</v>
      </c>
      <c r="BK65" s="113">
        <f>IFERROR(BJ65/BF65,"-")</f>
        <v>18000</v>
      </c>
      <c r="BL65" s="114"/>
      <c r="BM65" s="114">
        <v>1</v>
      </c>
      <c r="BN65" s="114"/>
      <c r="BO65" s="116">
        <v>2</v>
      </c>
      <c r="BP65" s="117">
        <f>IF(Q65=0,"",IF(BO65=0,"",(BO65/Q65)))</f>
        <v>0.25</v>
      </c>
      <c r="BQ65" s="118">
        <v>2</v>
      </c>
      <c r="BR65" s="119">
        <f>IFERROR(BQ65/BO65,"-")</f>
        <v>1</v>
      </c>
      <c r="BS65" s="120">
        <v>36000</v>
      </c>
      <c r="BT65" s="121">
        <f>IFERROR(BS65/BO65,"-")</f>
        <v>18000</v>
      </c>
      <c r="BU65" s="122"/>
      <c r="BV65" s="122">
        <v>1</v>
      </c>
      <c r="BW65" s="122">
        <v>1</v>
      </c>
      <c r="BX65" s="123">
        <v>5</v>
      </c>
      <c r="BY65" s="124">
        <f>IF(Q65=0,"",IF(BX65=0,"",(BX65/Q65)))</f>
        <v>0.625</v>
      </c>
      <c r="BZ65" s="125">
        <v>4</v>
      </c>
      <c r="CA65" s="126">
        <f>IFERROR(BZ65/BX65,"-")</f>
        <v>0.8</v>
      </c>
      <c r="CB65" s="127">
        <v>612000</v>
      </c>
      <c r="CC65" s="128">
        <f>IFERROR(CB65/BX65,"-")</f>
        <v>122400</v>
      </c>
      <c r="CD65" s="129"/>
      <c r="CE65" s="129">
        <v>1</v>
      </c>
      <c r="CF65" s="129">
        <v>3</v>
      </c>
      <c r="CG65" s="130"/>
      <c r="CH65" s="131">
        <f>IF(Q65=0,"",IF(CG65=0,"",(CG65/Q65)))</f>
        <v>0</v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7</v>
      </c>
      <c r="CQ65" s="138">
        <v>666000</v>
      </c>
      <c r="CR65" s="138">
        <v>510000</v>
      </c>
      <c r="CS65" s="138"/>
      <c r="CT65" s="139" t="str">
        <f>IF(AND(CR65=0,CS65=0),"",IF(AND(CR65&lt;=100000,CS65&lt;=100000),"",IF(CR65/CQ65&gt;0.7,"男高",IF(CS65/CQ65&gt;0.7,"女高",""))))</f>
        <v>男高</v>
      </c>
    </row>
    <row r="66" spans="1:99">
      <c r="A66" s="30"/>
      <c r="B66" s="84"/>
      <c r="C66" s="84"/>
      <c r="D66" s="85"/>
      <c r="E66" s="85"/>
      <c r="F66" s="85"/>
      <c r="G66" s="86"/>
      <c r="H66" s="87"/>
      <c r="I66" s="87"/>
      <c r="J66" s="87"/>
      <c r="K66" s="177"/>
      <c r="L66" s="34"/>
      <c r="M66" s="34"/>
      <c r="N66" s="31"/>
      <c r="O66" s="23"/>
      <c r="P66" s="23"/>
      <c r="Q66" s="23"/>
      <c r="R66" s="32"/>
      <c r="S66" s="32"/>
      <c r="T66" s="23"/>
      <c r="U66" s="32"/>
      <c r="V66" s="25"/>
      <c r="W66" s="25"/>
      <c r="X66" s="25"/>
      <c r="Y66" s="183"/>
      <c r="Z66" s="183"/>
      <c r="AA66" s="183"/>
      <c r="AB66" s="183"/>
      <c r="AC66" s="33"/>
      <c r="AD66" s="57"/>
      <c r="AE66" s="61"/>
      <c r="AF66" s="62"/>
      <c r="AG66" s="61"/>
      <c r="AH66" s="65"/>
      <c r="AI66" s="66"/>
      <c r="AJ66" s="67"/>
      <c r="AK66" s="68"/>
      <c r="AL66" s="68"/>
      <c r="AM66" s="68"/>
      <c r="AN66" s="61"/>
      <c r="AO66" s="62"/>
      <c r="AP66" s="61"/>
      <c r="AQ66" s="65"/>
      <c r="AR66" s="66"/>
      <c r="AS66" s="67"/>
      <c r="AT66" s="68"/>
      <c r="AU66" s="68"/>
      <c r="AV66" s="68"/>
      <c r="AW66" s="61"/>
      <c r="AX66" s="62"/>
      <c r="AY66" s="61"/>
      <c r="AZ66" s="65"/>
      <c r="BA66" s="66"/>
      <c r="BB66" s="67"/>
      <c r="BC66" s="68"/>
      <c r="BD66" s="68"/>
      <c r="BE66" s="68"/>
      <c r="BF66" s="61"/>
      <c r="BG66" s="62"/>
      <c r="BH66" s="61"/>
      <c r="BI66" s="65"/>
      <c r="BJ66" s="66"/>
      <c r="BK66" s="67"/>
      <c r="BL66" s="68"/>
      <c r="BM66" s="68"/>
      <c r="BN66" s="68"/>
      <c r="BO66" s="63"/>
      <c r="BP66" s="64"/>
      <c r="BQ66" s="61"/>
      <c r="BR66" s="65"/>
      <c r="BS66" s="66"/>
      <c r="BT66" s="67"/>
      <c r="BU66" s="68"/>
      <c r="BV66" s="68"/>
      <c r="BW66" s="68"/>
      <c r="BX66" s="63"/>
      <c r="BY66" s="64"/>
      <c r="BZ66" s="61"/>
      <c r="CA66" s="65"/>
      <c r="CB66" s="66"/>
      <c r="CC66" s="67"/>
      <c r="CD66" s="68"/>
      <c r="CE66" s="68"/>
      <c r="CF66" s="68"/>
      <c r="CG66" s="63"/>
      <c r="CH66" s="64"/>
      <c r="CI66" s="61"/>
      <c r="CJ66" s="65"/>
      <c r="CK66" s="66"/>
      <c r="CL66" s="67"/>
      <c r="CM66" s="68"/>
      <c r="CN66" s="68"/>
      <c r="CO66" s="68"/>
      <c r="CP66" s="69"/>
      <c r="CQ66" s="66"/>
      <c r="CR66" s="66"/>
      <c r="CS66" s="66"/>
      <c r="CT66" s="70"/>
    </row>
    <row r="67" spans="1:99">
      <c r="A67" s="30"/>
      <c r="B67" s="37"/>
      <c r="C67" s="37"/>
      <c r="D67" s="21"/>
      <c r="E67" s="21"/>
      <c r="F67" s="21"/>
      <c r="G67" s="22"/>
      <c r="H67" s="36"/>
      <c r="I67" s="36"/>
      <c r="J67" s="73"/>
      <c r="K67" s="178"/>
      <c r="L67" s="34"/>
      <c r="M67" s="34"/>
      <c r="N67" s="31"/>
      <c r="O67" s="23"/>
      <c r="P67" s="23"/>
      <c r="Q67" s="23"/>
      <c r="R67" s="32"/>
      <c r="S67" s="32"/>
      <c r="T67" s="23"/>
      <c r="U67" s="32"/>
      <c r="V67" s="25"/>
      <c r="W67" s="25"/>
      <c r="X67" s="25"/>
      <c r="Y67" s="183"/>
      <c r="Z67" s="183"/>
      <c r="AA67" s="183"/>
      <c r="AB67" s="183"/>
      <c r="AC67" s="33"/>
      <c r="AD67" s="59"/>
      <c r="AE67" s="61"/>
      <c r="AF67" s="62"/>
      <c r="AG67" s="61"/>
      <c r="AH67" s="65"/>
      <c r="AI67" s="66"/>
      <c r="AJ67" s="67"/>
      <c r="AK67" s="68"/>
      <c r="AL67" s="68"/>
      <c r="AM67" s="68"/>
      <c r="AN67" s="61"/>
      <c r="AO67" s="62"/>
      <c r="AP67" s="61"/>
      <c r="AQ67" s="65"/>
      <c r="AR67" s="66"/>
      <c r="AS67" s="67"/>
      <c r="AT67" s="68"/>
      <c r="AU67" s="68"/>
      <c r="AV67" s="68"/>
      <c r="AW67" s="61"/>
      <c r="AX67" s="62"/>
      <c r="AY67" s="61"/>
      <c r="AZ67" s="65"/>
      <c r="BA67" s="66"/>
      <c r="BB67" s="67"/>
      <c r="BC67" s="68"/>
      <c r="BD67" s="68"/>
      <c r="BE67" s="68"/>
      <c r="BF67" s="61"/>
      <c r="BG67" s="62"/>
      <c r="BH67" s="61"/>
      <c r="BI67" s="65"/>
      <c r="BJ67" s="66"/>
      <c r="BK67" s="67"/>
      <c r="BL67" s="68"/>
      <c r="BM67" s="68"/>
      <c r="BN67" s="68"/>
      <c r="BO67" s="63"/>
      <c r="BP67" s="64"/>
      <c r="BQ67" s="61"/>
      <c r="BR67" s="65"/>
      <c r="BS67" s="66"/>
      <c r="BT67" s="67"/>
      <c r="BU67" s="68"/>
      <c r="BV67" s="68"/>
      <c r="BW67" s="68"/>
      <c r="BX67" s="63"/>
      <c r="BY67" s="64"/>
      <c r="BZ67" s="61"/>
      <c r="CA67" s="65"/>
      <c r="CB67" s="66"/>
      <c r="CC67" s="67"/>
      <c r="CD67" s="68"/>
      <c r="CE67" s="68"/>
      <c r="CF67" s="68"/>
      <c r="CG67" s="63"/>
      <c r="CH67" s="64"/>
      <c r="CI67" s="61"/>
      <c r="CJ67" s="65"/>
      <c r="CK67" s="66"/>
      <c r="CL67" s="67"/>
      <c r="CM67" s="68"/>
      <c r="CN67" s="68"/>
      <c r="CO67" s="68"/>
      <c r="CP67" s="69"/>
      <c r="CQ67" s="66"/>
      <c r="CR67" s="66"/>
      <c r="CS67" s="66"/>
      <c r="CT67" s="70"/>
    </row>
    <row r="68" spans="1:99">
      <c r="A68" s="19">
        <f>AC68</f>
        <v>1.2728155339806</v>
      </c>
      <c r="B68" s="39"/>
      <c r="C68" s="39"/>
      <c r="D68" s="39"/>
      <c r="E68" s="39"/>
      <c r="F68" s="39"/>
      <c r="G68" s="39"/>
      <c r="H68" s="40" t="s">
        <v>201</v>
      </c>
      <c r="I68" s="40"/>
      <c r="J68" s="40"/>
      <c r="K68" s="179">
        <f>SUM(K6:K67)</f>
        <v>2060000</v>
      </c>
      <c r="L68" s="41">
        <f>SUM(L6:L67)</f>
        <v>1230</v>
      </c>
      <c r="M68" s="41">
        <f>SUM(M6:M67)</f>
        <v>469</v>
      </c>
      <c r="N68" s="41">
        <f>SUM(N6:N67)</f>
        <v>2089</v>
      </c>
      <c r="O68" s="41">
        <f>SUM(O6:O67)</f>
        <v>199</v>
      </c>
      <c r="P68" s="41">
        <f>SUM(P6:P67)</f>
        <v>0</v>
      </c>
      <c r="Q68" s="41">
        <f>SUM(Q6:Q67)</f>
        <v>199</v>
      </c>
      <c r="R68" s="42">
        <f>IFERROR(Q68/N68,"-")</f>
        <v>0.095260890378171</v>
      </c>
      <c r="S68" s="76">
        <f>SUM(S6:S67)</f>
        <v>92</v>
      </c>
      <c r="T68" s="76">
        <f>SUM(T6:T67)</f>
        <v>38</v>
      </c>
      <c r="U68" s="42">
        <f>IFERROR(S68/Q68,"-")</f>
        <v>0.46231155778894</v>
      </c>
      <c r="V68" s="43">
        <f>IFERROR(K68/Q68,"-")</f>
        <v>10351.75879397</v>
      </c>
      <c r="W68" s="44">
        <f>SUM(W6:W67)</f>
        <v>65</v>
      </c>
      <c r="X68" s="42">
        <f>IFERROR(W68/Q68,"-")</f>
        <v>0.32663316582915</v>
      </c>
      <c r="Y68" s="179">
        <f>SUM(Y6:Y67)</f>
        <v>2622000</v>
      </c>
      <c r="Z68" s="179">
        <f>IFERROR(Y68/Q68,"-")</f>
        <v>13175.879396985</v>
      </c>
      <c r="AA68" s="179">
        <f>IFERROR(Y68/W68,"-")</f>
        <v>40338.461538462</v>
      </c>
      <c r="AB68" s="179">
        <f>Y68-K68</f>
        <v>562000</v>
      </c>
      <c r="AC68" s="45">
        <f>Y68/K68</f>
        <v>1.2728155339806</v>
      </c>
      <c r="AD68" s="58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/>
      <c r="CF68" s="60"/>
      <c r="CG68" s="60"/>
      <c r="CH68" s="60"/>
      <c r="CI68" s="60"/>
      <c r="CJ68" s="60"/>
      <c r="CK68" s="60"/>
      <c r="CL68" s="60"/>
      <c r="CM68" s="60"/>
      <c r="CN68" s="60"/>
      <c r="CO68" s="60"/>
      <c r="CP68" s="60"/>
      <c r="CQ68" s="60"/>
      <c r="CR68" s="60"/>
      <c r="CS68" s="60"/>
      <c r="CT6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9"/>
    <mergeCell ref="K6:K19"/>
    <mergeCell ref="V6:V19"/>
    <mergeCell ref="AB6:AB19"/>
    <mergeCell ref="AC6:AC19"/>
    <mergeCell ref="A20:A24"/>
    <mergeCell ref="K20:K24"/>
    <mergeCell ref="V20:V24"/>
    <mergeCell ref="AB20:AB24"/>
    <mergeCell ref="AC20:AC24"/>
    <mergeCell ref="A25:A29"/>
    <mergeCell ref="K25:K29"/>
    <mergeCell ref="V25:V29"/>
    <mergeCell ref="AB25:AB29"/>
    <mergeCell ref="AC25:AC29"/>
    <mergeCell ref="A30:A33"/>
    <mergeCell ref="K30:K33"/>
    <mergeCell ref="V30:V33"/>
    <mergeCell ref="AB30:AB33"/>
    <mergeCell ref="AC30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60"/>
    <mergeCell ref="K58:K60"/>
    <mergeCell ref="V58:V60"/>
    <mergeCell ref="AB58:AB60"/>
    <mergeCell ref="AC58:AC60"/>
    <mergeCell ref="A61:A65"/>
    <mergeCell ref="K61:K65"/>
    <mergeCell ref="V61:V65"/>
    <mergeCell ref="AB61:AB65"/>
    <mergeCell ref="AC61:AC6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202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0.03</v>
      </c>
      <c r="B6" s="184" t="s">
        <v>203</v>
      </c>
      <c r="C6" s="184" t="s">
        <v>58</v>
      </c>
      <c r="D6" s="184" t="s">
        <v>204</v>
      </c>
      <c r="E6" s="184" t="s">
        <v>205</v>
      </c>
      <c r="F6" s="184" t="s">
        <v>206</v>
      </c>
      <c r="G6" s="184" t="s">
        <v>61</v>
      </c>
      <c r="H6" s="87" t="s">
        <v>207</v>
      </c>
      <c r="I6" s="87" t="s">
        <v>208</v>
      </c>
      <c r="J6" s="87" t="s">
        <v>168</v>
      </c>
      <c r="K6" s="176">
        <v>100000</v>
      </c>
      <c r="L6" s="79">
        <v>12</v>
      </c>
      <c r="M6" s="79">
        <v>0</v>
      </c>
      <c r="N6" s="79">
        <v>42</v>
      </c>
      <c r="O6" s="88">
        <v>7</v>
      </c>
      <c r="P6" s="89">
        <v>0</v>
      </c>
      <c r="Q6" s="90">
        <f>O6+P6</f>
        <v>7</v>
      </c>
      <c r="R6" s="80">
        <f>IFERROR(Q6/N6,"-")</f>
        <v>0.16666666666667</v>
      </c>
      <c r="S6" s="79">
        <v>0</v>
      </c>
      <c r="T6" s="79">
        <v>4</v>
      </c>
      <c r="U6" s="80">
        <f>IFERROR(T6/(Q6),"-")</f>
        <v>0.57142857142857</v>
      </c>
      <c r="V6" s="81">
        <f>IFERROR(K6/SUM(Q6:Q7),"-")</f>
        <v>9090.9090909091</v>
      </c>
      <c r="W6" s="82">
        <v>1</v>
      </c>
      <c r="X6" s="80">
        <f>IF(Q6=0,"-",W6/Q6)</f>
        <v>0.14285714285714</v>
      </c>
      <c r="Y6" s="181">
        <v>3000</v>
      </c>
      <c r="Z6" s="182">
        <f>IFERROR(Y6/Q6,"-")</f>
        <v>428.57142857143</v>
      </c>
      <c r="AA6" s="182">
        <f>IFERROR(Y6/W6,"-")</f>
        <v>3000</v>
      </c>
      <c r="AB6" s="176">
        <f>SUM(Y6:Y7)-SUM(K6:K7)</f>
        <v>-97000</v>
      </c>
      <c r="AC6" s="83">
        <f>SUM(Y6:Y7)/SUM(K6:K7)</f>
        <v>0.03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2</v>
      </c>
      <c r="AO6" s="98">
        <f>IF(Q6=0,"",IF(AN6=0,"",(AN6/Q6)))</f>
        <v>0.28571428571429</v>
      </c>
      <c r="AP6" s="97">
        <v>1</v>
      </c>
      <c r="AQ6" s="99">
        <f>IFERROR(AP6/AN6,"-")</f>
        <v>0.5</v>
      </c>
      <c r="AR6" s="100">
        <v>3000</v>
      </c>
      <c r="AS6" s="101">
        <f>IFERROR(AR6/AN6,"-")</f>
        <v>1500</v>
      </c>
      <c r="AT6" s="102">
        <v>1</v>
      </c>
      <c r="AU6" s="102"/>
      <c r="AV6" s="102"/>
      <c r="AW6" s="103">
        <v>1</v>
      </c>
      <c r="AX6" s="104">
        <f>IF(Q6=0,"",IF(AW6=0,"",(AW6/Q6)))</f>
        <v>0.14285714285714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3</v>
      </c>
      <c r="BG6" s="110">
        <f>IF(Q6=0,"",IF(BF6=0,"",(BF6/Q6)))</f>
        <v>0.42857142857143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1</v>
      </c>
      <c r="BP6" s="117">
        <f>IF(Q6=0,"",IF(BO6=0,"",(BO6/Q6)))</f>
        <v>0.14285714285714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3000</v>
      </c>
      <c r="CR6" s="138">
        <v>3000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209</v>
      </c>
      <c r="C7" s="184" t="s">
        <v>58</v>
      </c>
      <c r="D7" s="184"/>
      <c r="E7" s="184"/>
      <c r="F7" s="184"/>
      <c r="G7" s="184" t="s">
        <v>96</v>
      </c>
      <c r="H7" s="87"/>
      <c r="I7" s="87"/>
      <c r="J7" s="87"/>
      <c r="K7" s="176"/>
      <c r="L7" s="79">
        <v>53</v>
      </c>
      <c r="M7" s="79">
        <v>20</v>
      </c>
      <c r="N7" s="79">
        <v>6</v>
      </c>
      <c r="O7" s="88">
        <v>4</v>
      </c>
      <c r="P7" s="89">
        <v>0</v>
      </c>
      <c r="Q7" s="90">
        <f>O7+P7</f>
        <v>4</v>
      </c>
      <c r="R7" s="80">
        <f>IFERROR(Q7/N7,"-")</f>
        <v>0.66666666666667</v>
      </c>
      <c r="S7" s="79">
        <v>2</v>
      </c>
      <c r="T7" s="79">
        <v>1</v>
      </c>
      <c r="U7" s="80">
        <f>IFERROR(T7/(Q7),"-")</f>
        <v>0.25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0.25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3</v>
      </c>
      <c r="BP7" s="117">
        <f>IF(Q7=0,"",IF(BO7=0,"",(BO7/Q7)))</f>
        <v>0.75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0.2</v>
      </c>
      <c r="B8" s="184" t="s">
        <v>210</v>
      </c>
      <c r="C8" s="184" t="s">
        <v>211</v>
      </c>
      <c r="D8" s="184" t="s">
        <v>212</v>
      </c>
      <c r="E8" s="184" t="s">
        <v>213</v>
      </c>
      <c r="F8" s="184"/>
      <c r="G8" s="184" t="s">
        <v>61</v>
      </c>
      <c r="H8" s="87" t="s">
        <v>214</v>
      </c>
      <c r="I8" s="87" t="s">
        <v>215</v>
      </c>
      <c r="J8" s="87" t="s">
        <v>216</v>
      </c>
      <c r="K8" s="176">
        <v>55000</v>
      </c>
      <c r="L8" s="79">
        <v>0</v>
      </c>
      <c r="M8" s="79">
        <v>0</v>
      </c>
      <c r="N8" s="79">
        <v>17</v>
      </c>
      <c r="O8" s="88">
        <v>0</v>
      </c>
      <c r="P8" s="89">
        <v>0</v>
      </c>
      <c r="Q8" s="90">
        <f>O8+P8</f>
        <v>0</v>
      </c>
      <c r="R8" s="80">
        <f>IFERROR(Q8/N8,"-")</f>
        <v>0</v>
      </c>
      <c r="S8" s="79">
        <v>0</v>
      </c>
      <c r="T8" s="79">
        <v>0</v>
      </c>
      <c r="U8" s="80" t="str">
        <f>IFERROR(T8/(Q8),"-")</f>
        <v>-</v>
      </c>
      <c r="V8" s="81">
        <f>IFERROR(K8/SUM(Q8:Q9),"-")</f>
        <v>13750</v>
      </c>
      <c r="W8" s="82">
        <v>0</v>
      </c>
      <c r="X8" s="80" t="str">
        <f>IF(Q8=0,"-",W8/Q8)</f>
        <v>-</v>
      </c>
      <c r="Y8" s="181">
        <v>0</v>
      </c>
      <c r="Z8" s="182" t="str">
        <f>IFERROR(Y8/Q8,"-")</f>
        <v>-</v>
      </c>
      <c r="AA8" s="182" t="str">
        <f>IFERROR(Y8/W8,"-")</f>
        <v>-</v>
      </c>
      <c r="AB8" s="176">
        <f>SUM(Y8:Y9)-SUM(K8:K9)</f>
        <v>-44000</v>
      </c>
      <c r="AC8" s="83">
        <f>SUM(Y8:Y9)/SUM(K8:K9)</f>
        <v>0.2</v>
      </c>
      <c r="AD8" s="77"/>
      <c r="AE8" s="91"/>
      <c r="AF8" s="92" t="str">
        <f>IF(Q8=0,"",IF(AE8=0,"",(AE8/Q8)))</f>
        <v/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 t="str">
        <f>IF(Q8=0,"",IF(AN8=0,"",(AN8/Q8)))</f>
        <v/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 t="str">
        <f>IF(Q8=0,"",IF(AW8=0,"",(AW8/Q8)))</f>
        <v/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 t="str">
        <f>IF(Q8=0,"",IF(BF8=0,"",(BF8/Q8)))</f>
        <v/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 t="str">
        <f>IF(Q8=0,"",IF(BO8=0,"",(BO8/Q8)))</f>
        <v/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 t="str">
        <f>IF(Q8=0,"",IF(BX8=0,"",(BX8/Q8)))</f>
        <v/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 t="str">
        <f>IF(Q8=0,"",IF(CG8=0,"",(CG8/Q8)))</f>
        <v/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217</v>
      </c>
      <c r="C9" s="184" t="s">
        <v>211</v>
      </c>
      <c r="D9" s="184"/>
      <c r="E9" s="184"/>
      <c r="F9" s="184"/>
      <c r="G9" s="184" t="s">
        <v>96</v>
      </c>
      <c r="H9" s="87"/>
      <c r="I9" s="87"/>
      <c r="J9" s="87"/>
      <c r="K9" s="176"/>
      <c r="L9" s="79">
        <v>41</v>
      </c>
      <c r="M9" s="79">
        <v>25</v>
      </c>
      <c r="N9" s="79">
        <v>6</v>
      </c>
      <c r="O9" s="88">
        <v>4</v>
      </c>
      <c r="P9" s="89">
        <v>0</v>
      </c>
      <c r="Q9" s="90">
        <f>O9+P9</f>
        <v>4</v>
      </c>
      <c r="R9" s="80">
        <f>IFERROR(Q9/N9,"-")</f>
        <v>0.66666666666667</v>
      </c>
      <c r="S9" s="79">
        <v>0</v>
      </c>
      <c r="T9" s="79">
        <v>1</v>
      </c>
      <c r="U9" s="80">
        <f>IFERROR(T9/(Q9),"-")</f>
        <v>0.25</v>
      </c>
      <c r="V9" s="81"/>
      <c r="W9" s="82">
        <v>2</v>
      </c>
      <c r="X9" s="80">
        <f>IF(Q9=0,"-",W9/Q9)</f>
        <v>0.5</v>
      </c>
      <c r="Y9" s="181">
        <v>11000</v>
      </c>
      <c r="Z9" s="182">
        <f>IFERROR(Y9/Q9,"-")</f>
        <v>2750</v>
      </c>
      <c r="AA9" s="182">
        <f>IFERROR(Y9/W9,"-")</f>
        <v>5500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2</v>
      </c>
      <c r="BP9" s="117">
        <f>IF(Q9=0,"",IF(BO9=0,"",(BO9/Q9)))</f>
        <v>0.5</v>
      </c>
      <c r="BQ9" s="118">
        <v>1</v>
      </c>
      <c r="BR9" s="119">
        <f>IFERROR(BQ9/BO9,"-")</f>
        <v>0.5</v>
      </c>
      <c r="BS9" s="120">
        <v>3000</v>
      </c>
      <c r="BT9" s="121">
        <f>IFERROR(BS9/BO9,"-")</f>
        <v>1500</v>
      </c>
      <c r="BU9" s="122">
        <v>1</v>
      </c>
      <c r="BV9" s="122"/>
      <c r="BW9" s="122"/>
      <c r="BX9" s="123">
        <v>1</v>
      </c>
      <c r="BY9" s="124">
        <f>IF(Q9=0,"",IF(BX9=0,"",(BX9/Q9)))</f>
        <v>0.25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>
        <v>1</v>
      </c>
      <c r="CH9" s="131">
        <f>IF(Q9=0,"",IF(CG9=0,"",(CG9/Q9)))</f>
        <v>0.25</v>
      </c>
      <c r="CI9" s="132">
        <v>1</v>
      </c>
      <c r="CJ9" s="133">
        <f>IFERROR(CI9/CG9,"-")</f>
        <v>1</v>
      </c>
      <c r="CK9" s="134">
        <v>8000</v>
      </c>
      <c r="CL9" s="135">
        <f>IFERROR(CK9/CG9,"-")</f>
        <v>8000</v>
      </c>
      <c r="CM9" s="136"/>
      <c r="CN9" s="136">
        <v>1</v>
      </c>
      <c r="CO9" s="136"/>
      <c r="CP9" s="137">
        <v>2</v>
      </c>
      <c r="CQ9" s="138">
        <v>11000</v>
      </c>
      <c r="CR9" s="138">
        <v>8000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31.666666666667</v>
      </c>
      <c r="B10" s="184" t="s">
        <v>218</v>
      </c>
      <c r="C10" s="184" t="s">
        <v>211</v>
      </c>
      <c r="D10" s="184" t="s">
        <v>219</v>
      </c>
      <c r="E10" s="184" t="s">
        <v>220</v>
      </c>
      <c r="F10" s="184"/>
      <c r="G10" s="184" t="s">
        <v>61</v>
      </c>
      <c r="H10" s="87" t="s">
        <v>221</v>
      </c>
      <c r="I10" s="87" t="s">
        <v>208</v>
      </c>
      <c r="J10" s="87" t="s">
        <v>222</v>
      </c>
      <c r="K10" s="176">
        <v>45000</v>
      </c>
      <c r="L10" s="79">
        <v>7</v>
      </c>
      <c r="M10" s="79">
        <v>0</v>
      </c>
      <c r="N10" s="79">
        <v>25</v>
      </c>
      <c r="O10" s="88">
        <v>4</v>
      </c>
      <c r="P10" s="89">
        <v>0</v>
      </c>
      <c r="Q10" s="90">
        <f>O10+P10</f>
        <v>4</v>
      </c>
      <c r="R10" s="80">
        <f>IFERROR(Q10/N10,"-")</f>
        <v>0.16</v>
      </c>
      <c r="S10" s="79">
        <v>0</v>
      </c>
      <c r="T10" s="79">
        <v>1</v>
      </c>
      <c r="U10" s="80">
        <f>IFERROR(T10/(Q10),"-")</f>
        <v>0.25</v>
      </c>
      <c r="V10" s="81">
        <f>IFERROR(K10/SUM(Q10:Q11),"-")</f>
        <v>3750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1380000</v>
      </c>
      <c r="AC10" s="83">
        <f>SUM(Y10:Y11)/SUM(K10:K11)</f>
        <v>31.666666666667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</v>
      </c>
      <c r="AO10" s="98">
        <f>IF(Q10=0,"",IF(AN10=0,"",(AN10/Q10)))</f>
        <v>0.25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2</v>
      </c>
      <c r="BG10" s="110">
        <f>IF(Q10=0,"",IF(BF10=0,"",(BF10/Q10)))</f>
        <v>0.5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1</v>
      </c>
      <c r="BP10" s="117">
        <f>IF(Q10=0,"",IF(BO10=0,"",(BO10/Q10)))</f>
        <v>0.25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223</v>
      </c>
      <c r="C11" s="184" t="s">
        <v>211</v>
      </c>
      <c r="D11" s="184"/>
      <c r="E11" s="184"/>
      <c r="F11" s="184"/>
      <c r="G11" s="184" t="s">
        <v>96</v>
      </c>
      <c r="H11" s="87"/>
      <c r="I11" s="87"/>
      <c r="J11" s="87"/>
      <c r="K11" s="176"/>
      <c r="L11" s="79">
        <v>47</v>
      </c>
      <c r="M11" s="79">
        <v>30</v>
      </c>
      <c r="N11" s="79">
        <v>13</v>
      </c>
      <c r="O11" s="88">
        <v>8</v>
      </c>
      <c r="P11" s="89">
        <v>0</v>
      </c>
      <c r="Q11" s="90">
        <f>O11+P11</f>
        <v>8</v>
      </c>
      <c r="R11" s="80">
        <f>IFERROR(Q11/N11,"-")</f>
        <v>0.61538461538462</v>
      </c>
      <c r="S11" s="79">
        <v>4</v>
      </c>
      <c r="T11" s="79">
        <v>1</v>
      </c>
      <c r="U11" s="80">
        <f>IFERROR(T11/(Q11),"-")</f>
        <v>0.125</v>
      </c>
      <c r="V11" s="81"/>
      <c r="W11" s="82">
        <v>2</v>
      </c>
      <c r="X11" s="80">
        <f>IF(Q11=0,"-",W11/Q11)</f>
        <v>0.25</v>
      </c>
      <c r="Y11" s="181">
        <v>1425000</v>
      </c>
      <c r="Z11" s="182">
        <f>IFERROR(Y11/Q11,"-")</f>
        <v>178125</v>
      </c>
      <c r="AA11" s="182">
        <f>IFERROR(Y11/W11,"-")</f>
        <v>712500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2</v>
      </c>
      <c r="BG11" s="110">
        <f>IF(Q11=0,"",IF(BF11=0,"",(BF11/Q11)))</f>
        <v>0.25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2</v>
      </c>
      <c r="BP11" s="117">
        <f>IF(Q11=0,"",IF(BO11=0,"",(BO11/Q11)))</f>
        <v>0.25</v>
      </c>
      <c r="BQ11" s="118">
        <v>1</v>
      </c>
      <c r="BR11" s="119">
        <f>IFERROR(BQ11/BO11,"-")</f>
        <v>0.5</v>
      </c>
      <c r="BS11" s="120">
        <v>125000</v>
      </c>
      <c r="BT11" s="121">
        <f>IFERROR(BS11/BO11,"-")</f>
        <v>62500</v>
      </c>
      <c r="BU11" s="122"/>
      <c r="BV11" s="122"/>
      <c r="BW11" s="122">
        <v>1</v>
      </c>
      <c r="BX11" s="123">
        <v>4</v>
      </c>
      <c r="BY11" s="124">
        <f>IF(Q11=0,"",IF(BX11=0,"",(BX11/Q11)))</f>
        <v>0.5</v>
      </c>
      <c r="BZ11" s="125">
        <v>1</v>
      </c>
      <c r="CA11" s="126">
        <f>IFERROR(BZ11/BX11,"-")</f>
        <v>0.25</v>
      </c>
      <c r="CB11" s="127">
        <v>1300000</v>
      </c>
      <c r="CC11" s="128">
        <f>IFERROR(CB11/BX11,"-")</f>
        <v>325000</v>
      </c>
      <c r="CD11" s="129"/>
      <c r="CE11" s="129"/>
      <c r="CF11" s="129">
        <v>1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2</v>
      </c>
      <c r="CQ11" s="138">
        <v>1425000</v>
      </c>
      <c r="CR11" s="138">
        <v>1300000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>
        <f>AC12</f>
        <v>0.46363636363636</v>
      </c>
      <c r="B12" s="184" t="s">
        <v>224</v>
      </c>
      <c r="C12" s="184" t="s">
        <v>211</v>
      </c>
      <c r="D12" s="184" t="s">
        <v>219</v>
      </c>
      <c r="E12" s="184" t="s">
        <v>225</v>
      </c>
      <c r="F12" s="184"/>
      <c r="G12" s="184" t="s">
        <v>61</v>
      </c>
      <c r="H12" s="87" t="s">
        <v>226</v>
      </c>
      <c r="I12" s="87" t="s">
        <v>227</v>
      </c>
      <c r="J12" s="87" t="s">
        <v>176</v>
      </c>
      <c r="K12" s="176">
        <v>110000</v>
      </c>
      <c r="L12" s="79">
        <v>5</v>
      </c>
      <c r="M12" s="79">
        <v>0</v>
      </c>
      <c r="N12" s="79">
        <v>14</v>
      </c>
      <c r="O12" s="88">
        <v>1</v>
      </c>
      <c r="P12" s="89">
        <v>0</v>
      </c>
      <c r="Q12" s="90">
        <f>O12+P12</f>
        <v>1</v>
      </c>
      <c r="R12" s="80">
        <f>IFERROR(Q12/N12,"-")</f>
        <v>0.071428571428571</v>
      </c>
      <c r="S12" s="79">
        <v>0</v>
      </c>
      <c r="T12" s="79">
        <v>1</v>
      </c>
      <c r="U12" s="80">
        <f>IFERROR(T12/(Q12),"-")</f>
        <v>1</v>
      </c>
      <c r="V12" s="81">
        <f>IFERROR(K12/SUM(Q12:Q13),"-")</f>
        <v>12222.222222222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SUM(Y12:Y13)-SUM(K12:K13)</f>
        <v>-59000</v>
      </c>
      <c r="AC12" s="83">
        <f>SUM(Y12:Y13)/SUM(K12:K13)</f>
        <v>0.46363636363636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1</v>
      </c>
      <c r="BP12" s="117">
        <f>IF(Q12=0,"",IF(BO12=0,"",(BO12/Q12)))</f>
        <v>1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228</v>
      </c>
      <c r="C13" s="184" t="s">
        <v>211</v>
      </c>
      <c r="D13" s="184"/>
      <c r="E13" s="184"/>
      <c r="F13" s="184"/>
      <c r="G13" s="184" t="s">
        <v>96</v>
      </c>
      <c r="H13" s="87"/>
      <c r="I13" s="87"/>
      <c r="J13" s="87"/>
      <c r="K13" s="176"/>
      <c r="L13" s="79">
        <v>128</v>
      </c>
      <c r="M13" s="79">
        <v>54</v>
      </c>
      <c r="N13" s="79">
        <v>26</v>
      </c>
      <c r="O13" s="88">
        <v>8</v>
      </c>
      <c r="P13" s="89">
        <v>0</v>
      </c>
      <c r="Q13" s="90">
        <f>O13+P13</f>
        <v>8</v>
      </c>
      <c r="R13" s="80">
        <f>IFERROR(Q13/N13,"-")</f>
        <v>0.30769230769231</v>
      </c>
      <c r="S13" s="79">
        <v>4</v>
      </c>
      <c r="T13" s="79">
        <v>1</v>
      </c>
      <c r="U13" s="80">
        <f>IFERROR(T13/(Q13),"-")</f>
        <v>0.125</v>
      </c>
      <c r="V13" s="81"/>
      <c r="W13" s="82">
        <v>4</v>
      </c>
      <c r="X13" s="80">
        <f>IF(Q13=0,"-",W13/Q13)</f>
        <v>0.5</v>
      </c>
      <c r="Y13" s="181">
        <v>51000</v>
      </c>
      <c r="Z13" s="182">
        <f>IFERROR(Y13/Q13,"-")</f>
        <v>6375</v>
      </c>
      <c r="AA13" s="182">
        <f>IFERROR(Y13/W13,"-")</f>
        <v>12750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3</v>
      </c>
      <c r="AX13" s="104">
        <f>IF(Q13=0,"",IF(AW13=0,"",(AW13/Q13)))</f>
        <v>0.375</v>
      </c>
      <c r="AY13" s="103">
        <v>1</v>
      </c>
      <c r="AZ13" s="105">
        <f>IFERROR(AY13/AW13,"-")</f>
        <v>0.33333333333333</v>
      </c>
      <c r="BA13" s="106">
        <v>25000</v>
      </c>
      <c r="BB13" s="107">
        <f>IFERROR(BA13/AW13,"-")</f>
        <v>8333.3333333333</v>
      </c>
      <c r="BC13" s="108"/>
      <c r="BD13" s="108"/>
      <c r="BE13" s="108">
        <v>1</v>
      </c>
      <c r="BF13" s="109">
        <v>2</v>
      </c>
      <c r="BG13" s="110">
        <f>IF(Q13=0,"",IF(BF13=0,"",(BF13/Q13)))</f>
        <v>0.25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>
        <v>3</v>
      </c>
      <c r="BY13" s="124">
        <f>IF(Q13=0,"",IF(BX13=0,"",(BX13/Q13)))</f>
        <v>0.375</v>
      </c>
      <c r="BZ13" s="125">
        <v>3</v>
      </c>
      <c r="CA13" s="126">
        <f>IFERROR(BZ13/BX13,"-")</f>
        <v>1</v>
      </c>
      <c r="CB13" s="127">
        <v>26000</v>
      </c>
      <c r="CC13" s="128">
        <f>IFERROR(CB13/BX13,"-")</f>
        <v>8666.6666666667</v>
      </c>
      <c r="CD13" s="129">
        <v>1</v>
      </c>
      <c r="CE13" s="129">
        <v>1</v>
      </c>
      <c r="CF13" s="129">
        <v>1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4</v>
      </c>
      <c r="CQ13" s="138">
        <v>51000</v>
      </c>
      <c r="CR13" s="138">
        <v>25000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8.2769230769231</v>
      </c>
      <c r="B14" s="184" t="s">
        <v>229</v>
      </c>
      <c r="C14" s="184" t="s">
        <v>211</v>
      </c>
      <c r="D14" s="184" t="s">
        <v>212</v>
      </c>
      <c r="E14" s="184" t="s">
        <v>225</v>
      </c>
      <c r="F14" s="184"/>
      <c r="G14" s="184" t="s">
        <v>61</v>
      </c>
      <c r="H14" s="87" t="s">
        <v>230</v>
      </c>
      <c r="I14" s="87" t="s">
        <v>227</v>
      </c>
      <c r="J14" s="87" t="s">
        <v>231</v>
      </c>
      <c r="K14" s="176">
        <v>65000</v>
      </c>
      <c r="L14" s="79">
        <v>3</v>
      </c>
      <c r="M14" s="79">
        <v>0</v>
      </c>
      <c r="N14" s="79">
        <v>8</v>
      </c>
      <c r="O14" s="88">
        <v>1</v>
      </c>
      <c r="P14" s="89">
        <v>0</v>
      </c>
      <c r="Q14" s="90">
        <f>O14+P14</f>
        <v>1</v>
      </c>
      <c r="R14" s="80">
        <f>IFERROR(Q14/N14,"-")</f>
        <v>0.125</v>
      </c>
      <c r="S14" s="79">
        <v>1</v>
      </c>
      <c r="T14" s="79">
        <v>1</v>
      </c>
      <c r="U14" s="80">
        <f>IFERROR(T14/(Q14),"-")</f>
        <v>1</v>
      </c>
      <c r="V14" s="81">
        <f>IFERROR(K14/SUM(Q14:Q15),"-")</f>
        <v>7222.2222222222</v>
      </c>
      <c r="W14" s="82">
        <v>1</v>
      </c>
      <c r="X14" s="80">
        <f>IF(Q14=0,"-",W14/Q14)</f>
        <v>1</v>
      </c>
      <c r="Y14" s="181">
        <v>3000</v>
      </c>
      <c r="Z14" s="182">
        <f>IFERROR(Y14/Q14,"-")</f>
        <v>3000</v>
      </c>
      <c r="AA14" s="182">
        <f>IFERROR(Y14/W14,"-")</f>
        <v>3000</v>
      </c>
      <c r="AB14" s="176">
        <f>SUM(Y14:Y15)-SUM(K14:K15)</f>
        <v>473000</v>
      </c>
      <c r="AC14" s="83">
        <f>SUM(Y14:Y15)/SUM(K14:K15)</f>
        <v>8.2769230769231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>
        <v>1</v>
      </c>
      <c r="BY14" s="124">
        <f>IF(Q14=0,"",IF(BX14=0,"",(BX14/Q14)))</f>
        <v>1</v>
      </c>
      <c r="BZ14" s="125">
        <v>1</v>
      </c>
      <c r="CA14" s="126">
        <f>IFERROR(BZ14/BX14,"-")</f>
        <v>1</v>
      </c>
      <c r="CB14" s="127">
        <v>3000</v>
      </c>
      <c r="CC14" s="128">
        <f>IFERROR(CB14/BX14,"-")</f>
        <v>3000</v>
      </c>
      <c r="CD14" s="129">
        <v>1</v>
      </c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3000</v>
      </c>
      <c r="CR14" s="138">
        <v>3000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232</v>
      </c>
      <c r="C15" s="184" t="s">
        <v>211</v>
      </c>
      <c r="D15" s="184"/>
      <c r="E15" s="184"/>
      <c r="F15" s="184"/>
      <c r="G15" s="184" t="s">
        <v>96</v>
      </c>
      <c r="H15" s="87"/>
      <c r="I15" s="87"/>
      <c r="J15" s="87"/>
      <c r="K15" s="176"/>
      <c r="L15" s="79">
        <v>140</v>
      </c>
      <c r="M15" s="79">
        <v>24</v>
      </c>
      <c r="N15" s="79">
        <v>36</v>
      </c>
      <c r="O15" s="88">
        <v>8</v>
      </c>
      <c r="P15" s="89">
        <v>0</v>
      </c>
      <c r="Q15" s="90">
        <f>O15+P15</f>
        <v>8</v>
      </c>
      <c r="R15" s="80">
        <f>IFERROR(Q15/N15,"-")</f>
        <v>0.22222222222222</v>
      </c>
      <c r="S15" s="79">
        <v>4</v>
      </c>
      <c r="T15" s="79">
        <v>0</v>
      </c>
      <c r="U15" s="80">
        <f>IFERROR(T15/(Q15),"-")</f>
        <v>0</v>
      </c>
      <c r="V15" s="81"/>
      <c r="W15" s="82">
        <v>5</v>
      </c>
      <c r="X15" s="80">
        <f>IF(Q15=0,"-",W15/Q15)</f>
        <v>0.625</v>
      </c>
      <c r="Y15" s="181">
        <v>535000</v>
      </c>
      <c r="Z15" s="182">
        <f>IFERROR(Y15/Q15,"-")</f>
        <v>66875</v>
      </c>
      <c r="AA15" s="182">
        <f>IFERROR(Y15/W15,"-")</f>
        <v>107000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0.125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4</v>
      </c>
      <c r="BP15" s="117">
        <f>IF(Q15=0,"",IF(BO15=0,"",(BO15/Q15)))</f>
        <v>0.5</v>
      </c>
      <c r="BQ15" s="118">
        <v>2</v>
      </c>
      <c r="BR15" s="119">
        <f>IFERROR(BQ15/BO15,"-")</f>
        <v>0.5</v>
      </c>
      <c r="BS15" s="120">
        <v>61000</v>
      </c>
      <c r="BT15" s="121">
        <f>IFERROR(BS15/BO15,"-")</f>
        <v>15250</v>
      </c>
      <c r="BU15" s="122"/>
      <c r="BV15" s="122"/>
      <c r="BW15" s="122">
        <v>2</v>
      </c>
      <c r="BX15" s="123">
        <v>3</v>
      </c>
      <c r="BY15" s="124">
        <f>IF(Q15=0,"",IF(BX15=0,"",(BX15/Q15)))</f>
        <v>0.375</v>
      </c>
      <c r="BZ15" s="125">
        <v>3</v>
      </c>
      <c r="CA15" s="126">
        <f>IFERROR(BZ15/BX15,"-")</f>
        <v>1</v>
      </c>
      <c r="CB15" s="127">
        <v>474000</v>
      </c>
      <c r="CC15" s="128">
        <f>IFERROR(CB15/BX15,"-")</f>
        <v>158000</v>
      </c>
      <c r="CD15" s="129"/>
      <c r="CE15" s="129">
        <v>1</v>
      </c>
      <c r="CF15" s="129">
        <v>2</v>
      </c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5</v>
      </c>
      <c r="CQ15" s="138">
        <v>535000</v>
      </c>
      <c r="CR15" s="138">
        <v>245000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2.55</v>
      </c>
      <c r="B16" s="184" t="s">
        <v>233</v>
      </c>
      <c r="C16" s="184" t="s">
        <v>211</v>
      </c>
      <c r="D16" s="184" t="s">
        <v>234</v>
      </c>
      <c r="E16" s="184"/>
      <c r="F16" s="184"/>
      <c r="G16" s="184" t="s">
        <v>61</v>
      </c>
      <c r="H16" s="87" t="s">
        <v>235</v>
      </c>
      <c r="I16" s="87" t="s">
        <v>215</v>
      </c>
      <c r="J16" s="87" t="s">
        <v>236</v>
      </c>
      <c r="K16" s="176">
        <v>40000</v>
      </c>
      <c r="L16" s="79">
        <v>5</v>
      </c>
      <c r="M16" s="79">
        <v>0</v>
      </c>
      <c r="N16" s="79">
        <v>26</v>
      </c>
      <c r="O16" s="88">
        <v>1</v>
      </c>
      <c r="P16" s="89">
        <v>0</v>
      </c>
      <c r="Q16" s="90">
        <f>O16+P16</f>
        <v>1</v>
      </c>
      <c r="R16" s="80">
        <f>IFERROR(Q16/N16,"-")</f>
        <v>0.038461538461538</v>
      </c>
      <c r="S16" s="79">
        <v>0</v>
      </c>
      <c r="T16" s="79">
        <v>1</v>
      </c>
      <c r="U16" s="80">
        <f>IFERROR(T16/(Q16),"-")</f>
        <v>1</v>
      </c>
      <c r="V16" s="81">
        <f>IFERROR(K16/SUM(Q16:Q17),"-")</f>
        <v>20000</v>
      </c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>
        <f>SUM(Y16:Y17)-SUM(K16:K17)</f>
        <v>62000</v>
      </c>
      <c r="AC16" s="83">
        <f>SUM(Y16:Y17)/SUM(K16:K17)</f>
        <v>2.55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>
        <v>1</v>
      </c>
      <c r="AO16" s="98">
        <f>IF(Q16=0,"",IF(AN16=0,"",(AN16/Q16)))</f>
        <v>1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237</v>
      </c>
      <c r="C17" s="184" t="s">
        <v>211</v>
      </c>
      <c r="D17" s="184"/>
      <c r="E17" s="184"/>
      <c r="F17" s="184"/>
      <c r="G17" s="184" t="s">
        <v>96</v>
      </c>
      <c r="H17" s="87"/>
      <c r="I17" s="87"/>
      <c r="J17" s="87"/>
      <c r="K17" s="176"/>
      <c r="L17" s="79">
        <v>15</v>
      </c>
      <c r="M17" s="79">
        <v>11</v>
      </c>
      <c r="N17" s="79">
        <v>52</v>
      </c>
      <c r="O17" s="88">
        <v>1</v>
      </c>
      <c r="P17" s="89">
        <v>0</v>
      </c>
      <c r="Q17" s="90">
        <f>O17+P17</f>
        <v>1</v>
      </c>
      <c r="R17" s="80">
        <f>IFERROR(Q17/N17,"-")</f>
        <v>0.019230769230769</v>
      </c>
      <c r="S17" s="79">
        <v>1</v>
      </c>
      <c r="T17" s="79">
        <v>0</v>
      </c>
      <c r="U17" s="80">
        <f>IFERROR(T17/(Q17),"-")</f>
        <v>0</v>
      </c>
      <c r="V17" s="81"/>
      <c r="W17" s="82">
        <v>1</v>
      </c>
      <c r="X17" s="80">
        <f>IF(Q17=0,"-",W17/Q17)</f>
        <v>1</v>
      </c>
      <c r="Y17" s="181">
        <v>102000</v>
      </c>
      <c r="Z17" s="182">
        <f>IFERROR(Y17/Q17,"-")</f>
        <v>102000</v>
      </c>
      <c r="AA17" s="182">
        <f>IFERROR(Y17/W17,"-")</f>
        <v>102000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1</v>
      </c>
      <c r="BH17" s="109">
        <v>1</v>
      </c>
      <c r="BI17" s="111">
        <f>IFERROR(BH17/BF17,"-")</f>
        <v>1</v>
      </c>
      <c r="BJ17" s="112">
        <v>102000</v>
      </c>
      <c r="BK17" s="113">
        <f>IFERROR(BJ17/BF17,"-")</f>
        <v>102000</v>
      </c>
      <c r="BL17" s="114"/>
      <c r="BM17" s="114"/>
      <c r="BN17" s="114">
        <v>1</v>
      </c>
      <c r="BO17" s="116"/>
      <c r="BP17" s="117">
        <f>IF(Q17=0,"",IF(BO17=0,"",(BO17/Q17)))</f>
        <v>0</v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1</v>
      </c>
      <c r="CQ17" s="138">
        <v>102000</v>
      </c>
      <c r="CR17" s="138">
        <v>102000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30"/>
      <c r="B18" s="84"/>
      <c r="C18" s="84"/>
      <c r="D18" s="85"/>
      <c r="E18" s="85"/>
      <c r="F18" s="85"/>
      <c r="G18" s="86"/>
      <c r="H18" s="87"/>
      <c r="I18" s="87"/>
      <c r="J18" s="87"/>
      <c r="K18" s="177"/>
      <c r="L18" s="34"/>
      <c r="M18" s="34"/>
      <c r="N18" s="31"/>
      <c r="O18" s="23"/>
      <c r="P18" s="23"/>
      <c r="Q18" s="23"/>
      <c r="R18" s="32"/>
      <c r="S18" s="32"/>
      <c r="T18" s="23"/>
      <c r="U18" s="32"/>
      <c r="V18" s="25"/>
      <c r="W18" s="25"/>
      <c r="X18" s="25"/>
      <c r="Y18" s="183"/>
      <c r="Z18" s="183"/>
      <c r="AA18" s="183"/>
      <c r="AB18" s="183"/>
      <c r="AC18" s="33"/>
      <c r="AD18" s="57"/>
      <c r="AE18" s="61"/>
      <c r="AF18" s="62"/>
      <c r="AG18" s="61"/>
      <c r="AH18" s="65"/>
      <c r="AI18" s="66"/>
      <c r="AJ18" s="67"/>
      <c r="AK18" s="68"/>
      <c r="AL18" s="68"/>
      <c r="AM18" s="68"/>
      <c r="AN18" s="61"/>
      <c r="AO18" s="62"/>
      <c r="AP18" s="61"/>
      <c r="AQ18" s="65"/>
      <c r="AR18" s="66"/>
      <c r="AS18" s="67"/>
      <c r="AT18" s="68"/>
      <c r="AU18" s="68"/>
      <c r="AV18" s="68"/>
      <c r="AW18" s="61"/>
      <c r="AX18" s="62"/>
      <c r="AY18" s="61"/>
      <c r="AZ18" s="65"/>
      <c r="BA18" s="66"/>
      <c r="BB18" s="67"/>
      <c r="BC18" s="68"/>
      <c r="BD18" s="68"/>
      <c r="BE18" s="68"/>
      <c r="BF18" s="61"/>
      <c r="BG18" s="62"/>
      <c r="BH18" s="61"/>
      <c r="BI18" s="65"/>
      <c r="BJ18" s="66"/>
      <c r="BK18" s="67"/>
      <c r="BL18" s="68"/>
      <c r="BM18" s="68"/>
      <c r="BN18" s="68"/>
      <c r="BO18" s="63"/>
      <c r="BP18" s="64"/>
      <c r="BQ18" s="61"/>
      <c r="BR18" s="65"/>
      <c r="BS18" s="66"/>
      <c r="BT18" s="67"/>
      <c r="BU18" s="68"/>
      <c r="BV18" s="68"/>
      <c r="BW18" s="68"/>
      <c r="BX18" s="63"/>
      <c r="BY18" s="64"/>
      <c r="BZ18" s="61"/>
      <c r="CA18" s="65"/>
      <c r="CB18" s="66"/>
      <c r="CC18" s="67"/>
      <c r="CD18" s="68"/>
      <c r="CE18" s="68"/>
      <c r="CF18" s="68"/>
      <c r="CG18" s="63"/>
      <c r="CH18" s="64"/>
      <c r="CI18" s="61"/>
      <c r="CJ18" s="65"/>
      <c r="CK18" s="66"/>
      <c r="CL18" s="67"/>
      <c r="CM18" s="68"/>
      <c r="CN18" s="68"/>
      <c r="CO18" s="68"/>
      <c r="CP18" s="69"/>
      <c r="CQ18" s="66"/>
      <c r="CR18" s="66"/>
      <c r="CS18" s="66"/>
      <c r="CT18" s="70"/>
    </row>
    <row r="19" spans="1:99">
      <c r="A19" s="30"/>
      <c r="B19" s="37"/>
      <c r="C19" s="37"/>
      <c r="D19" s="21"/>
      <c r="E19" s="21"/>
      <c r="F19" s="21"/>
      <c r="G19" s="22"/>
      <c r="H19" s="36"/>
      <c r="I19" s="36"/>
      <c r="J19" s="73"/>
      <c r="K19" s="178"/>
      <c r="L19" s="34"/>
      <c r="M19" s="34"/>
      <c r="N19" s="31"/>
      <c r="O19" s="23"/>
      <c r="P19" s="23"/>
      <c r="Q19" s="23"/>
      <c r="R19" s="32"/>
      <c r="S19" s="32"/>
      <c r="T19" s="23"/>
      <c r="U19" s="32"/>
      <c r="V19" s="25"/>
      <c r="W19" s="25"/>
      <c r="X19" s="25"/>
      <c r="Y19" s="183"/>
      <c r="Z19" s="183"/>
      <c r="AA19" s="183"/>
      <c r="AB19" s="183"/>
      <c r="AC19" s="33"/>
      <c r="AD19" s="59"/>
      <c r="AE19" s="61"/>
      <c r="AF19" s="62"/>
      <c r="AG19" s="61"/>
      <c r="AH19" s="65"/>
      <c r="AI19" s="66"/>
      <c r="AJ19" s="67"/>
      <c r="AK19" s="68"/>
      <c r="AL19" s="68"/>
      <c r="AM19" s="68"/>
      <c r="AN19" s="61"/>
      <c r="AO19" s="62"/>
      <c r="AP19" s="61"/>
      <c r="AQ19" s="65"/>
      <c r="AR19" s="66"/>
      <c r="AS19" s="67"/>
      <c r="AT19" s="68"/>
      <c r="AU19" s="68"/>
      <c r="AV19" s="68"/>
      <c r="AW19" s="61"/>
      <c r="AX19" s="62"/>
      <c r="AY19" s="61"/>
      <c r="AZ19" s="65"/>
      <c r="BA19" s="66"/>
      <c r="BB19" s="67"/>
      <c r="BC19" s="68"/>
      <c r="BD19" s="68"/>
      <c r="BE19" s="68"/>
      <c r="BF19" s="61"/>
      <c r="BG19" s="62"/>
      <c r="BH19" s="61"/>
      <c r="BI19" s="65"/>
      <c r="BJ19" s="66"/>
      <c r="BK19" s="67"/>
      <c r="BL19" s="68"/>
      <c r="BM19" s="68"/>
      <c r="BN19" s="68"/>
      <c r="BO19" s="63"/>
      <c r="BP19" s="64"/>
      <c r="BQ19" s="61"/>
      <c r="BR19" s="65"/>
      <c r="BS19" s="66"/>
      <c r="BT19" s="67"/>
      <c r="BU19" s="68"/>
      <c r="BV19" s="68"/>
      <c r="BW19" s="68"/>
      <c r="BX19" s="63"/>
      <c r="BY19" s="64"/>
      <c r="BZ19" s="61"/>
      <c r="CA19" s="65"/>
      <c r="CB19" s="66"/>
      <c r="CC19" s="67"/>
      <c r="CD19" s="68"/>
      <c r="CE19" s="68"/>
      <c r="CF19" s="68"/>
      <c r="CG19" s="63"/>
      <c r="CH19" s="64"/>
      <c r="CI19" s="61"/>
      <c r="CJ19" s="65"/>
      <c r="CK19" s="66"/>
      <c r="CL19" s="67"/>
      <c r="CM19" s="68"/>
      <c r="CN19" s="68"/>
      <c r="CO19" s="68"/>
      <c r="CP19" s="69"/>
      <c r="CQ19" s="66"/>
      <c r="CR19" s="66"/>
      <c r="CS19" s="66"/>
      <c r="CT19" s="70"/>
    </row>
    <row r="20" spans="1:99">
      <c r="A20" s="19">
        <f>AC20</f>
        <v>5.1325301204819</v>
      </c>
      <c r="B20" s="39"/>
      <c r="C20" s="39"/>
      <c r="D20" s="39"/>
      <c r="E20" s="39"/>
      <c r="F20" s="39"/>
      <c r="G20" s="39"/>
      <c r="H20" s="40" t="s">
        <v>238</v>
      </c>
      <c r="I20" s="40"/>
      <c r="J20" s="40"/>
      <c r="K20" s="179">
        <f>SUM(K6:K19)</f>
        <v>415000</v>
      </c>
      <c r="L20" s="41">
        <f>SUM(L6:L19)</f>
        <v>456</v>
      </c>
      <c r="M20" s="41">
        <f>SUM(M6:M19)</f>
        <v>164</v>
      </c>
      <c r="N20" s="41">
        <f>SUM(N6:N19)</f>
        <v>271</v>
      </c>
      <c r="O20" s="41">
        <f>SUM(O6:O19)</f>
        <v>47</v>
      </c>
      <c r="P20" s="41">
        <f>SUM(P6:P19)</f>
        <v>0</v>
      </c>
      <c r="Q20" s="41">
        <f>SUM(Q6:Q19)</f>
        <v>47</v>
      </c>
      <c r="R20" s="42">
        <f>IFERROR(Q20/N20,"-")</f>
        <v>0.17343173431734</v>
      </c>
      <c r="S20" s="76">
        <f>SUM(S6:S19)</f>
        <v>16</v>
      </c>
      <c r="T20" s="76">
        <f>SUM(T6:T19)</f>
        <v>12</v>
      </c>
      <c r="U20" s="42">
        <f>IFERROR(S20/Q20,"-")</f>
        <v>0.34042553191489</v>
      </c>
      <c r="V20" s="43">
        <f>IFERROR(K20/Q20,"-")</f>
        <v>8829.7872340426</v>
      </c>
      <c r="W20" s="44">
        <f>SUM(W6:W19)</f>
        <v>16</v>
      </c>
      <c r="X20" s="42">
        <f>IFERROR(W20/Q20,"-")</f>
        <v>0.34042553191489</v>
      </c>
      <c r="Y20" s="179">
        <f>SUM(Y6:Y19)</f>
        <v>2130000</v>
      </c>
      <c r="Z20" s="179">
        <f>IFERROR(Y20/Q20,"-")</f>
        <v>45319.14893617</v>
      </c>
      <c r="AA20" s="179">
        <f>IFERROR(Y20/W20,"-")</f>
        <v>133125</v>
      </c>
      <c r="AB20" s="179">
        <f>Y20-K20</f>
        <v>1715000</v>
      </c>
      <c r="AC20" s="45">
        <f>Y20/K20</f>
        <v>5.1325301204819</v>
      </c>
      <c r="AD20" s="58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