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<sst xmlns="http://schemas.openxmlformats.org/spreadsheetml/2006/main" uniqueCount="245">
  <si>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</si>
  <si>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</si>
  <si>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</si>
  <si>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</si>
  <si>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</si>
  <si>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</si>
  <si>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</si>
  <si>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</si>
  <si>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</si>
  <si>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</si>
  <si>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</si>
  <si>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</si>
  <si>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</si>
  <si>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</si>
  <si>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</si>
  <si>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</si>
  <si>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</si>
  <si>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</si>
  <si>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</si>
  <si>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</si>
  <si>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</si>
  <si>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</si>
  <si>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</si>
  <si>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</si>
  <si>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</si>
  <si>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</si>
  <si>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</si>
  <si>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</si>
  <si>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</si>
  <si>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</si>
  <si>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</si>
  <si>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</si>
  <si>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</si>
  <si>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</si>
  <si>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</si>
  <si>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</si>
  <si>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</si>
  <si>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</si>
  <si>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</si>
  <si>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</si>
  <si>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</si>
  <si>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</si>
  <si>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</si>
  <si>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</si>
  <si>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</si>
  <si>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</si>
  <si>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</si>
  <si>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</si>
  <si>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</si>
  <si>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</si>
  <si>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</si>
  <si>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</si>
  <si>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</si>
  <si>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</si>
  <si>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</si>
  <si>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</si>
  <si>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</si>
  <si>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sd1230</t>
  </si>
  <si>
    <t>インターカラー</t>
  </si>
  <si>
    <t>求人風</t>
  </si>
  <si>
    <t>40代女性が恋愛リベンジ！</t>
  </si>
  <si>
    <t>lp02</t>
  </si>
  <si>
    <t>スポーツ報知関東</t>
  </si>
  <si>
    <t>全5段つかみ4回</t>
  </si>
  <si>
    <t>12月04日(水)</t>
  </si>
  <si>
    <t>sd1231</t>
  </si>
  <si>
    <t>4コマ漫画版</t>
  </si>
  <si>
    <t>50代〜70代男性限定！熟女好きな男性募集中！</t>
  </si>
  <si>
    <t>12月12日(木)</t>
  </si>
  <si>
    <t>sd1232</t>
  </si>
  <si>
    <t>漫画版</t>
  </si>
  <si>
    <t>トゥギャザーする女性をゲットしようぜ！</t>
  </si>
  <si>
    <t>12月13日(金)</t>
  </si>
  <si>
    <t>sd1233</t>
  </si>
  <si>
    <t>熟女版</t>
  </si>
  <si>
    <t>やってみてダメなら、すぐ退会OK</t>
  </si>
  <si>
    <t>12月18日(水)</t>
  </si>
  <si>
    <t>sd1234</t>
  </si>
  <si>
    <t>(空電共通)</t>
  </si>
  <si>
    <t>空電</t>
  </si>
  <si>
    <t>空電 (共通)</t>
  </si>
  <si>
    <t>sd1235</t>
  </si>
  <si>
    <t>①右女３</t>
  </si>
  <si>
    <t>99「5分で髭剃り。5分で登録。あとは女性に誘われてメシにいく。」</t>
  </si>
  <si>
    <t>スポニチ関西</t>
  </si>
  <si>
    <t>半2段つかみ20段保証</t>
  </si>
  <si>
    <t>20段保証</t>
  </si>
  <si>
    <t>sd1236</t>
  </si>
  <si>
    <t>②旧デイリー風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</si>
  <si>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</si>
  <si>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sd1237</t>
  </si>
  <si>
    <t>③新版</t>
  </si>
  <si>
    <t>「久々に興奮しました」</t>
  </si>
  <si>
    <t>sd1238</t>
  </si>
  <si>
    <t>逆説版</t>
  </si>
  <si>
    <t>102「え？数分後会えた！？やらない理由はねぇよな？」</t>
  </si>
  <si>
    <t>sd1239</t>
  </si>
  <si>
    <t>sd1240</t>
  </si>
  <si>
    <t>ニッカン関西</t>
  </si>
  <si>
    <t>半2段つかみ10段保証</t>
  </si>
  <si>
    <t>1～10日</t>
  </si>
  <si>
    <t>sd1241</t>
  </si>
  <si>
    <t>11～20日</t>
  </si>
  <si>
    <t>sd1242</t>
  </si>
  <si>
    <t>101「この歳で、最高の初体験。」</t>
  </si>
  <si>
    <t>21～31日</t>
  </si>
  <si>
    <t>sd1243</t>
  </si>
  <si>
    <t>sd1244</t>
  </si>
  <si>
    <t>ニッカン北海道</t>
  </si>
  <si>
    <t>半2段つかみ10回以上</t>
  </si>
  <si>
    <t>sd1245</t>
  </si>
  <si>
    <t>sd1246</t>
  </si>
  <si>
    <t>sd1247</t>
  </si>
  <si>
    <t>sd1248</t>
  </si>
  <si>
    <t>スポニチ関東</t>
  </si>
  <si>
    <t>全5段</t>
  </si>
  <si>
    <t>12月14日(土)</t>
  </si>
  <si>
    <t>sd1249</t>
  </si>
  <si>
    <t>sd1270</t>
  </si>
  <si>
    <t>12月08日(日)</t>
  </si>
  <si>
    <t>sd1271</t>
  </si>
  <si>
    <t>sd1250</t>
  </si>
  <si>
    <t>(赤)空電</t>
  </si>
  <si>
    <t>スポーツ報知関西　1回目</t>
  </si>
  <si>
    <t>4C終面雑報</t>
  </si>
  <si>
    <t>sd1251</t>
  </si>
  <si>
    <t>ジャパネット</t>
  </si>
  <si>
    <t>スポーツ報知関西　2回目</t>
  </si>
  <si>
    <t>sd1252</t>
  </si>
  <si>
    <t>(緑)空電</t>
  </si>
  <si>
    <t>スポーツ報知関西　3回目</t>
  </si>
  <si>
    <t>sd1253</t>
  </si>
  <si>
    <t>(グラデ)空電</t>
  </si>
  <si>
    <t>スポーツ報知関西　4回目</t>
  </si>
  <si>
    <t>sd1254</t>
  </si>
  <si>
    <t>スポーツ報知関西　5回目</t>
  </si>
  <si>
    <t>sd1255</t>
  </si>
  <si>
    <t>スポーツ報知関西　6回目</t>
  </si>
  <si>
    <t>sd1256</t>
  </si>
  <si>
    <t>スポーツ報知関西　7回目</t>
  </si>
  <si>
    <t>sd1257</t>
  </si>
  <si>
    <t>スポーツ報知関西　8回目</t>
  </si>
  <si>
    <t>sd1258</t>
  </si>
  <si>
    <t>スポーツ報知関西　9回目</t>
  </si>
  <si>
    <t>sd1259</t>
  </si>
  <si>
    <t>スポーツ報知関西　10回目</t>
  </si>
  <si>
    <t>sd1260</t>
  </si>
  <si>
    <t>スポーツ報知関西　11回目</t>
  </si>
  <si>
    <t>sd1261</t>
  </si>
  <si>
    <t>スポーツ報知関西　12回目</t>
  </si>
  <si>
    <t>sd1262</t>
  </si>
  <si>
    <t>スポーツ報知関西　13回目</t>
  </si>
  <si>
    <t>sd1263</t>
  </si>
  <si>
    <t>共通</t>
  </si>
  <si>
    <t>sd1264</t>
  </si>
  <si>
    <t>東スポ</t>
  </si>
  <si>
    <t>全2段金土 8回セット</t>
  </si>
  <si>
    <t>12/1～</t>
  </si>
  <si>
    <t>sd1265</t>
  </si>
  <si>
    <t>雑誌版</t>
  </si>
  <si>
    <t>sd1266</t>
  </si>
  <si>
    <t>デリヘル版</t>
  </si>
  <si>
    <t>sd1267</t>
  </si>
  <si>
    <t>sd1268</t>
  </si>
  <si>
    <t>東スポ・大スポ・九スポ・中京</t>
  </si>
  <si>
    <t>記事枠</t>
  </si>
  <si>
    <t>12月19日(木)</t>
  </si>
  <si>
    <t>sd1269</t>
  </si>
  <si>
    <t>sd1272</t>
  </si>
  <si>
    <t>半5段</t>
  </si>
  <si>
    <t>sd1273</t>
  </si>
  <si>
    <t>sd1274</t>
  </si>
  <si>
    <t>デイリースポーツ関西</t>
  </si>
  <si>
    <t>4C終面全3段</t>
  </si>
  <si>
    <t>12月07日(土)</t>
  </si>
  <si>
    <t>sd1275</t>
  </si>
  <si>
    <t>新聞 TOTAL</t>
  </si>
  <si>
    <t>●雑誌 広告</t>
  </si>
  <si>
    <t>dz086</t>
  </si>
  <si>
    <t>ぶんか社</t>
  </si>
  <si>
    <t>新50代</t>
  </si>
  <si>
    <t>トラック魂</t>
  </si>
  <si>
    <t>4C1P</t>
  </si>
  <si>
    <t>dz087</t>
  </si>
  <si>
    <t>dz088</t>
  </si>
  <si>
    <t>交通 タイムス社</t>
  </si>
  <si>
    <t>1604FLASH</t>
  </si>
  <si>
    <t>コミック乱</t>
  </si>
  <si>
    <t>1C2P</t>
  </si>
  <si>
    <t>12月26日(木)</t>
  </si>
  <si>
    <t>dz089</t>
  </si>
  <si>
    <t>ak140</t>
  </si>
  <si>
    <t>アドライヴ</t>
  </si>
  <si>
    <t>コアマガジン</t>
  </si>
  <si>
    <t>2Pスポーツ新聞_v01_どきどき(辻本さん)</t>
  </si>
  <si>
    <t>実話BUNKA超タブー</t>
  </si>
  <si>
    <t>12月02日(月)</t>
  </si>
  <si>
    <t>ak141</t>
  </si>
  <si>
    <t>ak146</t>
  </si>
  <si>
    <t>大洋図書</t>
  </si>
  <si>
    <t>実話ナックルズ ウルトラ</t>
  </si>
  <si>
    <t>12月11日(水)</t>
  </si>
  <si>
    <t>ak147</t>
  </si>
  <si>
    <t>ak158</t>
  </si>
  <si>
    <t>1P記事(辻本りょうさん）</t>
  </si>
  <si>
    <t>ラヴァーズEX</t>
  </si>
  <si>
    <t>表4　4C1P</t>
  </si>
  <si>
    <t>ak159</t>
  </si>
  <si>
    <t>ak148</t>
  </si>
  <si>
    <t>ダイアプレス</t>
  </si>
  <si>
    <t>袋とじDX極楽エクスプレス</t>
  </si>
  <si>
    <t>ak149</t>
  </si>
  <si>
    <t>ak142</t>
  </si>
  <si>
    <t>実話BUNKAタブー</t>
  </si>
  <si>
    <t>4C2P</t>
  </si>
  <si>
    <t>12月16日(月)</t>
  </si>
  <si>
    <t>ak143</t>
  </si>
  <si>
    <t>ak144</t>
  </si>
  <si>
    <t>徳間書店</t>
  </si>
  <si>
    <t>DVD漫画たかし_セリフアレンジ</t>
  </si>
  <si>
    <t>アサヒ芸能.3W火</t>
  </si>
  <si>
    <t>DVD袋裏4C</t>
  </si>
  <si>
    <t>12月17日(火)</t>
  </si>
  <si>
    <t>ak145</t>
  </si>
  <si>
    <t>ak150</t>
  </si>
  <si>
    <t>臨時増刊ラヴァーズ</t>
  </si>
  <si>
    <t>12月23日(月)</t>
  </si>
  <si>
    <t>ak151</t>
  </si>
  <si>
    <t>ak152</t>
  </si>
  <si>
    <t>日本ジャーナル出版</t>
  </si>
  <si>
    <t>袋とじ開ける前に！（どきどき）</t>
  </si>
  <si>
    <t>週刊実話増刊「実話ザ・タブー」</t>
  </si>
  <si>
    <t>袋とじ表4　4C1P</t>
  </si>
  <si>
    <t>12月25日(水)</t>
  </si>
  <si>
    <t>ak153</t>
  </si>
  <si>
    <t>ak154</t>
  </si>
  <si>
    <t>三和出版</t>
  </si>
  <si>
    <t>写真実話</t>
  </si>
  <si>
    <t>ak155</t>
  </si>
  <si>
    <t>ak156</t>
  </si>
  <si>
    <t>コスミック出版</t>
  </si>
  <si>
    <t>封印映像 新春ハプニング御開帳スペシャル</t>
  </si>
  <si>
    <t>12月27日(金)</t>
  </si>
  <si>
    <t>ak157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</si>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</sst>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1.4538461538462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520000</v>
      </c>
      <c r="L6" s="79">
        <v>9</v>
      </c>
      <c r="M6" s="79">
        <v>0</v>
      </c>
      <c r="N6" s="79">
        <v>29</v>
      </c>
      <c r="O6" s="88">
        <v>3</v>
      </c>
      <c r="P6" s="89">
        <v>0</v>
      </c>
      <c r="Q6" s="90">
        <f>O6+P6</f>
        <v>3</v>
      </c>
      <c r="R6" s="80">
        <f>IFERROR(Q6/N6,"-")</f>
        <v>0.10344827586207</v>
      </c>
      <c r="S6" s="79">
        <v>0</v>
      </c>
      <c r="T6" s="79">
        <v>1</v>
      </c>
      <c r="U6" s="80">
        <f>IFERROR(T6/(Q6),"-")</f>
        <v>0.33333333333333</v>
      </c>
      <c r="V6" s="81">
        <f>IFERROR(K6/SUM(Q6:Q10),"-")</f>
        <v>18571.428571429</v>
      </c>
      <c r="W6" s="82">
        <v>1</v>
      </c>
      <c r="X6" s="80">
        <f>IF(Q6=0,"-",W6/Q6)</f>
        <v>0.33333333333333</v>
      </c>
      <c r="Y6" s="181">
        <v>3000</v>
      </c>
      <c r="Z6" s="182">
        <f>IFERROR(Y6/Q6,"-")</f>
        <v>1000</v>
      </c>
      <c r="AA6" s="182">
        <f>IFERROR(Y6/W6,"-")</f>
        <v>3000</v>
      </c>
      <c r="AB6" s="176">
        <f>SUM(Y6:Y10)-SUM(K6:K10)</f>
        <v>236000</v>
      </c>
      <c r="AC6" s="83">
        <f>SUM(Y6:Y10)/SUM(K6:K10)</f>
        <v>1.4538461538462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0.33333333333333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0.33333333333333</v>
      </c>
      <c r="BZ6" s="125">
        <v>1</v>
      </c>
      <c r="CA6" s="126">
        <f>IFERROR(BZ6/BX6,"-")</f>
        <v>1</v>
      </c>
      <c r="CB6" s="127">
        <v>3000</v>
      </c>
      <c r="CC6" s="128">
        <f>IFERROR(CB6/BX6,"-")</f>
        <v>3000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62</v>
      </c>
      <c r="I7" s="87" t="s">
        <v>63</v>
      </c>
      <c r="J7" s="87" t="s">
        <v>68</v>
      </c>
      <c r="K7" s="176"/>
      <c r="L7" s="79">
        <v>11</v>
      </c>
      <c r="M7" s="79">
        <v>0</v>
      </c>
      <c r="N7" s="79">
        <v>44</v>
      </c>
      <c r="O7" s="88">
        <v>0</v>
      </c>
      <c r="P7" s="89">
        <v>0</v>
      </c>
      <c r="Q7" s="90">
        <f>O7+P7</f>
        <v>0</v>
      </c>
      <c r="R7" s="80">
        <f>IFERROR(Q7/N7,"-")</f>
        <v>0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69</v>
      </c>
      <c r="C8" s="184" t="s">
        <v>58</v>
      </c>
      <c r="D8" s="184"/>
      <c r="E8" s="184" t="s">
        <v>70</v>
      </c>
      <c r="F8" s="184" t="s">
        <v>71</v>
      </c>
      <c r="G8" s="184" t="s">
        <v>61</v>
      </c>
      <c r="H8" s="87" t="s">
        <v>62</v>
      </c>
      <c r="I8" s="87" t="s">
        <v>63</v>
      </c>
      <c r="J8" s="87" t="s">
        <v>72</v>
      </c>
      <c r="K8" s="176"/>
      <c r="L8" s="79">
        <v>5</v>
      </c>
      <c r="M8" s="79">
        <v>0</v>
      </c>
      <c r="N8" s="79">
        <v>16</v>
      </c>
      <c r="O8" s="88">
        <v>2</v>
      </c>
      <c r="P8" s="89">
        <v>0</v>
      </c>
      <c r="Q8" s="90">
        <f>O8+P8</f>
        <v>2</v>
      </c>
      <c r="R8" s="80">
        <f>IFERROR(Q8/N8,"-")</f>
        <v>0.125</v>
      </c>
      <c r="S8" s="79">
        <v>2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0.5</v>
      </c>
      <c r="Y8" s="181">
        <v>13000</v>
      </c>
      <c r="Z8" s="182">
        <f>IFERROR(Y8/Q8,"-")</f>
        <v>6500</v>
      </c>
      <c r="AA8" s="182">
        <f>IFERROR(Y8/W8,"-")</f>
        <v>13000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1</v>
      </c>
      <c r="BQ8" s="118">
        <v>1</v>
      </c>
      <c r="BR8" s="119">
        <f>IFERROR(BQ8/BO8,"-")</f>
        <v>0.5</v>
      </c>
      <c r="BS8" s="120">
        <v>13000</v>
      </c>
      <c r="BT8" s="121">
        <f>IFERROR(BS8/BO8,"-")</f>
        <v>6500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13000</v>
      </c>
      <c r="CR8" s="138">
        <v>13000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74</v>
      </c>
      <c r="F9" s="184" t="s">
        <v>75</v>
      </c>
      <c r="G9" s="184" t="s">
        <v>61</v>
      </c>
      <c r="H9" s="87" t="s">
        <v>62</v>
      </c>
      <c r="I9" s="87" t="s">
        <v>63</v>
      </c>
      <c r="J9" s="87" t="s">
        <v>76</v>
      </c>
      <c r="K9" s="176"/>
      <c r="L9" s="79">
        <v>4</v>
      </c>
      <c r="M9" s="79">
        <v>0</v>
      </c>
      <c r="N9" s="79">
        <v>25</v>
      </c>
      <c r="O9" s="88">
        <v>1</v>
      </c>
      <c r="P9" s="89">
        <v>0</v>
      </c>
      <c r="Q9" s="90">
        <f>O9+P9</f>
        <v>1</v>
      </c>
      <c r="R9" s="80">
        <f>IFERROR(Q9/N9,"-")</f>
        <v>0.04</v>
      </c>
      <c r="S9" s="79">
        <v>0</v>
      </c>
      <c r="T9" s="79">
        <v>1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77</v>
      </c>
      <c r="C10" s="184" t="s">
        <v>58</v>
      </c>
      <c r="D10" s="184"/>
      <c r="E10" s="184" t="s">
        <v>78</v>
      </c>
      <c r="F10" s="184" t="s">
        <v>78</v>
      </c>
      <c r="G10" s="184" t="s">
        <v>79</v>
      </c>
      <c r="H10" s="87" t="s">
        <v>80</v>
      </c>
      <c r="I10" s="87"/>
      <c r="J10" s="87"/>
      <c r="K10" s="176"/>
      <c r="L10" s="79">
        <v>91</v>
      </c>
      <c r="M10" s="79">
        <v>64</v>
      </c>
      <c r="N10" s="79">
        <v>13</v>
      </c>
      <c r="O10" s="88">
        <v>22</v>
      </c>
      <c r="P10" s="89">
        <v>0</v>
      </c>
      <c r="Q10" s="90">
        <f>O10+P10</f>
        <v>22</v>
      </c>
      <c r="R10" s="80">
        <f>IFERROR(Q10/N10,"-")</f>
        <v>1.6923076923077</v>
      </c>
      <c r="S10" s="79">
        <v>12</v>
      </c>
      <c r="T10" s="79">
        <v>6</v>
      </c>
      <c r="U10" s="80">
        <f>IFERROR(T10/(Q10),"-")</f>
        <v>0.27272727272727</v>
      </c>
      <c r="V10" s="81"/>
      <c r="W10" s="82">
        <v>9</v>
      </c>
      <c r="X10" s="80">
        <f>IF(Q10=0,"-",W10/Q10)</f>
        <v>0.40909090909091</v>
      </c>
      <c r="Y10" s="181">
        <v>740000</v>
      </c>
      <c r="Z10" s="182">
        <f>IFERROR(Y10/Q10,"-")</f>
        <v>33636.363636364</v>
      </c>
      <c r="AA10" s="182">
        <f>IFERROR(Y10/W10,"-")</f>
        <v>82222.222222222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3</v>
      </c>
      <c r="BG10" s="110">
        <f>IF(Q10=0,"",IF(BF10=0,"",(BF10/Q10)))</f>
        <v>0.13636363636364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8</v>
      </c>
      <c r="BP10" s="117">
        <f>IF(Q10=0,"",IF(BO10=0,"",(BO10/Q10)))</f>
        <v>0.36363636363636</v>
      </c>
      <c r="BQ10" s="118">
        <v>3</v>
      </c>
      <c r="BR10" s="119">
        <f>IFERROR(BQ10/BO10,"-")</f>
        <v>0.375</v>
      </c>
      <c r="BS10" s="120">
        <v>29000</v>
      </c>
      <c r="BT10" s="121">
        <f>IFERROR(BS10/BO10,"-")</f>
        <v>3625</v>
      </c>
      <c r="BU10" s="122">
        <v>1</v>
      </c>
      <c r="BV10" s="122">
        <v>1</v>
      </c>
      <c r="BW10" s="122">
        <v>1</v>
      </c>
      <c r="BX10" s="123">
        <v>7</v>
      </c>
      <c r="BY10" s="124">
        <f>IF(Q10=0,"",IF(BX10=0,"",(BX10/Q10)))</f>
        <v>0.31818181818182</v>
      </c>
      <c r="BZ10" s="125">
        <v>2</v>
      </c>
      <c r="CA10" s="126">
        <f>IFERROR(BZ10/BX10,"-")</f>
        <v>0.28571428571429</v>
      </c>
      <c r="CB10" s="127">
        <v>335000</v>
      </c>
      <c r="CC10" s="128">
        <f>IFERROR(CB10/BX10,"-")</f>
        <v>47857.142857143</v>
      </c>
      <c r="CD10" s="129"/>
      <c r="CE10" s="129"/>
      <c r="CF10" s="129">
        <v>2</v>
      </c>
      <c r="CG10" s="130">
        <v>4</v>
      </c>
      <c r="CH10" s="131">
        <f>IF(Q10=0,"",IF(CG10=0,"",(CG10/Q10)))</f>
        <v>0.18181818181818</v>
      </c>
      <c r="CI10" s="132">
        <v>4</v>
      </c>
      <c r="CJ10" s="133">
        <f>IFERROR(CI10/CG10,"-")</f>
        <v>1</v>
      </c>
      <c r="CK10" s="134">
        <v>376000</v>
      </c>
      <c r="CL10" s="135">
        <f>IFERROR(CK10/CG10,"-")</f>
        <v>94000</v>
      </c>
      <c r="CM10" s="136">
        <v>1</v>
      </c>
      <c r="CN10" s="136"/>
      <c r="CO10" s="136">
        <v>3</v>
      </c>
      <c r="CP10" s="137">
        <v>9</v>
      </c>
      <c r="CQ10" s="138">
        <v>740000</v>
      </c>
      <c r="CR10" s="138">
        <v>185000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2.1775</v>
      </c>
      <c r="B11" s="184" t="s">
        <v>81</v>
      </c>
      <c r="C11" s="184" t="s">
        <v>58</v>
      </c>
      <c r="D11" s="184"/>
      <c r="E11" s="184" t="s">
        <v>82</v>
      </c>
      <c r="F11" s="184" t="s">
        <v>83</v>
      </c>
      <c r="G11" s="184" t="s">
        <v>61</v>
      </c>
      <c r="H11" s="87" t="s">
        <v>84</v>
      </c>
      <c r="I11" s="87" t="s">
        <v>85</v>
      </c>
      <c r="J11" s="87" t="s">
        <v>86</v>
      </c>
      <c r="K11" s="176">
        <v>400000</v>
      </c>
      <c r="L11" s="79">
        <v>16</v>
      </c>
      <c r="M11" s="79">
        <v>0</v>
      </c>
      <c r="N11" s="79">
        <v>77</v>
      </c>
      <c r="O11" s="88">
        <v>6</v>
      </c>
      <c r="P11" s="89">
        <v>0</v>
      </c>
      <c r="Q11" s="90">
        <f>O11+P11</f>
        <v>6</v>
      </c>
      <c r="R11" s="80">
        <f>IFERROR(Q11/N11,"-")</f>
        <v>0.077922077922078</v>
      </c>
      <c r="S11" s="79">
        <v>2</v>
      </c>
      <c r="T11" s="79">
        <v>2</v>
      </c>
      <c r="U11" s="80">
        <f>IFERROR(T11/(Q11),"-")</f>
        <v>0.33333333333333</v>
      </c>
      <c r="V11" s="81">
        <f>IFERROR(K11/SUM(Q11:Q15),"-")</f>
        <v>8695.652173913</v>
      </c>
      <c r="W11" s="82">
        <v>1</v>
      </c>
      <c r="X11" s="80">
        <f>IF(Q11=0,"-",W11/Q11)</f>
        <v>0.16666666666667</v>
      </c>
      <c r="Y11" s="181">
        <v>3000</v>
      </c>
      <c r="Z11" s="182">
        <f>IFERROR(Y11/Q11,"-")</f>
        <v>500</v>
      </c>
      <c r="AA11" s="182">
        <f>IFERROR(Y11/W11,"-")</f>
        <v>3000</v>
      </c>
      <c r="AB11" s="176">
        <f>SUM(Y11:Y15)-SUM(K11:K15)</f>
        <v>471000</v>
      </c>
      <c r="AC11" s="83">
        <f>SUM(Y11:Y15)/SUM(K11:K15)</f>
        <v>2.1775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0.16666666666667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0.16666666666667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0.5</v>
      </c>
      <c r="BQ11" s="118">
        <v>1</v>
      </c>
      <c r="BR11" s="119">
        <f>IFERROR(BQ11/BO11,"-")</f>
        <v>0.33333333333333</v>
      </c>
      <c r="BS11" s="120">
        <v>3000</v>
      </c>
      <c r="BT11" s="121">
        <f>IFERROR(BS11/BO11,"-")</f>
        <v>1000</v>
      </c>
      <c r="BU11" s="122">
        <v>1</v>
      </c>
      <c r="BV11" s="122"/>
      <c r="BW11" s="122"/>
      <c r="BX11" s="123">
        <v>1</v>
      </c>
      <c r="BY11" s="124">
        <f>IF(Q11=0,"",IF(BX11=0,"",(BX11/Q11)))</f>
        <v>0.16666666666667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87</v>
      </c>
      <c r="C12" s="184" t="s">
        <v>58</v>
      </c>
      <c r="D12" s="184"/>
      <c r="E12" s="184" t="s">
        <v>88</v>
      </c>
      <c r="F12" s="184" t="s">
        <v>89</v>
      </c>
      <c r="G12" s="184" t="s">
        <v>61</v>
      </c>
      <c r="H12" s="87"/>
      <c r="I12" s="87" t="s">
        <v>85</v>
      </c>
      <c r="J12" s="87"/>
      <c r="K12" s="176"/>
      <c r="L12" s="79">
        <v>25</v>
      </c>
      <c r="M12" s="79">
        <v>0</v>
      </c>
      <c r="N12" s="79">
        <v>93</v>
      </c>
      <c r="O12" s="88">
        <v>6</v>
      </c>
      <c r="P12" s="89">
        <v>0</v>
      </c>
      <c r="Q12" s="90">
        <f>O12+P12</f>
        <v>6</v>
      </c>
      <c r="R12" s="80">
        <f>IFERROR(Q12/N12,"-")</f>
        <v>0.064516129032258</v>
      </c>
      <c r="S12" s="79">
        <v>1</v>
      </c>
      <c r="T12" s="79">
        <v>1</v>
      </c>
      <c r="U12" s="80">
        <f>IFERROR(T12/(Q12),"-")</f>
        <v>0.16666666666667</v>
      </c>
      <c r="V12" s="81"/>
      <c r="W12" s="82">
        <v>2</v>
      </c>
      <c r="X12" s="80">
        <f>IF(Q12=0,"-",W12/Q12)</f>
        <v>0.33333333333333</v>
      </c>
      <c r="Y12" s="181">
        <v>25000</v>
      </c>
      <c r="Z12" s="182">
        <f>IFERROR(Y12/Q12,"-")</f>
        <v>4166.6666666667</v>
      </c>
      <c r="AA12" s="182">
        <f>IFERROR(Y12/W12,"-")</f>
        <v>12500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0.16666666666667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3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0.16666666666667</v>
      </c>
      <c r="BQ12" s="118">
        <v>1</v>
      </c>
      <c r="BR12" s="119">
        <f>IFERROR(BQ12/BO12,"-")</f>
        <v>1</v>
      </c>
      <c r="BS12" s="120">
        <v>8000</v>
      </c>
      <c r="BT12" s="121">
        <f>IFERROR(BS12/BO12,"-")</f>
        <v>8000</v>
      </c>
      <c r="BU12" s="122"/>
      <c r="BV12" s="122">
        <v>1</v>
      </c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0.16666666666667</v>
      </c>
      <c r="CI12" s="132">
        <v>1</v>
      </c>
      <c r="CJ12" s="133">
        <f>IFERROR(CI12/CG12,"-")</f>
        <v>1</v>
      </c>
      <c r="CK12" s="134">
        <v>17000</v>
      </c>
      <c r="CL12" s="135">
        <f>IFERROR(CK12/CG12,"-")</f>
        <v>17000</v>
      </c>
      <c r="CM12" s="136"/>
      <c r="CN12" s="136"/>
      <c r="CO12" s="136">
        <v>1</v>
      </c>
      <c r="CP12" s="137">
        <v>2</v>
      </c>
      <c r="CQ12" s="138">
        <v>25000</v>
      </c>
      <c r="CR12" s="138">
        <v>17000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90</v>
      </c>
      <c r="C13" s="184" t="s">
        <v>58</v>
      </c>
      <c r="D13" s="184"/>
      <c r="E13" s="184" t="s">
        <v>91</v>
      </c>
      <c r="F13" s="184" t="s">
        <v>92</v>
      </c>
      <c r="G13" s="184" t="s">
        <v>61</v>
      </c>
      <c r="H13" s="87"/>
      <c r="I13" s="87" t="s">
        <v>85</v>
      </c>
      <c r="J13" s="87"/>
      <c r="K13" s="176"/>
      <c r="L13" s="79">
        <v>22</v>
      </c>
      <c r="M13" s="79">
        <v>0</v>
      </c>
      <c r="N13" s="79">
        <v>98</v>
      </c>
      <c r="O13" s="88">
        <v>6</v>
      </c>
      <c r="P13" s="89">
        <v>0</v>
      </c>
      <c r="Q13" s="90">
        <f>O13+P13</f>
        <v>6</v>
      </c>
      <c r="R13" s="80">
        <f>IFERROR(Q13/N13,"-")</f>
        <v>0.061224489795918</v>
      </c>
      <c r="S13" s="79">
        <v>3</v>
      </c>
      <c r="T13" s="79">
        <v>1</v>
      </c>
      <c r="U13" s="80">
        <f>IFERROR(T13/(Q13),"-")</f>
        <v>0.16666666666667</v>
      </c>
      <c r="V13" s="81"/>
      <c r="W13" s="82">
        <v>4</v>
      </c>
      <c r="X13" s="80">
        <f>IF(Q13=0,"-",W13/Q13)</f>
        <v>0.66666666666667</v>
      </c>
      <c r="Y13" s="181">
        <v>119000</v>
      </c>
      <c r="Z13" s="182">
        <f>IFERROR(Y13/Q13,"-")</f>
        <v>19833.333333333</v>
      </c>
      <c r="AA13" s="182">
        <f>IFERROR(Y13/W13,"-")</f>
        <v>29750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0.16666666666667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0.16666666666667</v>
      </c>
      <c r="BH13" s="109">
        <v>1</v>
      </c>
      <c r="BI13" s="111">
        <f>IFERROR(BH13/BF13,"-")</f>
        <v>1</v>
      </c>
      <c r="BJ13" s="112">
        <v>3000</v>
      </c>
      <c r="BK13" s="113">
        <f>IFERROR(BJ13/BF13,"-")</f>
        <v>3000</v>
      </c>
      <c r="BL13" s="114">
        <v>1</v>
      </c>
      <c r="BM13" s="114"/>
      <c r="BN13" s="114"/>
      <c r="BO13" s="116">
        <v>3</v>
      </c>
      <c r="BP13" s="117">
        <f>IF(Q13=0,"",IF(BO13=0,"",(BO13/Q13)))</f>
        <v>0.5</v>
      </c>
      <c r="BQ13" s="118">
        <v>3</v>
      </c>
      <c r="BR13" s="119">
        <f>IFERROR(BQ13/BO13,"-")</f>
        <v>1</v>
      </c>
      <c r="BS13" s="120">
        <v>116000</v>
      </c>
      <c r="BT13" s="121">
        <f>IFERROR(BS13/BO13,"-")</f>
        <v>38666.666666667</v>
      </c>
      <c r="BU13" s="122">
        <v>1</v>
      </c>
      <c r="BV13" s="122"/>
      <c r="BW13" s="122">
        <v>2</v>
      </c>
      <c r="BX13" s="123">
        <v>1</v>
      </c>
      <c r="BY13" s="124">
        <f>IF(Q13=0,"",IF(BX13=0,"",(BX13/Q13)))</f>
        <v>0.16666666666667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4</v>
      </c>
      <c r="CQ13" s="138">
        <v>119000</v>
      </c>
      <c r="CR13" s="138">
        <v>65000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93</v>
      </c>
      <c r="C14" s="184" t="s">
        <v>58</v>
      </c>
      <c r="D14" s="184"/>
      <c r="E14" s="184" t="s">
        <v>94</v>
      </c>
      <c r="F14" s="184" t="s">
        <v>95</v>
      </c>
      <c r="G14" s="184" t="s">
        <v>61</v>
      </c>
      <c r="H14" s="87"/>
      <c r="I14" s="87" t="s">
        <v>85</v>
      </c>
      <c r="J14" s="87"/>
      <c r="K14" s="176"/>
      <c r="L14" s="79">
        <v>8</v>
      </c>
      <c r="M14" s="79">
        <v>0</v>
      </c>
      <c r="N14" s="79">
        <v>69</v>
      </c>
      <c r="O14" s="88">
        <v>3</v>
      </c>
      <c r="P14" s="89">
        <v>0</v>
      </c>
      <c r="Q14" s="90">
        <f>O14+P14</f>
        <v>3</v>
      </c>
      <c r="R14" s="80">
        <f>IFERROR(Q14/N14,"-")</f>
        <v>0.043478260869565</v>
      </c>
      <c r="S14" s="79">
        <v>2</v>
      </c>
      <c r="T14" s="79">
        <v>1</v>
      </c>
      <c r="U14" s="80">
        <f>IFERROR(T14/(Q14),"-")</f>
        <v>0.33333333333333</v>
      </c>
      <c r="V14" s="81"/>
      <c r="W14" s="82">
        <v>2</v>
      </c>
      <c r="X14" s="80">
        <f>IF(Q14=0,"-",W14/Q14)</f>
        <v>0.66666666666667</v>
      </c>
      <c r="Y14" s="181">
        <v>253000</v>
      </c>
      <c r="Z14" s="182">
        <f>IFERROR(Y14/Q14,"-")</f>
        <v>84333.333333333</v>
      </c>
      <c r="AA14" s="182">
        <f>IFERROR(Y14/W14,"-")</f>
        <v>126500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0.33333333333333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0.33333333333333</v>
      </c>
      <c r="BQ14" s="118">
        <v>1</v>
      </c>
      <c r="BR14" s="119">
        <f>IFERROR(BQ14/BO14,"-")</f>
        <v>1</v>
      </c>
      <c r="BS14" s="120">
        <v>38000</v>
      </c>
      <c r="BT14" s="121">
        <f>IFERROR(BS14/BO14,"-")</f>
        <v>38000</v>
      </c>
      <c r="BU14" s="122"/>
      <c r="BV14" s="122"/>
      <c r="BW14" s="122">
        <v>1</v>
      </c>
      <c r="BX14" s="123">
        <v>1</v>
      </c>
      <c r="BY14" s="124">
        <f>IF(Q14=0,"",IF(BX14=0,"",(BX14/Q14)))</f>
        <v>0.33333333333333</v>
      </c>
      <c r="BZ14" s="125">
        <v>1</v>
      </c>
      <c r="CA14" s="126">
        <f>IFERROR(BZ14/BX14,"-")</f>
        <v>1</v>
      </c>
      <c r="CB14" s="127">
        <v>215000</v>
      </c>
      <c r="CC14" s="128">
        <f>IFERROR(CB14/BX14,"-")</f>
        <v>215000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253000</v>
      </c>
      <c r="CR14" s="138">
        <v>215000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96</v>
      </c>
      <c r="C15" s="184" t="s">
        <v>58</v>
      </c>
      <c r="D15" s="184"/>
      <c r="E15" s="184" t="s">
        <v>78</v>
      </c>
      <c r="F15" s="184" t="s">
        <v>78</v>
      </c>
      <c r="G15" s="184" t="s">
        <v>79</v>
      </c>
      <c r="H15" s="87"/>
      <c r="I15" s="87"/>
      <c r="J15" s="87"/>
      <c r="K15" s="176"/>
      <c r="L15" s="79">
        <v>502</v>
      </c>
      <c r="M15" s="79">
        <v>115</v>
      </c>
      <c r="N15" s="79">
        <v>47</v>
      </c>
      <c r="O15" s="88">
        <v>25</v>
      </c>
      <c r="P15" s="89">
        <v>0</v>
      </c>
      <c r="Q15" s="90">
        <f>O15+P15</f>
        <v>25</v>
      </c>
      <c r="R15" s="80">
        <f>IFERROR(Q15/N15,"-")</f>
        <v>0.53191489361702</v>
      </c>
      <c r="S15" s="79">
        <v>11</v>
      </c>
      <c r="T15" s="79">
        <v>4</v>
      </c>
      <c r="U15" s="80">
        <f>IFERROR(T15/(Q15),"-")</f>
        <v>0.16</v>
      </c>
      <c r="V15" s="81"/>
      <c r="W15" s="82">
        <v>11</v>
      </c>
      <c r="X15" s="80">
        <f>IF(Q15=0,"-",W15/Q15)</f>
        <v>0.44</v>
      </c>
      <c r="Y15" s="181">
        <v>471000</v>
      </c>
      <c r="Z15" s="182">
        <f>IFERROR(Y15/Q15,"-")</f>
        <v>18840</v>
      </c>
      <c r="AA15" s="182">
        <f>IFERROR(Y15/W15,"-")</f>
        <v>42818.181818182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5</v>
      </c>
      <c r="BG15" s="110">
        <f>IF(Q15=0,"",IF(BF15=0,"",(BF15/Q15)))</f>
        <v>0.2</v>
      </c>
      <c r="BH15" s="109">
        <v>2</v>
      </c>
      <c r="BI15" s="111">
        <f>IFERROR(BH15/BF15,"-")</f>
        <v>0.4</v>
      </c>
      <c r="BJ15" s="112">
        <v>6000</v>
      </c>
      <c r="BK15" s="113">
        <f>IFERROR(BJ15/BF15,"-")</f>
        <v>1200</v>
      </c>
      <c r="BL15" s="114">
        <v>2</v>
      </c>
      <c r="BM15" s="114"/>
      <c r="BN15" s="114"/>
      <c r="BO15" s="116">
        <v>8</v>
      </c>
      <c r="BP15" s="117">
        <f>IF(Q15=0,"",IF(BO15=0,"",(BO15/Q15)))</f>
        <v>0.32</v>
      </c>
      <c r="BQ15" s="118">
        <v>2</v>
      </c>
      <c r="BR15" s="119">
        <f>IFERROR(BQ15/BO15,"-")</f>
        <v>0.25</v>
      </c>
      <c r="BS15" s="120">
        <v>20000</v>
      </c>
      <c r="BT15" s="121">
        <f>IFERROR(BS15/BO15,"-")</f>
        <v>2500</v>
      </c>
      <c r="BU15" s="122">
        <v>1</v>
      </c>
      <c r="BV15" s="122">
        <v>1</v>
      </c>
      <c r="BW15" s="122"/>
      <c r="BX15" s="123">
        <v>7</v>
      </c>
      <c r="BY15" s="124">
        <f>IF(Q15=0,"",IF(BX15=0,"",(BX15/Q15)))</f>
        <v>0.28</v>
      </c>
      <c r="BZ15" s="125">
        <v>4</v>
      </c>
      <c r="CA15" s="126">
        <f>IFERROR(BZ15/BX15,"-")</f>
        <v>0.57142857142857</v>
      </c>
      <c r="CB15" s="127">
        <v>411000</v>
      </c>
      <c r="CC15" s="128">
        <f>IFERROR(CB15/BX15,"-")</f>
        <v>58714.285714286</v>
      </c>
      <c r="CD15" s="129">
        <v>1</v>
      </c>
      <c r="CE15" s="129"/>
      <c r="CF15" s="129">
        <v>3</v>
      </c>
      <c r="CG15" s="130">
        <v>5</v>
      </c>
      <c r="CH15" s="131">
        <f>IF(Q15=0,"",IF(CG15=0,"",(CG15/Q15)))</f>
        <v>0.2</v>
      </c>
      <c r="CI15" s="132">
        <v>3</v>
      </c>
      <c r="CJ15" s="133">
        <f>IFERROR(CI15/CG15,"-")</f>
        <v>0.6</v>
      </c>
      <c r="CK15" s="134">
        <v>34000</v>
      </c>
      <c r="CL15" s="135">
        <f>IFERROR(CK15/CG15,"-")</f>
        <v>6800</v>
      </c>
      <c r="CM15" s="136">
        <v>1</v>
      </c>
      <c r="CN15" s="136">
        <v>1</v>
      </c>
      <c r="CO15" s="136">
        <v>1</v>
      </c>
      <c r="CP15" s="137">
        <v>11</v>
      </c>
      <c r="CQ15" s="138">
        <v>471000</v>
      </c>
      <c r="CR15" s="138">
        <v>243000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2.5730769230769</v>
      </c>
      <c r="B16" s="184" t="s">
        <v>97</v>
      </c>
      <c r="C16" s="184" t="s">
        <v>58</v>
      </c>
      <c r="D16" s="184"/>
      <c r="E16" s="184" t="s">
        <v>82</v>
      </c>
      <c r="F16" s="184" t="s">
        <v>83</v>
      </c>
      <c r="G16" s="184" t="s">
        <v>61</v>
      </c>
      <c r="H16" s="87" t="s">
        <v>98</v>
      </c>
      <c r="I16" s="87" t="s">
        <v>99</v>
      </c>
      <c r="J16" s="87" t="s">
        <v>100</v>
      </c>
      <c r="K16" s="176">
        <v>260000</v>
      </c>
      <c r="L16" s="79">
        <v>6</v>
      </c>
      <c r="M16" s="79">
        <v>0</v>
      </c>
      <c r="N16" s="79">
        <v>22</v>
      </c>
      <c r="O16" s="88">
        <v>2</v>
      </c>
      <c r="P16" s="89">
        <v>0</v>
      </c>
      <c r="Q16" s="90">
        <f>O16+P16</f>
        <v>2</v>
      </c>
      <c r="R16" s="80">
        <f>IFERROR(Q16/N16,"-")</f>
        <v>0.090909090909091</v>
      </c>
      <c r="S16" s="79">
        <v>1</v>
      </c>
      <c r="T16" s="79">
        <v>1</v>
      </c>
      <c r="U16" s="80">
        <f>IFERROR(T16/(Q16),"-")</f>
        <v>0.5</v>
      </c>
      <c r="V16" s="81">
        <f>IFERROR(K16/SUM(Q16:Q19),"-")</f>
        <v>10000</v>
      </c>
      <c r="W16" s="82">
        <v>1</v>
      </c>
      <c r="X16" s="80">
        <f>IF(Q16=0,"-",W16/Q16)</f>
        <v>0.5</v>
      </c>
      <c r="Y16" s="181">
        <v>5000</v>
      </c>
      <c r="Z16" s="182">
        <f>IFERROR(Y16/Q16,"-")</f>
        <v>2500</v>
      </c>
      <c r="AA16" s="182">
        <f>IFERROR(Y16/W16,"-")</f>
        <v>5000</v>
      </c>
      <c r="AB16" s="176">
        <f>SUM(Y16:Y19)-SUM(K16:K19)</f>
        <v>409000</v>
      </c>
      <c r="AC16" s="83">
        <f>SUM(Y16:Y19)/SUM(K16:K19)</f>
        <v>2.5730769230769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0.5</v>
      </c>
      <c r="BH16" s="109">
        <v>1</v>
      </c>
      <c r="BI16" s="111">
        <f>IFERROR(BH16/BF16,"-")</f>
        <v>1</v>
      </c>
      <c r="BJ16" s="112">
        <v>5000</v>
      </c>
      <c r="BK16" s="113">
        <f>IFERROR(BJ16/BF16,"-")</f>
        <v>5000</v>
      </c>
      <c r="BL16" s="114">
        <v>1</v>
      </c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5000</v>
      </c>
      <c r="CR16" s="138">
        <v>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101</v>
      </c>
      <c r="C17" s="184" t="s">
        <v>58</v>
      </c>
      <c r="D17" s="184"/>
      <c r="E17" s="184" t="s">
        <v>88</v>
      </c>
      <c r="F17" s="184" t="s">
        <v>89</v>
      </c>
      <c r="G17" s="184" t="s">
        <v>61</v>
      </c>
      <c r="H17" s="87"/>
      <c r="I17" s="87" t="s">
        <v>99</v>
      </c>
      <c r="J17" s="87" t="s">
        <v>102</v>
      </c>
      <c r="K17" s="176"/>
      <c r="L17" s="79">
        <v>15</v>
      </c>
      <c r="M17" s="79">
        <v>0</v>
      </c>
      <c r="N17" s="79">
        <v>52</v>
      </c>
      <c r="O17" s="88">
        <v>7</v>
      </c>
      <c r="P17" s="89">
        <v>0</v>
      </c>
      <c r="Q17" s="90">
        <f>O17+P17</f>
        <v>7</v>
      </c>
      <c r="R17" s="80">
        <f>IFERROR(Q17/N17,"-")</f>
        <v>0.13461538461538</v>
      </c>
      <c r="S17" s="79">
        <v>1</v>
      </c>
      <c r="T17" s="79">
        <v>3</v>
      </c>
      <c r="U17" s="80">
        <f>IFERROR(T17/(Q17),"-")</f>
        <v>0.42857142857143</v>
      </c>
      <c r="V17" s="81"/>
      <c r="W17" s="82">
        <v>1</v>
      </c>
      <c r="X17" s="80">
        <f>IF(Q17=0,"-",W17/Q17)</f>
        <v>0.14285714285714</v>
      </c>
      <c r="Y17" s="181">
        <v>35000</v>
      </c>
      <c r="Z17" s="182">
        <f>IFERROR(Y17/Q17,"-")</f>
        <v>5000</v>
      </c>
      <c r="AA17" s="182">
        <f>IFERROR(Y17/W17,"-")</f>
        <v>35000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3</v>
      </c>
      <c r="AO17" s="98">
        <f>IF(Q17=0,"",IF(AN17=0,"",(AN17/Q17)))</f>
        <v>0.42857142857143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0.14285714285714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0.14285714285714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0.28571428571429</v>
      </c>
      <c r="BZ17" s="125">
        <v>1</v>
      </c>
      <c r="CA17" s="126">
        <f>IFERROR(BZ17/BX17,"-")</f>
        <v>0.5</v>
      </c>
      <c r="CB17" s="127">
        <v>35000</v>
      </c>
      <c r="CC17" s="128">
        <f>IFERROR(CB17/BX17,"-")</f>
        <v>17500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35000</v>
      </c>
      <c r="CR17" s="138">
        <v>35000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103</v>
      </c>
      <c r="C18" s="184" t="s">
        <v>58</v>
      </c>
      <c r="D18" s="184"/>
      <c r="E18" s="184" t="s">
        <v>91</v>
      </c>
      <c r="F18" s="184" t="s">
        <v>104</v>
      </c>
      <c r="G18" s="184" t="s">
        <v>61</v>
      </c>
      <c r="H18" s="87"/>
      <c r="I18" s="87" t="s">
        <v>99</v>
      </c>
      <c r="J18" s="87" t="s">
        <v>105</v>
      </c>
      <c r="K18" s="176"/>
      <c r="L18" s="79">
        <v>9</v>
      </c>
      <c r="M18" s="79">
        <v>0</v>
      </c>
      <c r="N18" s="79">
        <v>56</v>
      </c>
      <c r="O18" s="88">
        <v>5</v>
      </c>
      <c r="P18" s="89">
        <v>0</v>
      </c>
      <c r="Q18" s="90">
        <f>O18+P18</f>
        <v>5</v>
      </c>
      <c r="R18" s="80">
        <f>IFERROR(Q18/N18,"-")</f>
        <v>0.089285714285714</v>
      </c>
      <c r="S18" s="79">
        <v>2</v>
      </c>
      <c r="T18" s="79">
        <v>2</v>
      </c>
      <c r="U18" s="80">
        <f>IFERROR(T18/(Q18),"-")</f>
        <v>0.4</v>
      </c>
      <c r="V18" s="81"/>
      <c r="W18" s="82">
        <v>1</v>
      </c>
      <c r="X18" s="80">
        <f>IF(Q18=0,"-",W18/Q18)</f>
        <v>0.2</v>
      </c>
      <c r="Y18" s="181">
        <v>8000</v>
      </c>
      <c r="Z18" s="182">
        <f>IFERROR(Y18/Q18,"-")</f>
        <v>1600</v>
      </c>
      <c r="AA18" s="182">
        <f>IFERROR(Y18/W18,"-")</f>
        <v>8000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0.2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0.2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2</v>
      </c>
      <c r="BG18" s="110">
        <f>IF(Q18=0,"",IF(BF18=0,"",(BF18/Q18)))</f>
        <v>0.4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0.2</v>
      </c>
      <c r="BQ18" s="118">
        <v>1</v>
      </c>
      <c r="BR18" s="119">
        <f>IFERROR(BQ18/BO18,"-")</f>
        <v>1</v>
      </c>
      <c r="BS18" s="120">
        <v>8000</v>
      </c>
      <c r="BT18" s="121">
        <f>IFERROR(BS18/BO18,"-")</f>
        <v>8000</v>
      </c>
      <c r="BU18" s="122"/>
      <c r="BV18" s="122">
        <v>1</v>
      </c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8000</v>
      </c>
      <c r="CR18" s="138">
        <v>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106</v>
      </c>
      <c r="C19" s="184" t="s">
        <v>58</v>
      </c>
      <c r="D19" s="184"/>
      <c r="E19" s="184" t="s">
        <v>78</v>
      </c>
      <c r="F19" s="184" t="s">
        <v>78</v>
      </c>
      <c r="G19" s="184" t="s">
        <v>79</v>
      </c>
      <c r="H19" s="87"/>
      <c r="I19" s="87"/>
      <c r="J19" s="87"/>
      <c r="K19" s="176"/>
      <c r="L19" s="79">
        <v>91</v>
      </c>
      <c r="M19" s="79">
        <v>53</v>
      </c>
      <c r="N19" s="79">
        <v>23</v>
      </c>
      <c r="O19" s="88">
        <v>12</v>
      </c>
      <c r="P19" s="89">
        <v>0</v>
      </c>
      <c r="Q19" s="90">
        <f>O19+P19</f>
        <v>12</v>
      </c>
      <c r="R19" s="80">
        <f>IFERROR(Q19/N19,"-")</f>
        <v>0.52173913043478</v>
      </c>
      <c r="S19" s="79">
        <v>6</v>
      </c>
      <c r="T19" s="79">
        <v>1</v>
      </c>
      <c r="U19" s="80">
        <f>IFERROR(T19/(Q19),"-")</f>
        <v>0.083333333333333</v>
      </c>
      <c r="V19" s="81"/>
      <c r="W19" s="82">
        <v>5</v>
      </c>
      <c r="X19" s="80">
        <f>IF(Q19=0,"-",W19/Q19)</f>
        <v>0.41666666666667</v>
      </c>
      <c r="Y19" s="181">
        <v>621000</v>
      </c>
      <c r="Z19" s="182">
        <f>IFERROR(Y19/Q19,"-")</f>
        <v>51750</v>
      </c>
      <c r="AA19" s="182">
        <f>IFERROR(Y19/W19,"-")</f>
        <v>124200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0.16666666666667</v>
      </c>
      <c r="BH19" s="109">
        <v>1</v>
      </c>
      <c r="BI19" s="111">
        <f>IFERROR(BH19/BF19,"-")</f>
        <v>0.5</v>
      </c>
      <c r="BJ19" s="112">
        <v>3000</v>
      </c>
      <c r="BK19" s="113">
        <f>IFERROR(BJ19/BF19,"-")</f>
        <v>1500</v>
      </c>
      <c r="BL19" s="114">
        <v>1</v>
      </c>
      <c r="BM19" s="114"/>
      <c r="BN19" s="114"/>
      <c r="BO19" s="116">
        <v>7</v>
      </c>
      <c r="BP19" s="117">
        <f>IF(Q19=0,"",IF(BO19=0,"",(BO19/Q19)))</f>
        <v>0.58333333333333</v>
      </c>
      <c r="BQ19" s="118">
        <v>3</v>
      </c>
      <c r="BR19" s="119">
        <f>IFERROR(BQ19/BO19,"-")</f>
        <v>0.42857142857143</v>
      </c>
      <c r="BS19" s="120">
        <v>83000</v>
      </c>
      <c r="BT19" s="121">
        <f>IFERROR(BS19/BO19,"-")</f>
        <v>11857.142857143</v>
      </c>
      <c r="BU19" s="122"/>
      <c r="BV19" s="122"/>
      <c r="BW19" s="122">
        <v>3</v>
      </c>
      <c r="BX19" s="123">
        <v>3</v>
      </c>
      <c r="BY19" s="124">
        <f>IF(Q19=0,"",IF(BX19=0,"",(BX19/Q19)))</f>
        <v>0.25</v>
      </c>
      <c r="BZ19" s="125">
        <v>1</v>
      </c>
      <c r="CA19" s="126">
        <f>IFERROR(BZ19/BX19,"-")</f>
        <v>0.33333333333333</v>
      </c>
      <c r="CB19" s="127">
        <v>535000</v>
      </c>
      <c r="CC19" s="128">
        <f>IFERROR(CB19/BX19,"-")</f>
        <v>178333.33333333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5</v>
      </c>
      <c r="CQ19" s="138">
        <v>621000</v>
      </c>
      <c r="CR19" s="138">
        <v>535000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1.944</v>
      </c>
      <c r="B20" s="184" t="s">
        <v>107</v>
      </c>
      <c r="C20" s="184" t="s">
        <v>58</v>
      </c>
      <c r="D20" s="184"/>
      <c r="E20" s="184" t="s">
        <v>82</v>
      </c>
      <c r="F20" s="184" t="s">
        <v>83</v>
      </c>
      <c r="G20" s="184" t="s">
        <v>61</v>
      </c>
      <c r="H20" s="87" t="s">
        <v>108</v>
      </c>
      <c r="I20" s="87" t="s">
        <v>109</v>
      </c>
      <c r="J20" s="87" t="s">
        <v>100</v>
      </c>
      <c r="K20" s="176">
        <v>125000</v>
      </c>
      <c r="L20" s="79">
        <v>3</v>
      </c>
      <c r="M20" s="79">
        <v>0</v>
      </c>
      <c r="N20" s="79">
        <v>11</v>
      </c>
      <c r="O20" s="88">
        <v>1</v>
      </c>
      <c r="P20" s="89">
        <v>0</v>
      </c>
      <c r="Q20" s="90">
        <f>O20+P20</f>
        <v>1</v>
      </c>
      <c r="R20" s="80">
        <f>IFERROR(Q20/N20,"-")</f>
        <v>0.090909090909091</v>
      </c>
      <c r="S20" s="79">
        <v>1</v>
      </c>
      <c r="T20" s="79">
        <v>0</v>
      </c>
      <c r="U20" s="80">
        <f>IFERROR(T20/(Q20),"-")</f>
        <v>0</v>
      </c>
      <c r="V20" s="81">
        <f>IFERROR(K20/SUM(Q20:Q23),"-")</f>
        <v>10416.666666667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SUM(Y20:Y23)-SUM(K20:K23)</f>
        <v>118000</v>
      </c>
      <c r="AC20" s="83">
        <f>SUM(Y20:Y23)/SUM(K20:K23)</f>
        <v>1.944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1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110</v>
      </c>
      <c r="C21" s="184" t="s">
        <v>58</v>
      </c>
      <c r="D21" s="184"/>
      <c r="E21" s="184" t="s">
        <v>88</v>
      </c>
      <c r="F21" s="184" t="s">
        <v>89</v>
      </c>
      <c r="G21" s="184" t="s">
        <v>61</v>
      </c>
      <c r="H21" s="87"/>
      <c r="I21" s="87" t="s">
        <v>109</v>
      </c>
      <c r="J21" s="87" t="s">
        <v>102</v>
      </c>
      <c r="K21" s="176"/>
      <c r="L21" s="79">
        <v>6</v>
      </c>
      <c r="M21" s="79">
        <v>0</v>
      </c>
      <c r="N21" s="79">
        <v>34</v>
      </c>
      <c r="O21" s="88">
        <v>1</v>
      </c>
      <c r="P21" s="89">
        <v>0</v>
      </c>
      <c r="Q21" s="90">
        <f>O21+P21</f>
        <v>1</v>
      </c>
      <c r="R21" s="80">
        <f>IFERROR(Q21/N21,"-")</f>
        <v>0.029411764705882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111</v>
      </c>
      <c r="C22" s="184" t="s">
        <v>58</v>
      </c>
      <c r="D22" s="184"/>
      <c r="E22" s="184" t="s">
        <v>91</v>
      </c>
      <c r="F22" s="184" t="s">
        <v>104</v>
      </c>
      <c r="G22" s="184" t="s">
        <v>61</v>
      </c>
      <c r="H22" s="87"/>
      <c r="I22" s="87" t="s">
        <v>109</v>
      </c>
      <c r="J22" s="87" t="s">
        <v>105</v>
      </c>
      <c r="K22" s="176"/>
      <c r="L22" s="79">
        <v>4</v>
      </c>
      <c r="M22" s="79">
        <v>0</v>
      </c>
      <c r="N22" s="79">
        <v>19</v>
      </c>
      <c r="O22" s="88">
        <v>1</v>
      </c>
      <c r="P22" s="89">
        <v>0</v>
      </c>
      <c r="Q22" s="90">
        <f>O22+P22</f>
        <v>1</v>
      </c>
      <c r="R22" s="80">
        <f>IFERROR(Q22/N22,"-")</f>
        <v>0.052631578947368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112</v>
      </c>
      <c r="C23" s="184" t="s">
        <v>58</v>
      </c>
      <c r="D23" s="184"/>
      <c r="E23" s="184" t="s">
        <v>78</v>
      </c>
      <c r="F23" s="184" t="s">
        <v>78</v>
      </c>
      <c r="G23" s="184" t="s">
        <v>79</v>
      </c>
      <c r="H23" s="87"/>
      <c r="I23" s="87"/>
      <c r="J23" s="87"/>
      <c r="K23" s="176"/>
      <c r="L23" s="79">
        <v>51</v>
      </c>
      <c r="M23" s="79">
        <v>19</v>
      </c>
      <c r="N23" s="79">
        <v>2</v>
      </c>
      <c r="O23" s="88">
        <v>9</v>
      </c>
      <c r="P23" s="89">
        <v>0</v>
      </c>
      <c r="Q23" s="90">
        <f>O23+P23</f>
        <v>9</v>
      </c>
      <c r="R23" s="80">
        <f>IFERROR(Q23/N23,"-")</f>
        <v>4.5</v>
      </c>
      <c r="S23" s="79">
        <v>5</v>
      </c>
      <c r="T23" s="79">
        <v>1</v>
      </c>
      <c r="U23" s="80">
        <f>IFERROR(T23/(Q23),"-")</f>
        <v>0.11111111111111</v>
      </c>
      <c r="V23" s="81"/>
      <c r="W23" s="82">
        <v>5</v>
      </c>
      <c r="X23" s="80">
        <f>IF(Q23=0,"-",W23/Q23)</f>
        <v>0.55555555555556</v>
      </c>
      <c r="Y23" s="181">
        <v>243000</v>
      </c>
      <c r="Z23" s="182">
        <f>IFERROR(Y23/Q23,"-")</f>
        <v>27000</v>
      </c>
      <c r="AA23" s="182">
        <f>IFERROR(Y23/W23,"-")</f>
        <v>48600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4</v>
      </c>
      <c r="BP23" s="117">
        <f>IF(Q23=0,"",IF(BO23=0,"",(BO23/Q23)))</f>
        <v>0.44444444444444</v>
      </c>
      <c r="BQ23" s="118">
        <v>1</v>
      </c>
      <c r="BR23" s="119">
        <f>IFERROR(BQ23/BO23,"-")</f>
        <v>0.25</v>
      </c>
      <c r="BS23" s="120">
        <v>3000</v>
      </c>
      <c r="BT23" s="121">
        <f>IFERROR(BS23/BO23,"-")</f>
        <v>750</v>
      </c>
      <c r="BU23" s="122">
        <v>1</v>
      </c>
      <c r="BV23" s="122"/>
      <c r="BW23" s="122"/>
      <c r="BX23" s="123">
        <v>5</v>
      </c>
      <c r="BY23" s="124">
        <f>IF(Q23=0,"",IF(BX23=0,"",(BX23/Q23)))</f>
        <v>0.55555555555556</v>
      </c>
      <c r="BZ23" s="125">
        <v>4</v>
      </c>
      <c r="CA23" s="126">
        <f>IFERROR(BZ23/BX23,"-")</f>
        <v>0.8</v>
      </c>
      <c r="CB23" s="127">
        <v>243000</v>
      </c>
      <c r="CC23" s="128">
        <f>IFERROR(CB23/BX23,"-")</f>
        <v>48600</v>
      </c>
      <c r="CD23" s="129"/>
      <c r="CE23" s="129">
        <v>1</v>
      </c>
      <c r="CF23" s="129">
        <v>3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5</v>
      </c>
      <c r="CQ23" s="138">
        <v>243000</v>
      </c>
      <c r="CR23" s="138">
        <v>195000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11.475</v>
      </c>
      <c r="B24" s="184" t="s">
        <v>113</v>
      </c>
      <c r="C24" s="184" t="s">
        <v>58</v>
      </c>
      <c r="D24" s="184"/>
      <c r="E24" s="184" t="s">
        <v>59</v>
      </c>
      <c r="F24" s="184" t="s">
        <v>60</v>
      </c>
      <c r="G24" s="184" t="s">
        <v>61</v>
      </c>
      <c r="H24" s="87" t="s">
        <v>114</v>
      </c>
      <c r="I24" s="87" t="s">
        <v>115</v>
      </c>
      <c r="J24" s="185" t="s">
        <v>116</v>
      </c>
      <c r="K24" s="176">
        <v>120000</v>
      </c>
      <c r="L24" s="79">
        <v>7</v>
      </c>
      <c r="M24" s="79">
        <v>0</v>
      </c>
      <c r="N24" s="79">
        <v>43</v>
      </c>
      <c r="O24" s="88">
        <v>1</v>
      </c>
      <c r="P24" s="89">
        <v>0</v>
      </c>
      <c r="Q24" s="90">
        <f>O24+P24</f>
        <v>1</v>
      </c>
      <c r="R24" s="80">
        <f>IFERROR(Q24/N24,"-")</f>
        <v>0.023255813953488</v>
      </c>
      <c r="S24" s="79">
        <v>0</v>
      </c>
      <c r="T24" s="79">
        <v>1</v>
      </c>
      <c r="U24" s="80">
        <f>IFERROR(T24/(Q24),"-")</f>
        <v>1</v>
      </c>
      <c r="V24" s="81">
        <f>IFERROR(K24/SUM(Q24:Q25),"-")</f>
        <v>15000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1257000</v>
      </c>
      <c r="AC24" s="83">
        <f>SUM(Y24:Y25)/SUM(K24:K25)</f>
        <v>11.475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117</v>
      </c>
      <c r="C25" s="184" t="s">
        <v>58</v>
      </c>
      <c r="D25" s="184"/>
      <c r="E25" s="184" t="s">
        <v>59</v>
      </c>
      <c r="F25" s="184" t="s">
        <v>60</v>
      </c>
      <c r="G25" s="184" t="s">
        <v>79</v>
      </c>
      <c r="H25" s="87"/>
      <c r="I25" s="87"/>
      <c r="J25" s="87"/>
      <c r="K25" s="176"/>
      <c r="L25" s="79">
        <v>28</v>
      </c>
      <c r="M25" s="79">
        <v>24</v>
      </c>
      <c r="N25" s="79">
        <v>16</v>
      </c>
      <c r="O25" s="88">
        <v>7</v>
      </c>
      <c r="P25" s="89">
        <v>0</v>
      </c>
      <c r="Q25" s="90">
        <f>O25+P25</f>
        <v>7</v>
      </c>
      <c r="R25" s="80">
        <f>IFERROR(Q25/N25,"-")</f>
        <v>0.4375</v>
      </c>
      <c r="S25" s="79">
        <v>5</v>
      </c>
      <c r="T25" s="79">
        <v>0</v>
      </c>
      <c r="U25" s="80">
        <f>IFERROR(T25/(Q25),"-")</f>
        <v>0</v>
      </c>
      <c r="V25" s="81"/>
      <c r="W25" s="82">
        <v>5</v>
      </c>
      <c r="X25" s="80">
        <f>IF(Q25=0,"-",W25/Q25)</f>
        <v>0.71428571428571</v>
      </c>
      <c r="Y25" s="181">
        <v>1377000</v>
      </c>
      <c r="Z25" s="182">
        <f>IFERROR(Y25/Q25,"-")</f>
        <v>196714.28571429</v>
      </c>
      <c r="AA25" s="182">
        <f>IFERROR(Y25/W25,"-")</f>
        <v>275400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0.14285714285714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0.28571428571429</v>
      </c>
      <c r="BQ25" s="118">
        <v>1</v>
      </c>
      <c r="BR25" s="119">
        <f>IFERROR(BQ25/BO25,"-")</f>
        <v>0.5</v>
      </c>
      <c r="BS25" s="120">
        <v>701000</v>
      </c>
      <c r="BT25" s="121">
        <f>IFERROR(BS25/BO25,"-")</f>
        <v>350500</v>
      </c>
      <c r="BU25" s="122"/>
      <c r="BV25" s="122"/>
      <c r="BW25" s="122">
        <v>1</v>
      </c>
      <c r="BX25" s="123">
        <v>4</v>
      </c>
      <c r="BY25" s="124">
        <f>IF(Q25=0,"",IF(BX25=0,"",(BX25/Q25)))</f>
        <v>0.57142857142857</v>
      </c>
      <c r="BZ25" s="125">
        <v>4</v>
      </c>
      <c r="CA25" s="126">
        <f>IFERROR(BZ25/BX25,"-")</f>
        <v>1</v>
      </c>
      <c r="CB25" s="127">
        <v>676000</v>
      </c>
      <c r="CC25" s="128">
        <f>IFERROR(CB25/BX25,"-")</f>
        <v>169000</v>
      </c>
      <c r="CD25" s="129">
        <v>1</v>
      </c>
      <c r="CE25" s="129"/>
      <c r="CF25" s="129">
        <v>3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5</v>
      </c>
      <c r="CQ25" s="138">
        <v>1377000</v>
      </c>
      <c r="CR25" s="138">
        <v>701000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0.066666666666667</v>
      </c>
      <c r="B26" s="184" t="s">
        <v>118</v>
      </c>
      <c r="C26" s="184" t="s">
        <v>58</v>
      </c>
      <c r="D26" s="184"/>
      <c r="E26" s="184" t="s">
        <v>66</v>
      </c>
      <c r="F26" s="184" t="s">
        <v>60</v>
      </c>
      <c r="G26" s="184" t="s">
        <v>61</v>
      </c>
      <c r="H26" s="87" t="s">
        <v>84</v>
      </c>
      <c r="I26" s="87" t="s">
        <v>115</v>
      </c>
      <c r="J26" s="186" t="s">
        <v>119</v>
      </c>
      <c r="K26" s="176">
        <v>150000</v>
      </c>
      <c r="L26" s="79">
        <v>7</v>
      </c>
      <c r="M26" s="79">
        <v>0</v>
      </c>
      <c r="N26" s="79">
        <v>25</v>
      </c>
      <c r="O26" s="88">
        <v>5</v>
      </c>
      <c r="P26" s="89">
        <v>0</v>
      </c>
      <c r="Q26" s="90">
        <f>O26+P26</f>
        <v>5</v>
      </c>
      <c r="R26" s="80">
        <f>IFERROR(Q26/N26,"-")</f>
        <v>0.2</v>
      </c>
      <c r="S26" s="79">
        <v>1</v>
      </c>
      <c r="T26" s="79">
        <v>3</v>
      </c>
      <c r="U26" s="80">
        <f>IFERROR(T26/(Q26),"-")</f>
        <v>0.6</v>
      </c>
      <c r="V26" s="81">
        <f>IFERROR(K26/SUM(Q26:Q27),"-")</f>
        <v>18750</v>
      </c>
      <c r="W26" s="82">
        <v>1</v>
      </c>
      <c r="X26" s="80">
        <f>IF(Q26=0,"-",W26/Q26)</f>
        <v>0.2</v>
      </c>
      <c r="Y26" s="181">
        <v>10000</v>
      </c>
      <c r="Z26" s="182">
        <f>IFERROR(Y26/Q26,"-")</f>
        <v>2000</v>
      </c>
      <c r="AA26" s="182">
        <f>IFERROR(Y26/W26,"-")</f>
        <v>10000</v>
      </c>
      <c r="AB26" s="176">
        <f>SUM(Y26:Y27)-SUM(K26:K27)</f>
        <v>-140000</v>
      </c>
      <c r="AC26" s="83">
        <f>SUM(Y26:Y27)/SUM(K26:K27)</f>
        <v>0.066666666666667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0.2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2</v>
      </c>
      <c r="BG26" s="110">
        <f>IF(Q26=0,"",IF(BF26=0,"",(BF26/Q26)))</f>
        <v>0.4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0.4</v>
      </c>
      <c r="BQ26" s="118">
        <v>1</v>
      </c>
      <c r="BR26" s="119">
        <f>IFERROR(BQ26/BO26,"-")</f>
        <v>0.5</v>
      </c>
      <c r="BS26" s="120">
        <v>10000</v>
      </c>
      <c r="BT26" s="121">
        <f>IFERROR(BS26/BO26,"-")</f>
        <v>5000</v>
      </c>
      <c r="BU26" s="122"/>
      <c r="BV26" s="122">
        <v>1</v>
      </c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10000</v>
      </c>
      <c r="CR26" s="138">
        <v>10000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120</v>
      </c>
      <c r="C27" s="184" t="s">
        <v>58</v>
      </c>
      <c r="D27" s="184"/>
      <c r="E27" s="184" t="s">
        <v>66</v>
      </c>
      <c r="F27" s="184" t="s">
        <v>60</v>
      </c>
      <c r="G27" s="184" t="s">
        <v>79</v>
      </c>
      <c r="H27" s="87"/>
      <c r="I27" s="87"/>
      <c r="J27" s="87"/>
      <c r="K27" s="176"/>
      <c r="L27" s="79">
        <v>23</v>
      </c>
      <c r="M27" s="79">
        <v>14</v>
      </c>
      <c r="N27" s="79">
        <v>2</v>
      </c>
      <c r="O27" s="88">
        <v>3</v>
      </c>
      <c r="P27" s="89">
        <v>0</v>
      </c>
      <c r="Q27" s="90">
        <f>O27+P27</f>
        <v>3</v>
      </c>
      <c r="R27" s="80">
        <f>IFERROR(Q27/N27,"-")</f>
        <v>1.5</v>
      </c>
      <c r="S27" s="79">
        <v>0</v>
      </c>
      <c r="T27" s="79">
        <v>1</v>
      </c>
      <c r="U27" s="80">
        <f>IFERROR(T27/(Q27),"-")</f>
        <v>0.33333333333333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0.33333333333333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0.33333333333333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3.9966666666667</v>
      </c>
      <c r="B28" s="184" t="s">
        <v>121</v>
      </c>
      <c r="C28" s="184" t="s">
        <v>58</v>
      </c>
      <c r="D28" s="184"/>
      <c r="E28" s="184" t="s">
        <v>122</v>
      </c>
      <c r="F28" s="184" t="s">
        <v>83</v>
      </c>
      <c r="G28" s="184" t="s">
        <v>61</v>
      </c>
      <c r="H28" s="87" t="s">
        <v>123</v>
      </c>
      <c r="I28" s="87" t="s">
        <v>124</v>
      </c>
      <c r="J28" s="87"/>
      <c r="K28" s="176">
        <v>300000</v>
      </c>
      <c r="L28" s="79">
        <v>1</v>
      </c>
      <c r="M28" s="79">
        <v>0</v>
      </c>
      <c r="N28" s="79">
        <v>16</v>
      </c>
      <c r="O28" s="88">
        <v>1</v>
      </c>
      <c r="P28" s="89">
        <v>0</v>
      </c>
      <c r="Q28" s="90">
        <f>O28+P28</f>
        <v>1</v>
      </c>
      <c r="R28" s="80">
        <f>IFERROR(Q28/N28,"-")</f>
        <v>0.0625</v>
      </c>
      <c r="S28" s="79">
        <v>0</v>
      </c>
      <c r="T28" s="79">
        <v>0</v>
      </c>
      <c r="U28" s="80">
        <f>IFERROR(T28/(Q28),"-")</f>
        <v>0</v>
      </c>
      <c r="V28" s="81">
        <f>IFERROR(K28/SUM(Q28:Q41),"-")</f>
        <v>25000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SUM(Y28:Y41)-SUM(K28:K41)</f>
        <v>899000</v>
      </c>
      <c r="AC28" s="83">
        <f>SUM(Y28:Y41)/SUM(K28:K41)</f>
        <v>3.9966666666667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1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125</v>
      </c>
      <c r="C29" s="184" t="s">
        <v>58</v>
      </c>
      <c r="D29" s="184"/>
      <c r="E29" s="184" t="s">
        <v>126</v>
      </c>
      <c r="F29" s="184" t="s">
        <v>89</v>
      </c>
      <c r="G29" s="184" t="s">
        <v>61</v>
      </c>
      <c r="H29" s="87" t="s">
        <v>127</v>
      </c>
      <c r="I29" s="87" t="s">
        <v>124</v>
      </c>
      <c r="J29" s="87"/>
      <c r="K29" s="176"/>
      <c r="L29" s="79">
        <v>5</v>
      </c>
      <c r="M29" s="79">
        <v>0</v>
      </c>
      <c r="N29" s="79">
        <v>11</v>
      </c>
      <c r="O29" s="88">
        <v>1</v>
      </c>
      <c r="P29" s="89">
        <v>0</v>
      </c>
      <c r="Q29" s="90">
        <f>O29+P29</f>
        <v>1</v>
      </c>
      <c r="R29" s="80">
        <f>IFERROR(Q29/N29,"-")</f>
        <v>0.090909090909091</v>
      </c>
      <c r="S29" s="79">
        <v>1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1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128</v>
      </c>
      <c r="C30" s="184" t="s">
        <v>58</v>
      </c>
      <c r="D30" s="184"/>
      <c r="E30" s="184" t="s">
        <v>129</v>
      </c>
      <c r="F30" s="184" t="s">
        <v>104</v>
      </c>
      <c r="G30" s="184" t="s">
        <v>61</v>
      </c>
      <c r="H30" s="87" t="s">
        <v>130</v>
      </c>
      <c r="I30" s="87" t="s">
        <v>124</v>
      </c>
      <c r="J30" s="87"/>
      <c r="K30" s="176"/>
      <c r="L30" s="79">
        <v>1</v>
      </c>
      <c r="M30" s="79">
        <v>0</v>
      </c>
      <c r="N30" s="79">
        <v>19</v>
      </c>
      <c r="O30" s="88">
        <v>1</v>
      </c>
      <c r="P30" s="89">
        <v>0</v>
      </c>
      <c r="Q30" s="90">
        <f>O30+P30</f>
        <v>1</v>
      </c>
      <c r="R30" s="80">
        <f>IFERROR(Q30/N30,"-")</f>
        <v>0.052631578947368</v>
      </c>
      <c r="S30" s="79">
        <v>0</v>
      </c>
      <c r="T30" s="79">
        <v>1</v>
      </c>
      <c r="U30" s="80">
        <f>IFERROR(T30/(Q30),"-")</f>
        <v>1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1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131</v>
      </c>
      <c r="C31" s="184" t="s">
        <v>58</v>
      </c>
      <c r="D31" s="184"/>
      <c r="E31" s="184" t="s">
        <v>132</v>
      </c>
      <c r="F31" s="184" t="s">
        <v>95</v>
      </c>
      <c r="G31" s="184" t="s">
        <v>61</v>
      </c>
      <c r="H31" s="87" t="s">
        <v>133</v>
      </c>
      <c r="I31" s="87" t="s">
        <v>124</v>
      </c>
      <c r="J31" s="87"/>
      <c r="K31" s="176"/>
      <c r="L31" s="79">
        <v>2</v>
      </c>
      <c r="M31" s="79">
        <v>0</v>
      </c>
      <c r="N31" s="79">
        <v>6</v>
      </c>
      <c r="O31" s="88">
        <v>0</v>
      </c>
      <c r="P31" s="89">
        <v>0</v>
      </c>
      <c r="Q31" s="90">
        <f>O31+P31</f>
        <v>0</v>
      </c>
      <c r="R31" s="80">
        <f>IFERROR(Q31/N31,"-")</f>
        <v>0</v>
      </c>
      <c r="S31" s="79">
        <v>0</v>
      </c>
      <c r="T31" s="79">
        <v>0</v>
      </c>
      <c r="U31" s="80" t="str">
        <f>IFERROR(T31/(Q31),"-")</f>
        <v>-</v>
      </c>
      <c r="V31" s="81"/>
      <c r="W31" s="82">
        <v>0</v>
      </c>
      <c r="X31" s="80" t="str">
        <f>IF(Q31=0,"-",W31/Q31)</f>
        <v>-</v>
      </c>
      <c r="Y31" s="181">
        <v>0</v>
      </c>
      <c r="Z31" s="182" t="str">
        <f>IFERROR(Y31/Q31,"-")</f>
        <v>-</v>
      </c>
      <c r="AA31" s="182" t="str">
        <f>IFERROR(Y31/W31,"-")</f>
        <v>-</v>
      </c>
      <c r="AB31" s="176"/>
      <c r="AC31" s="83"/>
      <c r="AD31" s="77"/>
      <c r="AE31" s="91"/>
      <c r="AF31" s="92" t="str">
        <f>IF(Q31=0,"",IF(AE31=0,"",(AE31/Q31)))</f>
        <v/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 t="str">
        <f>IF(Q31=0,"",IF(AN31=0,"",(AN31/Q31)))</f>
        <v/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 t="str">
        <f>IF(Q31=0,"",IF(AW31=0,"",(AW31/Q31)))</f>
        <v/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 t="str">
        <f>IF(Q31=0,"",IF(BF31=0,"",(BF31/Q31)))</f>
        <v/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 t="str">
        <f>IF(Q31=0,"",IF(BO31=0,"",(BO31/Q31)))</f>
        <v/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 t="str">
        <f>IF(Q31=0,"",IF(BX31=0,"",(BX31/Q31)))</f>
        <v/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 t="str">
        <f>IF(Q31=0,"",IF(CG31=0,"",(CG31/Q31)))</f>
        <v/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134</v>
      </c>
      <c r="C32" s="184" t="s">
        <v>58</v>
      </c>
      <c r="D32" s="184"/>
      <c r="E32" s="184" t="s">
        <v>122</v>
      </c>
      <c r="F32" s="184" t="s">
        <v>83</v>
      </c>
      <c r="G32" s="184" t="s">
        <v>61</v>
      </c>
      <c r="H32" s="87" t="s">
        <v>135</v>
      </c>
      <c r="I32" s="87" t="s">
        <v>124</v>
      </c>
      <c r="J32" s="87"/>
      <c r="K32" s="176"/>
      <c r="L32" s="79">
        <v>0</v>
      </c>
      <c r="M32" s="79">
        <v>0</v>
      </c>
      <c r="N32" s="79">
        <v>7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/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/>
      <c r="AC32" s="83"/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136</v>
      </c>
      <c r="C33" s="184" t="s">
        <v>58</v>
      </c>
      <c r="D33" s="184"/>
      <c r="E33" s="184" t="s">
        <v>126</v>
      </c>
      <c r="F33" s="184" t="s">
        <v>89</v>
      </c>
      <c r="G33" s="184" t="s">
        <v>61</v>
      </c>
      <c r="H33" s="87" t="s">
        <v>137</v>
      </c>
      <c r="I33" s="87" t="s">
        <v>124</v>
      </c>
      <c r="J33" s="87"/>
      <c r="K33" s="176"/>
      <c r="L33" s="79">
        <v>4</v>
      </c>
      <c r="M33" s="79">
        <v>0</v>
      </c>
      <c r="N33" s="79">
        <v>19</v>
      </c>
      <c r="O33" s="88">
        <v>1</v>
      </c>
      <c r="P33" s="89">
        <v>0</v>
      </c>
      <c r="Q33" s="90">
        <f>O33+P33</f>
        <v>1</v>
      </c>
      <c r="R33" s="80">
        <f>IFERROR(Q33/N33,"-")</f>
        <v>0.052631578947368</v>
      </c>
      <c r="S33" s="79">
        <v>1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1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138</v>
      </c>
      <c r="C34" s="184" t="s">
        <v>58</v>
      </c>
      <c r="D34" s="184"/>
      <c r="E34" s="184" t="s">
        <v>129</v>
      </c>
      <c r="F34" s="184" t="s">
        <v>104</v>
      </c>
      <c r="G34" s="184" t="s">
        <v>61</v>
      </c>
      <c r="H34" s="87" t="s">
        <v>139</v>
      </c>
      <c r="I34" s="87" t="s">
        <v>124</v>
      </c>
      <c r="J34" s="87"/>
      <c r="K34" s="176"/>
      <c r="L34" s="79">
        <v>4</v>
      </c>
      <c r="M34" s="79">
        <v>0</v>
      </c>
      <c r="N34" s="79">
        <v>8</v>
      </c>
      <c r="O34" s="88">
        <v>0</v>
      </c>
      <c r="P34" s="89">
        <v>0</v>
      </c>
      <c r="Q34" s="90">
        <f>O34+P34</f>
        <v>0</v>
      </c>
      <c r="R34" s="80">
        <f>IFERROR(Q34/N34,"-")</f>
        <v>0</v>
      </c>
      <c r="S34" s="79">
        <v>0</v>
      </c>
      <c r="T34" s="79">
        <v>0</v>
      </c>
      <c r="U34" s="80" t="str">
        <f>IFERROR(T34/(Q34),"-")</f>
        <v>-</v>
      </c>
      <c r="V34" s="81"/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/>
      <c r="AC34" s="83"/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140</v>
      </c>
      <c r="C35" s="184" t="s">
        <v>58</v>
      </c>
      <c r="D35" s="184"/>
      <c r="E35" s="184" t="s">
        <v>132</v>
      </c>
      <c r="F35" s="184" t="s">
        <v>95</v>
      </c>
      <c r="G35" s="184" t="s">
        <v>61</v>
      </c>
      <c r="H35" s="87" t="s">
        <v>141</v>
      </c>
      <c r="I35" s="87" t="s">
        <v>124</v>
      </c>
      <c r="J35" s="87"/>
      <c r="K35" s="176"/>
      <c r="L35" s="79">
        <v>1</v>
      </c>
      <c r="M35" s="79">
        <v>0</v>
      </c>
      <c r="N35" s="79">
        <v>7</v>
      </c>
      <c r="O35" s="88">
        <v>0</v>
      </c>
      <c r="P35" s="89">
        <v>0</v>
      </c>
      <c r="Q35" s="90">
        <f>O35+P35</f>
        <v>0</v>
      </c>
      <c r="R35" s="80">
        <f>IFERROR(Q35/N35,"-")</f>
        <v>0</v>
      </c>
      <c r="S35" s="79">
        <v>0</v>
      </c>
      <c r="T35" s="79">
        <v>0</v>
      </c>
      <c r="U35" s="80" t="str">
        <f>IFERROR(T35/(Q35),"-")</f>
        <v>-</v>
      </c>
      <c r="V35" s="81"/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/>
      <c r="AC35" s="83"/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142</v>
      </c>
      <c r="C36" s="184" t="s">
        <v>58</v>
      </c>
      <c r="D36" s="184"/>
      <c r="E36" s="184" t="s">
        <v>122</v>
      </c>
      <c r="F36" s="184" t="s">
        <v>83</v>
      </c>
      <c r="G36" s="184" t="s">
        <v>61</v>
      </c>
      <c r="H36" s="87" t="s">
        <v>143</v>
      </c>
      <c r="I36" s="87" t="s">
        <v>124</v>
      </c>
      <c r="J36" s="87"/>
      <c r="K36" s="176"/>
      <c r="L36" s="79">
        <v>3</v>
      </c>
      <c r="M36" s="79">
        <v>0</v>
      </c>
      <c r="N36" s="79">
        <v>4</v>
      </c>
      <c r="O36" s="88">
        <v>2</v>
      </c>
      <c r="P36" s="89">
        <v>0</v>
      </c>
      <c r="Q36" s="90">
        <f>O36+P36</f>
        <v>2</v>
      </c>
      <c r="R36" s="80">
        <f>IFERROR(Q36/N36,"-")</f>
        <v>0.5</v>
      </c>
      <c r="S36" s="79">
        <v>0</v>
      </c>
      <c r="T36" s="79">
        <v>1</v>
      </c>
      <c r="U36" s="80">
        <f>IFERROR(T36/(Q36),"-")</f>
        <v>0.5</v>
      </c>
      <c r="V36" s="81"/>
      <c r="W36" s="82">
        <v>1</v>
      </c>
      <c r="X36" s="80">
        <f>IF(Q36=0,"-",W36/Q36)</f>
        <v>0.5</v>
      </c>
      <c r="Y36" s="181">
        <v>16000</v>
      </c>
      <c r="Z36" s="182">
        <f>IFERROR(Y36/Q36,"-")</f>
        <v>8000</v>
      </c>
      <c r="AA36" s="182">
        <f>IFERROR(Y36/W36,"-")</f>
        <v>16000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1</v>
      </c>
      <c r="BH36" s="109">
        <v>1</v>
      </c>
      <c r="BI36" s="111">
        <f>IFERROR(BH36/BF36,"-")</f>
        <v>0.5</v>
      </c>
      <c r="BJ36" s="112">
        <v>16000</v>
      </c>
      <c r="BK36" s="113">
        <f>IFERROR(BJ36/BF36,"-")</f>
        <v>8000</v>
      </c>
      <c r="BL36" s="114"/>
      <c r="BM36" s="114"/>
      <c r="BN36" s="114">
        <v>1</v>
      </c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16000</v>
      </c>
      <c r="CR36" s="138">
        <v>16000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144</v>
      </c>
      <c r="C37" s="184" t="s">
        <v>58</v>
      </c>
      <c r="D37" s="184"/>
      <c r="E37" s="184" t="s">
        <v>126</v>
      </c>
      <c r="F37" s="184" t="s">
        <v>89</v>
      </c>
      <c r="G37" s="184" t="s">
        <v>61</v>
      </c>
      <c r="H37" s="87" t="s">
        <v>145</v>
      </c>
      <c r="I37" s="87" t="s">
        <v>124</v>
      </c>
      <c r="J37" s="87"/>
      <c r="K37" s="176"/>
      <c r="L37" s="79">
        <v>0</v>
      </c>
      <c r="M37" s="79">
        <v>0</v>
      </c>
      <c r="N37" s="79">
        <v>2</v>
      </c>
      <c r="O37" s="88">
        <v>0</v>
      </c>
      <c r="P37" s="89">
        <v>0</v>
      </c>
      <c r="Q37" s="90">
        <f>O37+P37</f>
        <v>0</v>
      </c>
      <c r="R37" s="80">
        <f>IFERROR(Q37/N37,"-")</f>
        <v>0</v>
      </c>
      <c r="S37" s="79">
        <v>0</v>
      </c>
      <c r="T37" s="79">
        <v>0</v>
      </c>
      <c r="U37" s="80" t="str">
        <f>IFERROR(T37/(Q37),"-")</f>
        <v>-</v>
      </c>
      <c r="V37" s="81"/>
      <c r="W37" s="82">
        <v>0</v>
      </c>
      <c r="X37" s="80" t="str">
        <f>IF(Q37=0,"-",W37/Q37)</f>
        <v>-</v>
      </c>
      <c r="Y37" s="181">
        <v>0</v>
      </c>
      <c r="Z37" s="182" t="str">
        <f>IFERROR(Y37/Q37,"-")</f>
        <v>-</v>
      </c>
      <c r="AA37" s="182" t="str">
        <f>IFERROR(Y37/W37,"-")</f>
        <v>-</v>
      </c>
      <c r="AB37" s="176"/>
      <c r="AC37" s="83"/>
      <c r="AD37" s="77"/>
      <c r="AE37" s="91"/>
      <c r="AF37" s="92" t="str">
        <f>IF(Q37=0,"",IF(AE37=0,"",(AE37/Q37)))</f>
        <v/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 t="str">
        <f>IF(Q37=0,"",IF(AN37=0,"",(AN37/Q37)))</f>
        <v/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 t="str">
        <f>IF(Q37=0,"",IF(AW37=0,"",(AW37/Q37)))</f>
        <v/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 t="str">
        <f>IF(Q37=0,"",IF(BF37=0,"",(BF37/Q37)))</f>
        <v/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 t="str">
        <f>IF(Q37=0,"",IF(BO37=0,"",(BO37/Q37)))</f>
        <v/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 t="str">
        <f>IF(Q37=0,"",IF(BX37=0,"",(BX37/Q37)))</f>
        <v/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 t="str">
        <f>IF(Q37=0,"",IF(CG37=0,"",(CG37/Q37)))</f>
        <v/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146</v>
      </c>
      <c r="C38" s="184" t="s">
        <v>58</v>
      </c>
      <c r="D38" s="184"/>
      <c r="E38" s="184" t="s">
        <v>129</v>
      </c>
      <c r="F38" s="184" t="s">
        <v>104</v>
      </c>
      <c r="G38" s="184" t="s">
        <v>61</v>
      </c>
      <c r="H38" s="87" t="s">
        <v>147</v>
      </c>
      <c r="I38" s="87" t="s">
        <v>124</v>
      </c>
      <c r="J38" s="87"/>
      <c r="K38" s="176"/>
      <c r="L38" s="79">
        <v>1</v>
      </c>
      <c r="M38" s="79">
        <v>0</v>
      </c>
      <c r="N38" s="79">
        <v>6</v>
      </c>
      <c r="O38" s="88">
        <v>0</v>
      </c>
      <c r="P38" s="89">
        <v>0</v>
      </c>
      <c r="Q38" s="90">
        <f>O38+P38</f>
        <v>0</v>
      </c>
      <c r="R38" s="80">
        <f>IFERROR(Q38/N38,"-")</f>
        <v>0</v>
      </c>
      <c r="S38" s="79">
        <v>0</v>
      </c>
      <c r="T38" s="79">
        <v>0</v>
      </c>
      <c r="U38" s="80" t="str">
        <f>IFERROR(T38/(Q38),"-")</f>
        <v>-</v>
      </c>
      <c r="V38" s="81"/>
      <c r="W38" s="82">
        <v>0</v>
      </c>
      <c r="X38" s="80" t="str">
        <f>IF(Q38=0,"-",W38/Q38)</f>
        <v>-</v>
      </c>
      <c r="Y38" s="181">
        <v>0</v>
      </c>
      <c r="Z38" s="182" t="str">
        <f>IFERROR(Y38/Q38,"-")</f>
        <v>-</v>
      </c>
      <c r="AA38" s="182" t="str">
        <f>IFERROR(Y38/W38,"-")</f>
        <v>-</v>
      </c>
      <c r="AB38" s="176"/>
      <c r="AC38" s="83"/>
      <c r="AD38" s="77"/>
      <c r="AE38" s="91"/>
      <c r="AF38" s="92" t="str">
        <f>IF(Q38=0,"",IF(AE38=0,"",(AE38/Q38)))</f>
        <v/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 t="str">
        <f>IF(Q38=0,"",IF(AN38=0,"",(AN38/Q38)))</f>
        <v/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 t="str">
        <f>IF(Q38=0,"",IF(AW38=0,"",(AW38/Q38)))</f>
        <v/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 t="str">
        <f>IF(Q38=0,"",IF(BF38=0,"",(BF38/Q38)))</f>
        <v/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 t="str">
        <f>IF(Q38=0,"",IF(BO38=0,"",(BO38/Q38)))</f>
        <v/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 t="str">
        <f>IF(Q38=0,"",IF(BX38=0,"",(BX38/Q38)))</f>
        <v/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 t="str">
        <f>IF(Q38=0,"",IF(CG38=0,"",(CG38/Q38)))</f>
        <v/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148</v>
      </c>
      <c r="C39" s="184" t="s">
        <v>58</v>
      </c>
      <c r="D39" s="184"/>
      <c r="E39" s="184" t="s">
        <v>132</v>
      </c>
      <c r="F39" s="184" t="s">
        <v>95</v>
      </c>
      <c r="G39" s="184" t="s">
        <v>61</v>
      </c>
      <c r="H39" s="87" t="s">
        <v>149</v>
      </c>
      <c r="I39" s="87" t="s">
        <v>124</v>
      </c>
      <c r="J39" s="87"/>
      <c r="K39" s="176"/>
      <c r="L39" s="79">
        <v>3</v>
      </c>
      <c r="M39" s="79">
        <v>0</v>
      </c>
      <c r="N39" s="79">
        <v>10</v>
      </c>
      <c r="O39" s="88">
        <v>1</v>
      </c>
      <c r="P39" s="89">
        <v>0</v>
      </c>
      <c r="Q39" s="90">
        <f>O39+P39</f>
        <v>1</v>
      </c>
      <c r="R39" s="80">
        <f>IFERROR(Q39/N39,"-")</f>
        <v>0.1</v>
      </c>
      <c r="S39" s="79">
        <v>0</v>
      </c>
      <c r="T39" s="79">
        <v>0</v>
      </c>
      <c r="U39" s="80">
        <f>IFERROR(T39/(Q39),"-")</f>
        <v>0</v>
      </c>
      <c r="V39" s="81"/>
      <c r="W39" s="82">
        <v>1</v>
      </c>
      <c r="X39" s="80">
        <f>IF(Q39=0,"-",W39/Q39)</f>
        <v>1</v>
      </c>
      <c r="Y39" s="181">
        <v>5000</v>
      </c>
      <c r="Z39" s="182">
        <f>IFERROR(Y39/Q39,"-")</f>
        <v>5000</v>
      </c>
      <c r="AA39" s="182">
        <f>IFERROR(Y39/W39,"-")</f>
        <v>5000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1</v>
      </c>
      <c r="AP39" s="97">
        <v>1</v>
      </c>
      <c r="AQ39" s="99">
        <f>IFERROR(AP39/AN39,"-")</f>
        <v>1</v>
      </c>
      <c r="AR39" s="100">
        <v>5000</v>
      </c>
      <c r="AS39" s="101">
        <f>IFERROR(AR39/AN39,"-")</f>
        <v>5000</v>
      </c>
      <c r="AT39" s="102">
        <v>1</v>
      </c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5000</v>
      </c>
      <c r="CR39" s="138">
        <v>5000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150</v>
      </c>
      <c r="C40" s="184" t="s">
        <v>58</v>
      </c>
      <c r="D40" s="184"/>
      <c r="E40" s="184" t="s">
        <v>122</v>
      </c>
      <c r="F40" s="184" t="s">
        <v>83</v>
      </c>
      <c r="G40" s="184" t="s">
        <v>61</v>
      </c>
      <c r="H40" s="87" t="s">
        <v>151</v>
      </c>
      <c r="I40" s="87" t="s">
        <v>124</v>
      </c>
      <c r="J40" s="87"/>
      <c r="K40" s="176"/>
      <c r="L40" s="79">
        <v>3</v>
      </c>
      <c r="M40" s="79">
        <v>0</v>
      </c>
      <c r="N40" s="79">
        <v>19</v>
      </c>
      <c r="O40" s="88">
        <v>2</v>
      </c>
      <c r="P40" s="89">
        <v>0</v>
      </c>
      <c r="Q40" s="90">
        <f>O40+P40</f>
        <v>2</v>
      </c>
      <c r="R40" s="80">
        <f>IFERROR(Q40/N40,"-")</f>
        <v>0.10526315789474</v>
      </c>
      <c r="S40" s="79">
        <v>1</v>
      </c>
      <c r="T40" s="79">
        <v>1</v>
      </c>
      <c r="U40" s="80">
        <f>IFERROR(T40/(Q40),"-")</f>
        <v>0.5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1</v>
      </c>
      <c r="BY40" s="124">
        <f>IF(Q40=0,"",IF(BX40=0,"",(BX40/Q40)))</f>
        <v>0.5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152</v>
      </c>
      <c r="C41" s="184" t="s">
        <v>58</v>
      </c>
      <c r="D41" s="184"/>
      <c r="E41" s="184" t="s">
        <v>78</v>
      </c>
      <c r="F41" s="184" t="s">
        <v>78</v>
      </c>
      <c r="G41" s="184" t="s">
        <v>79</v>
      </c>
      <c r="H41" s="87" t="s">
        <v>153</v>
      </c>
      <c r="I41" s="87"/>
      <c r="J41" s="87"/>
      <c r="K41" s="176"/>
      <c r="L41" s="79">
        <v>103</v>
      </c>
      <c r="M41" s="79">
        <v>34</v>
      </c>
      <c r="N41" s="79">
        <v>3</v>
      </c>
      <c r="O41" s="88">
        <v>3</v>
      </c>
      <c r="P41" s="89">
        <v>0</v>
      </c>
      <c r="Q41" s="90">
        <f>O41+P41</f>
        <v>3</v>
      </c>
      <c r="R41" s="80">
        <f>IFERROR(Q41/N41,"-")</f>
        <v>1</v>
      </c>
      <c r="S41" s="79">
        <v>2</v>
      </c>
      <c r="T41" s="79">
        <v>0</v>
      </c>
      <c r="U41" s="80">
        <f>IFERROR(T41/(Q41),"-")</f>
        <v>0</v>
      </c>
      <c r="V41" s="81"/>
      <c r="W41" s="82">
        <v>2</v>
      </c>
      <c r="X41" s="80">
        <f>IF(Q41=0,"-",W41/Q41)</f>
        <v>0.66666666666667</v>
      </c>
      <c r="Y41" s="181">
        <v>1178000</v>
      </c>
      <c r="Z41" s="182">
        <f>IFERROR(Y41/Q41,"-")</f>
        <v>392666.66666667</v>
      </c>
      <c r="AA41" s="182">
        <f>IFERROR(Y41/W41,"-")</f>
        <v>589000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2</v>
      </c>
      <c r="BP41" s="117">
        <f>IF(Q41=0,"",IF(BO41=0,"",(BO41/Q41)))</f>
        <v>0.66666666666667</v>
      </c>
      <c r="BQ41" s="118">
        <v>2</v>
      </c>
      <c r="BR41" s="119">
        <f>IFERROR(BQ41/BO41,"-")</f>
        <v>1</v>
      </c>
      <c r="BS41" s="120">
        <v>1178000</v>
      </c>
      <c r="BT41" s="121">
        <f>IFERROR(BS41/BO41,"-")</f>
        <v>589000</v>
      </c>
      <c r="BU41" s="122"/>
      <c r="BV41" s="122"/>
      <c r="BW41" s="122">
        <v>2</v>
      </c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>
        <v>1</v>
      </c>
      <c r="CH41" s="131">
        <f>IF(Q41=0,"",IF(CG41=0,"",(CG41/Q41)))</f>
        <v>0.33333333333333</v>
      </c>
      <c r="CI41" s="132"/>
      <c r="CJ41" s="133">
        <f>IFERROR(CI41/CG41,"-")</f>
        <v>0</v>
      </c>
      <c r="CK41" s="134"/>
      <c r="CL41" s="135">
        <f>IFERROR(CK41/CG41,"-")</f>
        <v>0</v>
      </c>
      <c r="CM41" s="136"/>
      <c r="CN41" s="136"/>
      <c r="CO41" s="136"/>
      <c r="CP41" s="137">
        <v>2</v>
      </c>
      <c r="CQ41" s="138">
        <v>1178000</v>
      </c>
      <c r="CR41" s="138">
        <v>1160000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>
        <f>AC42</f>
        <v>1.13024</v>
      </c>
      <c r="B42" s="184" t="s">
        <v>154</v>
      </c>
      <c r="C42" s="184" t="s">
        <v>58</v>
      </c>
      <c r="D42" s="184"/>
      <c r="E42" s="184" t="s">
        <v>82</v>
      </c>
      <c r="F42" s="184" t="s">
        <v>83</v>
      </c>
      <c r="G42" s="184" t="s">
        <v>61</v>
      </c>
      <c r="H42" s="87" t="s">
        <v>155</v>
      </c>
      <c r="I42" s="87" t="s">
        <v>156</v>
      </c>
      <c r="J42" s="87" t="s">
        <v>157</v>
      </c>
      <c r="K42" s="176">
        <v>500000</v>
      </c>
      <c r="L42" s="79">
        <v>22</v>
      </c>
      <c r="M42" s="79">
        <v>0</v>
      </c>
      <c r="N42" s="79">
        <v>79</v>
      </c>
      <c r="O42" s="88">
        <v>8</v>
      </c>
      <c r="P42" s="89">
        <v>0</v>
      </c>
      <c r="Q42" s="90">
        <f>O42+P42</f>
        <v>8</v>
      </c>
      <c r="R42" s="80">
        <f>IFERROR(Q42/N42,"-")</f>
        <v>0.10126582278481</v>
      </c>
      <c r="S42" s="79">
        <v>3</v>
      </c>
      <c r="T42" s="79">
        <v>2</v>
      </c>
      <c r="U42" s="80">
        <f>IFERROR(T42/(Q42),"-")</f>
        <v>0.25</v>
      </c>
      <c r="V42" s="81">
        <f>IFERROR(K42/SUM(Q42:Q45),"-")</f>
        <v>12820.512820513</v>
      </c>
      <c r="W42" s="82">
        <v>3</v>
      </c>
      <c r="X42" s="80">
        <f>IF(Q42=0,"-",W42/Q42)</f>
        <v>0.375</v>
      </c>
      <c r="Y42" s="181">
        <v>90000</v>
      </c>
      <c r="Z42" s="182">
        <f>IFERROR(Y42/Q42,"-")</f>
        <v>11250</v>
      </c>
      <c r="AA42" s="182">
        <f>IFERROR(Y42/W42,"-")</f>
        <v>30000</v>
      </c>
      <c r="AB42" s="176">
        <f>SUM(Y42:Y45)-SUM(K42:K45)</f>
        <v>65120</v>
      </c>
      <c r="AC42" s="83">
        <f>SUM(Y42:Y45)/SUM(K42:K45)</f>
        <v>1.13024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2</v>
      </c>
      <c r="AO42" s="98">
        <f>IF(Q42=0,"",IF(AN42=0,"",(AN42/Q42)))</f>
        <v>0.25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0.25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3</v>
      </c>
      <c r="BP42" s="117">
        <f>IF(Q42=0,"",IF(BO42=0,"",(BO42/Q42)))</f>
        <v>0.375</v>
      </c>
      <c r="BQ42" s="118">
        <v>2</v>
      </c>
      <c r="BR42" s="119">
        <f>IFERROR(BQ42/BO42,"-")</f>
        <v>0.66666666666667</v>
      </c>
      <c r="BS42" s="120">
        <v>80000</v>
      </c>
      <c r="BT42" s="121">
        <f>IFERROR(BS42/BO42,"-")</f>
        <v>26666.666666667</v>
      </c>
      <c r="BU42" s="122"/>
      <c r="BV42" s="122">
        <v>1</v>
      </c>
      <c r="BW42" s="122">
        <v>1</v>
      </c>
      <c r="BX42" s="123">
        <v>1</v>
      </c>
      <c r="BY42" s="124">
        <f>IF(Q42=0,"",IF(BX42=0,"",(BX42/Q42)))</f>
        <v>0.125</v>
      </c>
      <c r="BZ42" s="125">
        <v>1</v>
      </c>
      <c r="CA42" s="126">
        <f>IFERROR(BZ42/BX42,"-")</f>
        <v>1</v>
      </c>
      <c r="CB42" s="127">
        <v>10000</v>
      </c>
      <c r="CC42" s="128">
        <f>IFERROR(CB42/BX42,"-")</f>
        <v>10000</v>
      </c>
      <c r="CD42" s="129"/>
      <c r="CE42" s="129">
        <v>1</v>
      </c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3</v>
      </c>
      <c r="CQ42" s="138">
        <v>90000</v>
      </c>
      <c r="CR42" s="138">
        <v>72000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158</v>
      </c>
      <c r="C43" s="184" t="s">
        <v>58</v>
      </c>
      <c r="D43" s="184"/>
      <c r="E43" s="184" t="s">
        <v>159</v>
      </c>
      <c r="F43" s="184" t="s">
        <v>89</v>
      </c>
      <c r="G43" s="184" t="s">
        <v>61</v>
      </c>
      <c r="H43" s="87"/>
      <c r="I43" s="87" t="s">
        <v>156</v>
      </c>
      <c r="J43" s="87"/>
      <c r="K43" s="176"/>
      <c r="L43" s="79">
        <v>21</v>
      </c>
      <c r="M43" s="79">
        <v>0</v>
      </c>
      <c r="N43" s="79">
        <v>87</v>
      </c>
      <c r="O43" s="88">
        <v>10</v>
      </c>
      <c r="P43" s="89">
        <v>0</v>
      </c>
      <c r="Q43" s="90">
        <f>O43+P43</f>
        <v>10</v>
      </c>
      <c r="R43" s="80">
        <f>IFERROR(Q43/N43,"-")</f>
        <v>0.11494252873563</v>
      </c>
      <c r="S43" s="79">
        <v>4</v>
      </c>
      <c r="T43" s="79">
        <v>1</v>
      </c>
      <c r="U43" s="80">
        <f>IFERROR(T43/(Q43),"-")</f>
        <v>0.1</v>
      </c>
      <c r="V43" s="81"/>
      <c r="W43" s="82">
        <v>3</v>
      </c>
      <c r="X43" s="80">
        <f>IF(Q43=0,"-",W43/Q43)</f>
        <v>0.3</v>
      </c>
      <c r="Y43" s="181">
        <v>191120</v>
      </c>
      <c r="Z43" s="182">
        <f>IFERROR(Y43/Q43,"-")</f>
        <v>19112</v>
      </c>
      <c r="AA43" s="182">
        <f>IFERROR(Y43/W43,"-")</f>
        <v>63706.666666667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5</v>
      </c>
      <c r="BG43" s="110">
        <f>IF(Q43=0,"",IF(BF43=0,"",(BF43/Q43)))</f>
        <v>0.5</v>
      </c>
      <c r="BH43" s="109">
        <v>2</v>
      </c>
      <c r="BI43" s="111">
        <f>IFERROR(BH43/BF43,"-")</f>
        <v>0.4</v>
      </c>
      <c r="BJ43" s="112">
        <v>66120</v>
      </c>
      <c r="BK43" s="113">
        <f>IFERROR(BJ43/BF43,"-")</f>
        <v>13224</v>
      </c>
      <c r="BL43" s="114"/>
      <c r="BM43" s="114"/>
      <c r="BN43" s="114">
        <v>2</v>
      </c>
      <c r="BO43" s="116">
        <v>5</v>
      </c>
      <c r="BP43" s="117">
        <f>IF(Q43=0,"",IF(BO43=0,"",(BO43/Q43)))</f>
        <v>0.5</v>
      </c>
      <c r="BQ43" s="118">
        <v>1</v>
      </c>
      <c r="BR43" s="119">
        <f>IFERROR(BQ43/BO43,"-")</f>
        <v>0.2</v>
      </c>
      <c r="BS43" s="120">
        <v>125000</v>
      </c>
      <c r="BT43" s="121">
        <f>IFERROR(BS43/BO43,"-")</f>
        <v>25000</v>
      </c>
      <c r="BU43" s="122"/>
      <c r="BV43" s="122"/>
      <c r="BW43" s="122">
        <v>1</v>
      </c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3</v>
      </c>
      <c r="CQ43" s="138">
        <v>191120</v>
      </c>
      <c r="CR43" s="138">
        <v>125000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160</v>
      </c>
      <c r="C44" s="184" t="s">
        <v>58</v>
      </c>
      <c r="D44" s="184"/>
      <c r="E44" s="184" t="s">
        <v>161</v>
      </c>
      <c r="F44" s="184" t="s">
        <v>104</v>
      </c>
      <c r="G44" s="184" t="s">
        <v>61</v>
      </c>
      <c r="H44" s="87"/>
      <c r="I44" s="87" t="s">
        <v>156</v>
      </c>
      <c r="J44" s="87"/>
      <c r="K44" s="176"/>
      <c r="L44" s="79">
        <v>8</v>
      </c>
      <c r="M44" s="79">
        <v>0</v>
      </c>
      <c r="N44" s="79">
        <v>46</v>
      </c>
      <c r="O44" s="88">
        <v>4</v>
      </c>
      <c r="P44" s="89">
        <v>0</v>
      </c>
      <c r="Q44" s="90">
        <f>O44+P44</f>
        <v>4</v>
      </c>
      <c r="R44" s="80">
        <f>IFERROR(Q44/N44,"-")</f>
        <v>0.08695652173913</v>
      </c>
      <c r="S44" s="79">
        <v>1</v>
      </c>
      <c r="T44" s="79">
        <v>1</v>
      </c>
      <c r="U44" s="80">
        <f>IFERROR(T44/(Q44),"-")</f>
        <v>0.25</v>
      </c>
      <c r="V44" s="81"/>
      <c r="W44" s="82">
        <v>1</v>
      </c>
      <c r="X44" s="80">
        <f>IF(Q44=0,"-",W44/Q44)</f>
        <v>0.25</v>
      </c>
      <c r="Y44" s="181">
        <v>3000</v>
      </c>
      <c r="Z44" s="182">
        <f>IFERROR(Y44/Q44,"-")</f>
        <v>750</v>
      </c>
      <c r="AA44" s="182">
        <f>IFERROR(Y44/W44,"-")</f>
        <v>3000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2</v>
      </c>
      <c r="BG44" s="110">
        <f>IF(Q44=0,"",IF(BF44=0,"",(BF44/Q44)))</f>
        <v>0.5</v>
      </c>
      <c r="BH44" s="109">
        <v>1</v>
      </c>
      <c r="BI44" s="111">
        <f>IFERROR(BH44/BF44,"-")</f>
        <v>0.5</v>
      </c>
      <c r="BJ44" s="112">
        <v>3000</v>
      </c>
      <c r="BK44" s="113">
        <f>IFERROR(BJ44/BF44,"-")</f>
        <v>1500</v>
      </c>
      <c r="BL44" s="114">
        <v>1</v>
      </c>
      <c r="BM44" s="114"/>
      <c r="BN44" s="114"/>
      <c r="BO44" s="116">
        <v>2</v>
      </c>
      <c r="BP44" s="117">
        <f>IF(Q44=0,"",IF(BO44=0,"",(BO44/Q44)))</f>
        <v>0.5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3000</v>
      </c>
      <c r="CR44" s="138">
        <v>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162</v>
      </c>
      <c r="C45" s="184" t="s">
        <v>58</v>
      </c>
      <c r="D45" s="184"/>
      <c r="E45" s="184" t="s">
        <v>78</v>
      </c>
      <c r="F45" s="184" t="s">
        <v>78</v>
      </c>
      <c r="G45" s="184" t="s">
        <v>79</v>
      </c>
      <c r="H45" s="87"/>
      <c r="I45" s="87"/>
      <c r="J45" s="87"/>
      <c r="K45" s="176"/>
      <c r="L45" s="79">
        <v>149</v>
      </c>
      <c r="M45" s="79">
        <v>71</v>
      </c>
      <c r="N45" s="79">
        <v>53</v>
      </c>
      <c r="O45" s="88">
        <v>17</v>
      </c>
      <c r="P45" s="89">
        <v>0</v>
      </c>
      <c r="Q45" s="90">
        <f>O45+P45</f>
        <v>17</v>
      </c>
      <c r="R45" s="80">
        <f>IFERROR(Q45/N45,"-")</f>
        <v>0.32075471698113</v>
      </c>
      <c r="S45" s="79">
        <v>9</v>
      </c>
      <c r="T45" s="79">
        <v>1</v>
      </c>
      <c r="U45" s="80">
        <f>IFERROR(T45/(Q45),"-")</f>
        <v>0.058823529411765</v>
      </c>
      <c r="V45" s="81"/>
      <c r="W45" s="82">
        <v>3</v>
      </c>
      <c r="X45" s="80">
        <f>IF(Q45=0,"-",W45/Q45)</f>
        <v>0.17647058823529</v>
      </c>
      <c r="Y45" s="181">
        <v>281000</v>
      </c>
      <c r="Z45" s="182">
        <f>IFERROR(Y45/Q45,"-")</f>
        <v>16529.411764706</v>
      </c>
      <c r="AA45" s="182">
        <f>IFERROR(Y45/W45,"-")</f>
        <v>93666.666666667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>
        <v>1</v>
      </c>
      <c r="AO45" s="98">
        <f>IF(Q45=0,"",IF(AN45=0,"",(AN45/Q45)))</f>
        <v>0.058823529411765</v>
      </c>
      <c r="AP45" s="97"/>
      <c r="AQ45" s="99">
        <f>IFERROR(AP45/AN45,"-")</f>
        <v>0</v>
      </c>
      <c r="AR45" s="100"/>
      <c r="AS45" s="101">
        <f>IFERROR(AR45/AN45,"-")</f>
        <v>0</v>
      </c>
      <c r="AT45" s="102"/>
      <c r="AU45" s="102"/>
      <c r="AV45" s="102"/>
      <c r="AW45" s="103">
        <v>1</v>
      </c>
      <c r="AX45" s="104">
        <f>IF(Q45=0,"",IF(AW45=0,"",(AW45/Q45)))</f>
        <v>0.058823529411765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7</v>
      </c>
      <c r="BG45" s="110">
        <f>IF(Q45=0,"",IF(BF45=0,"",(BF45/Q45)))</f>
        <v>0.41176470588235</v>
      </c>
      <c r="BH45" s="109">
        <v>1</v>
      </c>
      <c r="BI45" s="111">
        <f>IFERROR(BH45/BF45,"-")</f>
        <v>0.14285714285714</v>
      </c>
      <c r="BJ45" s="112">
        <v>10000</v>
      </c>
      <c r="BK45" s="113">
        <f>IFERROR(BJ45/BF45,"-")</f>
        <v>1428.5714285714</v>
      </c>
      <c r="BL45" s="114"/>
      <c r="BM45" s="114">
        <v>1</v>
      </c>
      <c r="BN45" s="114"/>
      <c r="BO45" s="116">
        <v>3</v>
      </c>
      <c r="BP45" s="117">
        <f>IF(Q45=0,"",IF(BO45=0,"",(BO45/Q45)))</f>
        <v>0.17647058823529</v>
      </c>
      <c r="BQ45" s="118">
        <v>1</v>
      </c>
      <c r="BR45" s="119">
        <f>IFERROR(BQ45/BO45,"-")</f>
        <v>0.33333333333333</v>
      </c>
      <c r="BS45" s="120">
        <v>40000</v>
      </c>
      <c r="BT45" s="121">
        <f>IFERROR(BS45/BO45,"-")</f>
        <v>13333.333333333</v>
      </c>
      <c r="BU45" s="122"/>
      <c r="BV45" s="122"/>
      <c r="BW45" s="122">
        <v>1</v>
      </c>
      <c r="BX45" s="123">
        <v>4</v>
      </c>
      <c r="BY45" s="124">
        <f>IF(Q45=0,"",IF(BX45=0,"",(BX45/Q45)))</f>
        <v>0.23529411764706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>
        <v>1</v>
      </c>
      <c r="CH45" s="131">
        <f>IF(Q45=0,"",IF(CG45=0,"",(CG45/Q45)))</f>
        <v>0.058823529411765</v>
      </c>
      <c r="CI45" s="132">
        <v>1</v>
      </c>
      <c r="CJ45" s="133">
        <f>IFERROR(CI45/CG45,"-")</f>
        <v>1</v>
      </c>
      <c r="CK45" s="134">
        <v>231000</v>
      </c>
      <c r="CL45" s="135">
        <f>IFERROR(CK45/CG45,"-")</f>
        <v>231000</v>
      </c>
      <c r="CM45" s="136"/>
      <c r="CN45" s="136"/>
      <c r="CO45" s="136">
        <v>1</v>
      </c>
      <c r="CP45" s="137">
        <v>3</v>
      </c>
      <c r="CQ45" s="138">
        <v>281000</v>
      </c>
      <c r="CR45" s="138">
        <v>231000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>
        <f>AC46</f>
        <v>6.5</v>
      </c>
      <c r="B46" s="184" t="s">
        <v>163</v>
      </c>
      <c r="C46" s="184" t="s">
        <v>58</v>
      </c>
      <c r="D46" s="184"/>
      <c r="E46" s="184"/>
      <c r="F46" s="184"/>
      <c r="G46" s="184" t="s">
        <v>61</v>
      </c>
      <c r="H46" s="87" t="s">
        <v>164</v>
      </c>
      <c r="I46" s="87" t="s">
        <v>165</v>
      </c>
      <c r="J46" s="87" t="s">
        <v>166</v>
      </c>
      <c r="K46" s="176">
        <v>80000</v>
      </c>
      <c r="L46" s="79">
        <v>39</v>
      </c>
      <c r="M46" s="79">
        <v>0</v>
      </c>
      <c r="N46" s="79">
        <v>163</v>
      </c>
      <c r="O46" s="88">
        <v>14</v>
      </c>
      <c r="P46" s="89">
        <v>0</v>
      </c>
      <c r="Q46" s="90">
        <f>O46+P46</f>
        <v>14</v>
      </c>
      <c r="R46" s="80">
        <f>IFERROR(Q46/N46,"-")</f>
        <v>0.085889570552147</v>
      </c>
      <c r="S46" s="79">
        <v>5</v>
      </c>
      <c r="T46" s="79">
        <v>2</v>
      </c>
      <c r="U46" s="80">
        <f>IFERROR(T46/(Q46),"-")</f>
        <v>0.14285714285714</v>
      </c>
      <c r="V46" s="81">
        <f>IFERROR(K46/SUM(Q46:Q47),"-")</f>
        <v>4210.5263157895</v>
      </c>
      <c r="W46" s="82">
        <v>4</v>
      </c>
      <c r="X46" s="80">
        <f>IF(Q46=0,"-",W46/Q46)</f>
        <v>0.28571428571429</v>
      </c>
      <c r="Y46" s="181">
        <v>104000</v>
      </c>
      <c r="Z46" s="182">
        <f>IFERROR(Y46/Q46,"-")</f>
        <v>7428.5714285714</v>
      </c>
      <c r="AA46" s="182">
        <f>IFERROR(Y46/W46,"-")</f>
        <v>26000</v>
      </c>
      <c r="AB46" s="176">
        <f>SUM(Y46:Y47)-SUM(K46:K47)</f>
        <v>440000</v>
      </c>
      <c r="AC46" s="83">
        <f>SUM(Y46:Y47)/SUM(K46:K47)</f>
        <v>6.5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>
        <v>1</v>
      </c>
      <c r="AO46" s="98">
        <f>IF(Q46=0,"",IF(AN46=0,"",(AN46/Q46)))</f>
        <v>0.071428571428571</v>
      </c>
      <c r="AP46" s="97"/>
      <c r="AQ46" s="99">
        <f>IFERROR(AP46/AN46,"-")</f>
        <v>0</v>
      </c>
      <c r="AR46" s="100"/>
      <c r="AS46" s="101">
        <f>IFERROR(AR46/AN46,"-")</f>
        <v>0</v>
      </c>
      <c r="AT46" s="102"/>
      <c r="AU46" s="102"/>
      <c r="AV46" s="102"/>
      <c r="AW46" s="103">
        <v>1</v>
      </c>
      <c r="AX46" s="104">
        <f>IF(Q46=0,"",IF(AW46=0,"",(AW46/Q46)))</f>
        <v>0.071428571428571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4</v>
      </c>
      <c r="BG46" s="110">
        <f>IF(Q46=0,"",IF(BF46=0,"",(BF46/Q46)))</f>
        <v>0.28571428571429</v>
      </c>
      <c r="BH46" s="109">
        <v>1</v>
      </c>
      <c r="BI46" s="111">
        <f>IFERROR(BH46/BF46,"-")</f>
        <v>0.25</v>
      </c>
      <c r="BJ46" s="112">
        <v>13000</v>
      </c>
      <c r="BK46" s="113">
        <f>IFERROR(BJ46/BF46,"-")</f>
        <v>3250</v>
      </c>
      <c r="BL46" s="114"/>
      <c r="BM46" s="114"/>
      <c r="BN46" s="114">
        <v>1</v>
      </c>
      <c r="BO46" s="116">
        <v>6</v>
      </c>
      <c r="BP46" s="117">
        <f>IF(Q46=0,"",IF(BO46=0,"",(BO46/Q46)))</f>
        <v>0.42857142857143</v>
      </c>
      <c r="BQ46" s="118">
        <v>1</v>
      </c>
      <c r="BR46" s="119">
        <f>IFERROR(BQ46/BO46,"-")</f>
        <v>0.16666666666667</v>
      </c>
      <c r="BS46" s="120">
        <v>3000</v>
      </c>
      <c r="BT46" s="121">
        <f>IFERROR(BS46/BO46,"-")</f>
        <v>500</v>
      </c>
      <c r="BU46" s="122">
        <v>1</v>
      </c>
      <c r="BV46" s="122"/>
      <c r="BW46" s="122"/>
      <c r="BX46" s="123">
        <v>1</v>
      </c>
      <c r="BY46" s="124">
        <f>IF(Q46=0,"",IF(BX46=0,"",(BX46/Q46)))</f>
        <v>0.071428571428571</v>
      </c>
      <c r="BZ46" s="125">
        <v>1</v>
      </c>
      <c r="CA46" s="126">
        <f>IFERROR(BZ46/BX46,"-")</f>
        <v>1</v>
      </c>
      <c r="CB46" s="127">
        <v>83000</v>
      </c>
      <c r="CC46" s="128">
        <f>IFERROR(CB46/BX46,"-")</f>
        <v>83000</v>
      </c>
      <c r="CD46" s="129"/>
      <c r="CE46" s="129"/>
      <c r="CF46" s="129">
        <v>1</v>
      </c>
      <c r="CG46" s="130">
        <v>1</v>
      </c>
      <c r="CH46" s="131">
        <f>IF(Q46=0,"",IF(CG46=0,"",(CG46/Q46)))</f>
        <v>0.071428571428571</v>
      </c>
      <c r="CI46" s="132">
        <v>1</v>
      </c>
      <c r="CJ46" s="133">
        <f>IFERROR(CI46/CG46,"-")</f>
        <v>1</v>
      </c>
      <c r="CK46" s="134">
        <v>5000</v>
      </c>
      <c r="CL46" s="135">
        <f>IFERROR(CK46/CG46,"-")</f>
        <v>5000</v>
      </c>
      <c r="CM46" s="136">
        <v>1</v>
      </c>
      <c r="CN46" s="136"/>
      <c r="CO46" s="136"/>
      <c r="CP46" s="137">
        <v>4</v>
      </c>
      <c r="CQ46" s="138">
        <v>104000</v>
      </c>
      <c r="CR46" s="138">
        <v>83000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167</v>
      </c>
      <c r="C47" s="184" t="s">
        <v>58</v>
      </c>
      <c r="D47" s="184"/>
      <c r="E47" s="184"/>
      <c r="F47" s="184"/>
      <c r="G47" s="184" t="s">
        <v>79</v>
      </c>
      <c r="H47" s="87"/>
      <c r="I47" s="87"/>
      <c r="J47" s="87"/>
      <c r="K47" s="176"/>
      <c r="L47" s="79">
        <v>17</v>
      </c>
      <c r="M47" s="79">
        <v>17</v>
      </c>
      <c r="N47" s="79">
        <v>2</v>
      </c>
      <c r="O47" s="88">
        <v>5</v>
      </c>
      <c r="P47" s="89">
        <v>0</v>
      </c>
      <c r="Q47" s="90">
        <f>O47+P47</f>
        <v>5</v>
      </c>
      <c r="R47" s="80">
        <f>IFERROR(Q47/N47,"-")</f>
        <v>2.5</v>
      </c>
      <c r="S47" s="79">
        <v>2</v>
      </c>
      <c r="T47" s="79">
        <v>0</v>
      </c>
      <c r="U47" s="80">
        <f>IFERROR(T47/(Q47),"-")</f>
        <v>0</v>
      </c>
      <c r="V47" s="81"/>
      <c r="W47" s="82">
        <v>1</v>
      </c>
      <c r="X47" s="80">
        <f>IF(Q47=0,"-",W47/Q47)</f>
        <v>0.2</v>
      </c>
      <c r="Y47" s="181">
        <v>416000</v>
      </c>
      <c r="Z47" s="182">
        <f>IFERROR(Y47/Q47,"-")</f>
        <v>83200</v>
      </c>
      <c r="AA47" s="182">
        <f>IFERROR(Y47/W47,"-")</f>
        <v>416000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>
        <v>1</v>
      </c>
      <c r="AO47" s="98">
        <f>IF(Q47=0,"",IF(AN47=0,"",(AN47/Q47)))</f>
        <v>0.2</v>
      </c>
      <c r="AP47" s="97"/>
      <c r="AQ47" s="99">
        <f>IFERROR(AP47/AN47,"-")</f>
        <v>0</v>
      </c>
      <c r="AR47" s="100"/>
      <c r="AS47" s="101">
        <f>IFERROR(AR47/AN47,"-")</f>
        <v>0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2</v>
      </c>
      <c r="BP47" s="117">
        <f>IF(Q47=0,"",IF(BO47=0,"",(BO47/Q47)))</f>
        <v>0.4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2</v>
      </c>
      <c r="BY47" s="124">
        <f>IF(Q47=0,"",IF(BX47=0,"",(BX47/Q47)))</f>
        <v>0.4</v>
      </c>
      <c r="BZ47" s="125">
        <v>1</v>
      </c>
      <c r="CA47" s="126">
        <f>IFERROR(BZ47/BX47,"-")</f>
        <v>0.5</v>
      </c>
      <c r="CB47" s="127">
        <v>416000</v>
      </c>
      <c r="CC47" s="128">
        <f>IFERROR(CB47/BX47,"-")</f>
        <v>208000</v>
      </c>
      <c r="CD47" s="129"/>
      <c r="CE47" s="129"/>
      <c r="CF47" s="129">
        <v>1</v>
      </c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416000</v>
      </c>
      <c r="CR47" s="138">
        <v>416000</v>
      </c>
      <c r="CS47" s="138"/>
      <c r="CT47" s="139" t="str">
        <f>IF(AND(CR47=0,CS47=0),"",IF(AND(CR47&lt;=100000,CS47&lt;=100000),"",IF(CR47/CQ47&gt;0.7,"男高",IF(CS47/CQ47&gt;0.7,"女高",""))))</f>
        <v>男高</v>
      </c>
    </row>
    <row r="48" spans="1:99">
      <c r="A48" s="78">
        <f>AC48</f>
        <v>0</v>
      </c>
      <c r="B48" s="184" t="s">
        <v>168</v>
      </c>
      <c r="C48" s="184" t="s">
        <v>58</v>
      </c>
      <c r="D48" s="184"/>
      <c r="E48" s="184" t="s">
        <v>66</v>
      </c>
      <c r="F48" s="184" t="s">
        <v>60</v>
      </c>
      <c r="G48" s="184" t="s">
        <v>61</v>
      </c>
      <c r="H48" s="87" t="s">
        <v>98</v>
      </c>
      <c r="I48" s="87" t="s">
        <v>169</v>
      </c>
      <c r="J48" s="185" t="s">
        <v>116</v>
      </c>
      <c r="K48" s="176">
        <v>65000</v>
      </c>
      <c r="L48" s="79">
        <v>3</v>
      </c>
      <c r="M48" s="79">
        <v>0</v>
      </c>
      <c r="N48" s="79">
        <v>16</v>
      </c>
      <c r="O48" s="88">
        <v>1</v>
      </c>
      <c r="P48" s="89">
        <v>0</v>
      </c>
      <c r="Q48" s="90">
        <f>O48+P48</f>
        <v>1</v>
      </c>
      <c r="R48" s="80">
        <f>IFERROR(Q48/N48,"-")</f>
        <v>0.0625</v>
      </c>
      <c r="S48" s="79">
        <v>0</v>
      </c>
      <c r="T48" s="79">
        <v>1</v>
      </c>
      <c r="U48" s="80">
        <f>IFERROR(T48/(Q48),"-")</f>
        <v>1</v>
      </c>
      <c r="V48" s="81">
        <f>IFERROR(K48/SUM(Q48:Q49),"-")</f>
        <v>65000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-65000</v>
      </c>
      <c r="AC48" s="83">
        <f>SUM(Y48:Y49)/SUM(K48:K49)</f>
        <v>0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1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170</v>
      </c>
      <c r="C49" s="184" t="s">
        <v>58</v>
      </c>
      <c r="D49" s="184"/>
      <c r="E49" s="184" t="s">
        <v>66</v>
      </c>
      <c r="F49" s="184" t="s">
        <v>60</v>
      </c>
      <c r="G49" s="184" t="s">
        <v>79</v>
      </c>
      <c r="H49" s="87"/>
      <c r="I49" s="87"/>
      <c r="J49" s="87"/>
      <c r="K49" s="176"/>
      <c r="L49" s="79">
        <v>4</v>
      </c>
      <c r="M49" s="79">
        <v>4</v>
      </c>
      <c r="N49" s="79">
        <v>0</v>
      </c>
      <c r="O49" s="88">
        <v>0</v>
      </c>
      <c r="P49" s="89">
        <v>0</v>
      </c>
      <c r="Q49" s="90">
        <f>O49+P49</f>
        <v>0</v>
      </c>
      <c r="R49" s="80" t="str">
        <f>IFERROR(Q49/N49,"-")</f>
        <v>-</v>
      </c>
      <c r="S49" s="79">
        <v>0</v>
      </c>
      <c r="T49" s="79">
        <v>0</v>
      </c>
      <c r="U49" s="80" t="str">
        <f>IFERROR(T49/(Q49),"-")</f>
        <v>-</v>
      </c>
      <c r="V49" s="81"/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/>
      <c r="AC49" s="83"/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0.15</v>
      </c>
      <c r="B50" s="184" t="s">
        <v>171</v>
      </c>
      <c r="C50" s="184" t="s">
        <v>58</v>
      </c>
      <c r="D50" s="184"/>
      <c r="E50" s="184" t="s">
        <v>66</v>
      </c>
      <c r="F50" s="184" t="s">
        <v>60</v>
      </c>
      <c r="G50" s="184" t="s">
        <v>61</v>
      </c>
      <c r="H50" s="87" t="s">
        <v>172</v>
      </c>
      <c r="I50" s="87" t="s">
        <v>173</v>
      </c>
      <c r="J50" s="185" t="s">
        <v>174</v>
      </c>
      <c r="K50" s="176">
        <v>120000</v>
      </c>
      <c r="L50" s="79">
        <v>11</v>
      </c>
      <c r="M50" s="79">
        <v>0</v>
      </c>
      <c r="N50" s="79">
        <v>37</v>
      </c>
      <c r="O50" s="88">
        <v>0</v>
      </c>
      <c r="P50" s="89">
        <v>0</v>
      </c>
      <c r="Q50" s="90">
        <f>O50+P50</f>
        <v>0</v>
      </c>
      <c r="R50" s="80">
        <f>IFERROR(Q50/N50,"-")</f>
        <v>0</v>
      </c>
      <c r="S50" s="79">
        <v>0</v>
      </c>
      <c r="T50" s="79">
        <v>0</v>
      </c>
      <c r="U50" s="80" t="str">
        <f>IFERROR(T50/(Q50),"-")</f>
        <v>-</v>
      </c>
      <c r="V50" s="81">
        <f>IFERROR(K50/SUM(Q50:Q51),"-")</f>
        <v>24000</v>
      </c>
      <c r="W50" s="82">
        <v>0</v>
      </c>
      <c r="X50" s="80" t="str">
        <f>IF(Q50=0,"-",W50/Q50)</f>
        <v>-</v>
      </c>
      <c r="Y50" s="181">
        <v>0</v>
      </c>
      <c r="Z50" s="182" t="str">
        <f>IFERROR(Y50/Q50,"-")</f>
        <v>-</v>
      </c>
      <c r="AA50" s="182" t="str">
        <f>IFERROR(Y50/W50,"-")</f>
        <v>-</v>
      </c>
      <c r="AB50" s="176">
        <f>SUM(Y50:Y51)-SUM(K50:K51)</f>
        <v>-102000</v>
      </c>
      <c r="AC50" s="83">
        <f>SUM(Y50:Y51)/SUM(K50:K51)</f>
        <v>0.15</v>
      </c>
      <c r="AD50" s="77"/>
      <c r="AE50" s="91"/>
      <c r="AF50" s="92" t="str">
        <f>IF(Q50=0,"",IF(AE50=0,"",(AE50/Q50)))</f>
        <v/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 t="str">
        <f>IF(Q50=0,"",IF(AN50=0,"",(AN50/Q50)))</f>
        <v/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 t="str">
        <f>IF(Q50=0,"",IF(AW50=0,"",(AW50/Q50)))</f>
        <v/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 t="str">
        <f>IF(Q50=0,"",IF(BF50=0,"",(BF50/Q50)))</f>
        <v/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 t="str">
        <f>IF(Q50=0,"",IF(BO50=0,"",(BO50/Q50)))</f>
        <v/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 t="str">
        <f>IF(Q50=0,"",IF(BX50=0,"",(BX50/Q50)))</f>
        <v/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 t="str">
        <f>IF(Q50=0,"",IF(CG50=0,"",(CG50/Q50)))</f>
        <v/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175</v>
      </c>
      <c r="C51" s="184" t="s">
        <v>58</v>
      </c>
      <c r="D51" s="184"/>
      <c r="E51" s="184" t="s">
        <v>66</v>
      </c>
      <c r="F51" s="184" t="s">
        <v>60</v>
      </c>
      <c r="G51" s="184" t="s">
        <v>79</v>
      </c>
      <c r="H51" s="87"/>
      <c r="I51" s="87"/>
      <c r="J51" s="87"/>
      <c r="K51" s="176"/>
      <c r="L51" s="79">
        <v>20</v>
      </c>
      <c r="M51" s="79">
        <v>17</v>
      </c>
      <c r="N51" s="79">
        <v>1</v>
      </c>
      <c r="O51" s="88">
        <v>5</v>
      </c>
      <c r="P51" s="89">
        <v>0</v>
      </c>
      <c r="Q51" s="90">
        <f>O51+P51</f>
        <v>5</v>
      </c>
      <c r="R51" s="80">
        <f>IFERROR(Q51/N51,"-")</f>
        <v>5</v>
      </c>
      <c r="S51" s="79">
        <v>3</v>
      </c>
      <c r="T51" s="79">
        <v>0</v>
      </c>
      <c r="U51" s="80">
        <f>IFERROR(T51/(Q51),"-")</f>
        <v>0</v>
      </c>
      <c r="V51" s="81"/>
      <c r="W51" s="82">
        <v>2</v>
      </c>
      <c r="X51" s="80">
        <f>IF(Q51=0,"-",W51/Q51)</f>
        <v>0.4</v>
      </c>
      <c r="Y51" s="181">
        <v>18000</v>
      </c>
      <c r="Z51" s="182">
        <f>IFERROR(Y51/Q51,"-")</f>
        <v>3600</v>
      </c>
      <c r="AA51" s="182">
        <f>IFERROR(Y51/W51,"-")</f>
        <v>9000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0.2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3</v>
      </c>
      <c r="BP51" s="117">
        <f>IF(Q51=0,"",IF(BO51=0,"",(BO51/Q51)))</f>
        <v>0.6</v>
      </c>
      <c r="BQ51" s="118">
        <v>1</v>
      </c>
      <c r="BR51" s="119">
        <f>IFERROR(BQ51/BO51,"-")</f>
        <v>0.33333333333333</v>
      </c>
      <c r="BS51" s="120">
        <v>5000</v>
      </c>
      <c r="BT51" s="121">
        <f>IFERROR(BS51/BO51,"-")</f>
        <v>1666.6666666667</v>
      </c>
      <c r="BU51" s="122">
        <v>1</v>
      </c>
      <c r="BV51" s="122"/>
      <c r="BW51" s="122"/>
      <c r="BX51" s="123">
        <v>1</v>
      </c>
      <c r="BY51" s="124">
        <f>IF(Q51=0,"",IF(BX51=0,"",(BX51/Q51)))</f>
        <v>0.2</v>
      </c>
      <c r="BZ51" s="125">
        <v>1</v>
      </c>
      <c r="CA51" s="126">
        <f>IFERROR(BZ51/BX51,"-")</f>
        <v>1</v>
      </c>
      <c r="CB51" s="127">
        <v>13000</v>
      </c>
      <c r="CC51" s="128">
        <f>IFERROR(CB51/BX51,"-")</f>
        <v>13000</v>
      </c>
      <c r="CD51" s="129"/>
      <c r="CE51" s="129">
        <v>1</v>
      </c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2</v>
      </c>
      <c r="CQ51" s="138">
        <v>18000</v>
      </c>
      <c r="CR51" s="138">
        <v>13000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30"/>
      <c r="B52" s="84"/>
      <c r="C52" s="84"/>
      <c r="D52" s="85"/>
      <c r="E52" s="85"/>
      <c r="F52" s="85"/>
      <c r="G52" s="86"/>
      <c r="H52" s="87"/>
      <c r="I52" s="87"/>
      <c r="J52" s="87"/>
      <c r="K52" s="177"/>
      <c r="L52" s="34"/>
      <c r="M52" s="34"/>
      <c r="N52" s="31"/>
      <c r="O52" s="23"/>
      <c r="P52" s="23"/>
      <c r="Q52" s="23"/>
      <c r="R52" s="32"/>
      <c r="S52" s="32"/>
      <c r="T52" s="23"/>
      <c r="U52" s="32"/>
      <c r="V52" s="25"/>
      <c r="W52" s="25"/>
      <c r="X52" s="25"/>
      <c r="Y52" s="183"/>
      <c r="Z52" s="183"/>
      <c r="AA52" s="183"/>
      <c r="AB52" s="183"/>
      <c r="AC52" s="33"/>
      <c r="AD52" s="57"/>
      <c r="AE52" s="61"/>
      <c r="AF52" s="62"/>
      <c r="AG52" s="61"/>
      <c r="AH52" s="65"/>
      <c r="AI52" s="66"/>
      <c r="AJ52" s="67"/>
      <c r="AK52" s="68"/>
      <c r="AL52" s="68"/>
      <c r="AM52" s="68"/>
      <c r="AN52" s="61"/>
      <c r="AO52" s="62"/>
      <c r="AP52" s="61"/>
      <c r="AQ52" s="65"/>
      <c r="AR52" s="66"/>
      <c r="AS52" s="67"/>
      <c r="AT52" s="68"/>
      <c r="AU52" s="68"/>
      <c r="AV52" s="68"/>
      <c r="AW52" s="61"/>
      <c r="AX52" s="62"/>
      <c r="AY52" s="61"/>
      <c r="AZ52" s="65"/>
      <c r="BA52" s="66"/>
      <c r="BB52" s="67"/>
      <c r="BC52" s="68"/>
      <c r="BD52" s="68"/>
      <c r="BE52" s="68"/>
      <c r="BF52" s="61"/>
      <c r="BG52" s="62"/>
      <c r="BH52" s="61"/>
      <c r="BI52" s="65"/>
      <c r="BJ52" s="66"/>
      <c r="BK52" s="67"/>
      <c r="BL52" s="68"/>
      <c r="BM52" s="68"/>
      <c r="BN52" s="68"/>
      <c r="BO52" s="63"/>
      <c r="BP52" s="64"/>
      <c r="BQ52" s="61"/>
      <c r="BR52" s="65"/>
      <c r="BS52" s="66"/>
      <c r="BT52" s="67"/>
      <c r="BU52" s="68"/>
      <c r="BV52" s="68"/>
      <c r="BW52" s="68"/>
      <c r="BX52" s="63"/>
      <c r="BY52" s="64"/>
      <c r="BZ52" s="61"/>
      <c r="CA52" s="65"/>
      <c r="CB52" s="66"/>
      <c r="CC52" s="67"/>
      <c r="CD52" s="68"/>
      <c r="CE52" s="68"/>
      <c r="CF52" s="68"/>
      <c r="CG52" s="63"/>
      <c r="CH52" s="64"/>
      <c r="CI52" s="61"/>
      <c r="CJ52" s="65"/>
      <c r="CK52" s="66"/>
      <c r="CL52" s="67"/>
      <c r="CM52" s="68"/>
      <c r="CN52" s="68"/>
      <c r="CO52" s="68"/>
      <c r="CP52" s="69"/>
      <c r="CQ52" s="66"/>
      <c r="CR52" s="66"/>
      <c r="CS52" s="66"/>
      <c r="CT52" s="70"/>
    </row>
    <row r="53" spans="1:99">
      <c r="A53" s="30"/>
      <c r="B53" s="37"/>
      <c r="C53" s="37"/>
      <c r="D53" s="21"/>
      <c r="E53" s="21"/>
      <c r="F53" s="21"/>
      <c r="G53" s="22"/>
      <c r="H53" s="36"/>
      <c r="I53" s="36"/>
      <c r="J53" s="73"/>
      <c r="K53" s="178"/>
      <c r="L53" s="34"/>
      <c r="M53" s="34"/>
      <c r="N53" s="31"/>
      <c r="O53" s="23"/>
      <c r="P53" s="23"/>
      <c r="Q53" s="23"/>
      <c r="R53" s="32"/>
      <c r="S53" s="32"/>
      <c r="T53" s="23"/>
      <c r="U53" s="32"/>
      <c r="V53" s="25"/>
      <c r="W53" s="25"/>
      <c r="X53" s="25"/>
      <c r="Y53" s="183"/>
      <c r="Z53" s="183"/>
      <c r="AA53" s="183"/>
      <c r="AB53" s="183"/>
      <c r="AC53" s="33"/>
      <c r="AD53" s="59"/>
      <c r="AE53" s="61"/>
      <c r="AF53" s="62"/>
      <c r="AG53" s="61"/>
      <c r="AH53" s="65"/>
      <c r="AI53" s="66"/>
      <c r="AJ53" s="67"/>
      <c r="AK53" s="68"/>
      <c r="AL53" s="68"/>
      <c r="AM53" s="68"/>
      <c r="AN53" s="61"/>
      <c r="AO53" s="62"/>
      <c r="AP53" s="61"/>
      <c r="AQ53" s="65"/>
      <c r="AR53" s="66"/>
      <c r="AS53" s="67"/>
      <c r="AT53" s="68"/>
      <c r="AU53" s="68"/>
      <c r="AV53" s="68"/>
      <c r="AW53" s="61"/>
      <c r="AX53" s="62"/>
      <c r="AY53" s="61"/>
      <c r="AZ53" s="65"/>
      <c r="BA53" s="66"/>
      <c r="BB53" s="67"/>
      <c r="BC53" s="68"/>
      <c r="BD53" s="68"/>
      <c r="BE53" s="68"/>
      <c r="BF53" s="61"/>
      <c r="BG53" s="62"/>
      <c r="BH53" s="61"/>
      <c r="BI53" s="65"/>
      <c r="BJ53" s="66"/>
      <c r="BK53" s="67"/>
      <c r="BL53" s="68"/>
      <c r="BM53" s="68"/>
      <c r="BN53" s="68"/>
      <c r="BO53" s="63"/>
      <c r="BP53" s="64"/>
      <c r="BQ53" s="61"/>
      <c r="BR53" s="65"/>
      <c r="BS53" s="66"/>
      <c r="BT53" s="67"/>
      <c r="BU53" s="68"/>
      <c r="BV53" s="68"/>
      <c r="BW53" s="68"/>
      <c r="BX53" s="63"/>
      <c r="BY53" s="64"/>
      <c r="BZ53" s="61"/>
      <c r="CA53" s="65"/>
      <c r="CB53" s="66"/>
      <c r="CC53" s="67"/>
      <c r="CD53" s="68"/>
      <c r="CE53" s="68"/>
      <c r="CF53" s="68"/>
      <c r="CG53" s="63"/>
      <c r="CH53" s="64"/>
      <c r="CI53" s="61"/>
      <c r="CJ53" s="65"/>
      <c r="CK53" s="66"/>
      <c r="CL53" s="67"/>
      <c r="CM53" s="68"/>
      <c r="CN53" s="68"/>
      <c r="CO53" s="68"/>
      <c r="CP53" s="69"/>
      <c r="CQ53" s="66"/>
      <c r="CR53" s="66"/>
      <c r="CS53" s="66"/>
      <c r="CT53" s="70"/>
    </row>
    <row r="54" spans="1:99">
      <c r="A54" s="19">
        <f>AC54</f>
        <v>2.3591363636364</v>
      </c>
      <c r="B54" s="39"/>
      <c r="C54" s="39"/>
      <c r="D54" s="39"/>
      <c r="E54" s="39"/>
      <c r="F54" s="39"/>
      <c r="G54" s="39"/>
      <c r="H54" s="40" t="s">
        <v>176</v>
      </c>
      <c r="I54" s="40"/>
      <c r="J54" s="40"/>
      <c r="K54" s="179">
        <f>SUM(K6:K53)</f>
        <v>2640000</v>
      </c>
      <c r="L54" s="41">
        <f>SUM(L6:L53)</f>
        <v>1368</v>
      </c>
      <c r="M54" s="41">
        <f>SUM(M6:M53)</f>
        <v>432</v>
      </c>
      <c r="N54" s="41">
        <f>SUM(N6:N53)</f>
        <v>1437</v>
      </c>
      <c r="O54" s="41">
        <f>SUM(O6:O53)</f>
        <v>204</v>
      </c>
      <c r="P54" s="41">
        <f>SUM(P6:P53)</f>
        <v>0</v>
      </c>
      <c r="Q54" s="41">
        <f>SUM(Q6:Q53)</f>
        <v>204</v>
      </c>
      <c r="R54" s="42">
        <f>IFERROR(Q54/N54,"-")</f>
        <v>0.1419624217119</v>
      </c>
      <c r="S54" s="76">
        <f>SUM(S6:S53)</f>
        <v>87</v>
      </c>
      <c r="T54" s="76">
        <f>SUM(T6:T53)</f>
        <v>41</v>
      </c>
      <c r="U54" s="42">
        <f>IFERROR(S54/Q54,"-")</f>
        <v>0.42647058823529</v>
      </c>
      <c r="V54" s="43">
        <f>IFERROR(K54/Q54,"-")</f>
        <v>12941.176470588</v>
      </c>
      <c r="W54" s="44">
        <f>SUM(W6:W53)</f>
        <v>71</v>
      </c>
      <c r="X54" s="42">
        <f>IFERROR(W54/Q54,"-")</f>
        <v>0.34803921568627</v>
      </c>
      <c r="Y54" s="179">
        <f>SUM(Y6:Y53)</f>
        <v>6228120</v>
      </c>
      <c r="Z54" s="179">
        <f>IFERROR(Y54/Q54,"-")</f>
        <v>30530</v>
      </c>
      <c r="AA54" s="179">
        <f>IFERROR(Y54/W54,"-")</f>
        <v>87720</v>
      </c>
      <c r="AB54" s="179">
        <f>Y54-K54</f>
        <v>3588120</v>
      </c>
      <c r="AC54" s="45">
        <f>Y54/K54</f>
        <v>2.3591363636364</v>
      </c>
      <c r="AD54" s="58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5"/>
    <mergeCell ref="K11:K15"/>
    <mergeCell ref="V11:V15"/>
    <mergeCell ref="AB11:AB15"/>
    <mergeCell ref="AC11:AC15"/>
    <mergeCell ref="A16:A19"/>
    <mergeCell ref="K16:K19"/>
    <mergeCell ref="V16:V19"/>
    <mergeCell ref="AB16:AB19"/>
    <mergeCell ref="AC16:AC19"/>
    <mergeCell ref="A20:A23"/>
    <mergeCell ref="K20:K23"/>
    <mergeCell ref="V20:V23"/>
    <mergeCell ref="AB20:AB23"/>
    <mergeCell ref="AC20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41"/>
    <mergeCell ref="K28:K41"/>
    <mergeCell ref="V28:V41"/>
    <mergeCell ref="AB28:AB41"/>
    <mergeCell ref="AC28:AC41"/>
    <mergeCell ref="A42:A45"/>
    <mergeCell ref="K42:K45"/>
    <mergeCell ref="V42:V45"/>
    <mergeCell ref="AB42:AB45"/>
    <mergeCell ref="AC42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0.45</v>
      </c>
      <c r="B6" s="184" t="s">
        <v>178</v>
      </c>
      <c r="C6" s="184" t="s">
        <v>58</v>
      </c>
      <c r="D6" s="184" t="s">
        <v>179</v>
      </c>
      <c r="E6" s="184" t="s">
        <v>180</v>
      </c>
      <c r="F6" s="184" t="s">
        <v>60</v>
      </c>
      <c r="G6" s="184" t="s">
        <v>61</v>
      </c>
      <c r="H6" s="87" t="s">
        <v>181</v>
      </c>
      <c r="I6" s="87" t="s">
        <v>182</v>
      </c>
      <c r="J6" s="87" t="s">
        <v>76</v>
      </c>
      <c r="K6" s="176">
        <v>120000</v>
      </c>
      <c r="L6" s="79">
        <v>19</v>
      </c>
      <c r="M6" s="79">
        <v>0</v>
      </c>
      <c r="N6" s="79">
        <v>40</v>
      </c>
      <c r="O6" s="88">
        <v>8</v>
      </c>
      <c r="P6" s="89">
        <v>0</v>
      </c>
      <c r="Q6" s="90">
        <f>O6+P6</f>
        <v>8</v>
      </c>
      <c r="R6" s="80">
        <f>IFERROR(Q6/N6,"-")</f>
        <v>0.2</v>
      </c>
      <c r="S6" s="79">
        <v>1</v>
      </c>
      <c r="T6" s="79">
        <v>1</v>
      </c>
      <c r="U6" s="80">
        <f>IFERROR(T6/(Q6),"-")</f>
        <v>0.125</v>
      </c>
      <c r="V6" s="81">
        <f>IFERROR(K6/SUM(Q6:Q7),"-")</f>
        <v>8571.4285714286</v>
      </c>
      <c r="W6" s="82">
        <v>1</v>
      </c>
      <c r="X6" s="80">
        <f>IF(Q6=0,"-",W6/Q6)</f>
        <v>0.125</v>
      </c>
      <c r="Y6" s="181">
        <v>51000</v>
      </c>
      <c r="Z6" s="182">
        <f>IFERROR(Y6/Q6,"-")</f>
        <v>6375</v>
      </c>
      <c r="AA6" s="182">
        <f>IFERROR(Y6/W6,"-")</f>
        <v>51000</v>
      </c>
      <c r="AB6" s="176">
        <f>SUM(Y6:Y7)-SUM(K6:K7)</f>
        <v>-66000</v>
      </c>
      <c r="AC6" s="83">
        <f>SUM(Y6:Y7)/SUM(K6:K7)</f>
        <v>0.45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4</v>
      </c>
      <c r="AO6" s="98">
        <f>IF(Q6=0,"",IF(AN6=0,"",(AN6/Q6)))</f>
        <v>0.5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0.375</v>
      </c>
      <c r="BH6" s="109">
        <v>1</v>
      </c>
      <c r="BI6" s="111">
        <f>IFERROR(BH6/BF6,"-")</f>
        <v>0.33333333333333</v>
      </c>
      <c r="BJ6" s="112">
        <v>51000</v>
      </c>
      <c r="BK6" s="113">
        <f>IFERROR(BJ6/BF6,"-")</f>
        <v>17000</v>
      </c>
      <c r="BL6" s="114"/>
      <c r="BM6" s="114"/>
      <c r="BN6" s="114">
        <v>1</v>
      </c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51000</v>
      </c>
      <c r="CR6" s="138">
        <v>51000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183</v>
      </c>
      <c r="C7" s="184" t="s">
        <v>58</v>
      </c>
      <c r="D7" s="184"/>
      <c r="E7" s="184"/>
      <c r="F7" s="184"/>
      <c r="G7" s="184" t="s">
        <v>79</v>
      </c>
      <c r="H7" s="87"/>
      <c r="I7" s="87"/>
      <c r="J7" s="87"/>
      <c r="K7" s="176"/>
      <c r="L7" s="79">
        <v>32</v>
      </c>
      <c r="M7" s="79">
        <v>16</v>
      </c>
      <c r="N7" s="79">
        <v>3</v>
      </c>
      <c r="O7" s="88">
        <v>6</v>
      </c>
      <c r="P7" s="89">
        <v>0</v>
      </c>
      <c r="Q7" s="90">
        <f>O7+P7</f>
        <v>6</v>
      </c>
      <c r="R7" s="80">
        <f>IFERROR(Q7/N7,"-")</f>
        <v>2</v>
      </c>
      <c r="S7" s="79">
        <v>4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0.16666666666667</v>
      </c>
      <c r="Y7" s="181">
        <v>3000</v>
      </c>
      <c r="Z7" s="182">
        <f>IFERROR(Y7/Q7,"-")</f>
        <v>500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0.66666666666667</v>
      </c>
      <c r="BQ7" s="118">
        <v>1</v>
      </c>
      <c r="BR7" s="119">
        <f>IFERROR(BQ7/BO7,"-")</f>
        <v>0.25</v>
      </c>
      <c r="BS7" s="120">
        <v>3000</v>
      </c>
      <c r="BT7" s="121">
        <f>IFERROR(BS7/BO7,"-")</f>
        <v>750</v>
      </c>
      <c r="BU7" s="122">
        <v>1</v>
      </c>
      <c r="BV7" s="122"/>
      <c r="BW7" s="122"/>
      <c r="BX7" s="123">
        <v>1</v>
      </c>
      <c r="BY7" s="124">
        <f>IF(Q7=0,"",IF(BX7=0,"",(BX7/Q7)))</f>
        <v>0.16666666666667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1.7</v>
      </c>
      <c r="B8" s="184" t="s">
        <v>184</v>
      </c>
      <c r="C8" s="184" t="s">
        <v>58</v>
      </c>
      <c r="D8" s="184" t="s">
        <v>185</v>
      </c>
      <c r="E8" s="184" t="s">
        <v>186</v>
      </c>
      <c r="F8" s="184" t="s">
        <v>60</v>
      </c>
      <c r="G8" s="184" t="s">
        <v>61</v>
      </c>
      <c r="H8" s="87" t="s">
        <v>187</v>
      </c>
      <c r="I8" s="87" t="s">
        <v>188</v>
      </c>
      <c r="J8" s="87" t="s">
        <v>189</v>
      </c>
      <c r="K8" s="176">
        <v>90000</v>
      </c>
      <c r="L8" s="79">
        <v>27</v>
      </c>
      <c r="M8" s="79">
        <v>0</v>
      </c>
      <c r="N8" s="79">
        <v>62</v>
      </c>
      <c r="O8" s="88">
        <v>4</v>
      </c>
      <c r="P8" s="89">
        <v>0</v>
      </c>
      <c r="Q8" s="90">
        <f>O8+P8</f>
        <v>4</v>
      </c>
      <c r="R8" s="80">
        <f>IFERROR(Q8/N8,"-")</f>
        <v>0.064516129032258</v>
      </c>
      <c r="S8" s="79">
        <v>2</v>
      </c>
      <c r="T8" s="79">
        <v>2</v>
      </c>
      <c r="U8" s="80">
        <f>IFERROR(T8/(Q8),"-")</f>
        <v>0.5</v>
      </c>
      <c r="V8" s="81">
        <f>IFERROR(K8/SUM(Q8:Q9),"-")</f>
        <v>11250</v>
      </c>
      <c r="W8" s="82">
        <v>1</v>
      </c>
      <c r="X8" s="80">
        <f>IF(Q8=0,"-",W8/Q8)</f>
        <v>0.25</v>
      </c>
      <c r="Y8" s="181">
        <v>15000</v>
      </c>
      <c r="Z8" s="182">
        <f>IFERROR(Y8/Q8,"-")</f>
        <v>3750</v>
      </c>
      <c r="AA8" s="182">
        <f>IFERROR(Y8/W8,"-")</f>
        <v>15000</v>
      </c>
      <c r="AB8" s="176">
        <f>SUM(Y8:Y9)-SUM(K8:K9)</f>
        <v>63000</v>
      </c>
      <c r="AC8" s="83">
        <f>SUM(Y8:Y9)/SUM(K8:K9)</f>
        <v>1.7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0.5</v>
      </c>
      <c r="BQ8" s="118">
        <v>1</v>
      </c>
      <c r="BR8" s="119">
        <f>IFERROR(BQ8/BO8,"-")</f>
        <v>0.5</v>
      </c>
      <c r="BS8" s="120">
        <v>15000</v>
      </c>
      <c r="BT8" s="121">
        <f>IFERROR(BS8/BO8,"-")</f>
        <v>7500</v>
      </c>
      <c r="BU8" s="122"/>
      <c r="BV8" s="122">
        <v>1</v>
      </c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15000</v>
      </c>
      <c r="CR8" s="138">
        <v>15000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190</v>
      </c>
      <c r="C9" s="184" t="s">
        <v>58</v>
      </c>
      <c r="D9" s="184"/>
      <c r="E9" s="184"/>
      <c r="F9" s="184"/>
      <c r="G9" s="184" t="s">
        <v>79</v>
      </c>
      <c r="H9" s="87"/>
      <c r="I9" s="87"/>
      <c r="J9" s="87"/>
      <c r="K9" s="176"/>
      <c r="L9" s="79">
        <v>18</v>
      </c>
      <c r="M9" s="79">
        <v>14</v>
      </c>
      <c r="N9" s="79">
        <v>2</v>
      </c>
      <c r="O9" s="88">
        <v>4</v>
      </c>
      <c r="P9" s="89">
        <v>0</v>
      </c>
      <c r="Q9" s="90">
        <f>O9+P9</f>
        <v>4</v>
      </c>
      <c r="R9" s="80">
        <f>IFERROR(Q9/N9,"-")</f>
        <v>2</v>
      </c>
      <c r="S9" s="79">
        <v>2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0.5</v>
      </c>
      <c r="Y9" s="181">
        <v>138000</v>
      </c>
      <c r="Z9" s="182">
        <f>IFERROR(Y9/Q9,"-")</f>
        <v>34500</v>
      </c>
      <c r="AA9" s="182">
        <f>IFERROR(Y9/W9,"-")</f>
        <v>69000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0.75</v>
      </c>
      <c r="BQ9" s="118">
        <v>1</v>
      </c>
      <c r="BR9" s="119">
        <f>IFERROR(BQ9/BO9,"-")</f>
        <v>0.33333333333333</v>
      </c>
      <c r="BS9" s="120">
        <v>30000</v>
      </c>
      <c r="BT9" s="121">
        <f>IFERROR(BS9/BO9,"-")</f>
        <v>10000</v>
      </c>
      <c r="BU9" s="122"/>
      <c r="BV9" s="122"/>
      <c r="BW9" s="122">
        <v>1</v>
      </c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0.25</v>
      </c>
      <c r="CI9" s="132">
        <v>1</v>
      </c>
      <c r="CJ9" s="133">
        <f>IFERROR(CI9/CG9,"-")</f>
        <v>1</v>
      </c>
      <c r="CK9" s="134">
        <v>108000</v>
      </c>
      <c r="CL9" s="135">
        <f>IFERROR(CK9/CG9,"-")</f>
        <v>108000</v>
      </c>
      <c r="CM9" s="136"/>
      <c r="CN9" s="136"/>
      <c r="CO9" s="136">
        <v>1</v>
      </c>
      <c r="CP9" s="137">
        <v>2</v>
      </c>
      <c r="CQ9" s="138">
        <v>138000</v>
      </c>
      <c r="CR9" s="138">
        <v>108000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10.225</v>
      </c>
      <c r="B10" s="184" t="s">
        <v>191</v>
      </c>
      <c r="C10" s="184" t="s">
        <v>192</v>
      </c>
      <c r="D10" s="184" t="s">
        <v>193</v>
      </c>
      <c r="E10" s="184" t="s">
        <v>194</v>
      </c>
      <c r="F10" s="184"/>
      <c r="G10" s="184" t="s">
        <v>61</v>
      </c>
      <c r="H10" s="87" t="s">
        <v>195</v>
      </c>
      <c r="I10" s="87" t="s">
        <v>188</v>
      </c>
      <c r="J10" s="87" t="s">
        <v>196</v>
      </c>
      <c r="K10" s="176">
        <v>40000</v>
      </c>
      <c r="L10" s="79">
        <v>10</v>
      </c>
      <c r="M10" s="79">
        <v>0</v>
      </c>
      <c r="N10" s="79">
        <v>32</v>
      </c>
      <c r="O10" s="88">
        <v>7</v>
      </c>
      <c r="P10" s="89">
        <v>0</v>
      </c>
      <c r="Q10" s="90">
        <f>O10+P10</f>
        <v>7</v>
      </c>
      <c r="R10" s="80">
        <f>IFERROR(Q10/N10,"-")</f>
        <v>0.21875</v>
      </c>
      <c r="S10" s="79">
        <v>2</v>
      </c>
      <c r="T10" s="79">
        <v>1</v>
      </c>
      <c r="U10" s="80">
        <f>IFERROR(T10/(Q10),"-")</f>
        <v>0.14285714285714</v>
      </c>
      <c r="V10" s="81">
        <f>IFERROR(K10/SUM(Q10:Q11),"-")</f>
        <v>3076.9230769231</v>
      </c>
      <c r="W10" s="82">
        <v>2</v>
      </c>
      <c r="X10" s="80">
        <f>IF(Q10=0,"-",W10/Q10)</f>
        <v>0.28571428571429</v>
      </c>
      <c r="Y10" s="181">
        <v>239000</v>
      </c>
      <c r="Z10" s="182">
        <f>IFERROR(Y10/Q10,"-")</f>
        <v>34142.857142857</v>
      </c>
      <c r="AA10" s="182">
        <f>IFERROR(Y10/W10,"-")</f>
        <v>119500</v>
      </c>
      <c r="AB10" s="176">
        <f>SUM(Y10:Y11)-SUM(K10:K11)</f>
        <v>369000</v>
      </c>
      <c r="AC10" s="83">
        <f>SUM(Y10:Y11)/SUM(K10:K11)</f>
        <v>10.225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0.28571428571429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0.14285714285714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0.42857142857143</v>
      </c>
      <c r="BQ10" s="118">
        <v>1</v>
      </c>
      <c r="BR10" s="119">
        <f>IFERROR(BQ10/BO10,"-")</f>
        <v>0.33333333333333</v>
      </c>
      <c r="BS10" s="120">
        <v>174000</v>
      </c>
      <c r="BT10" s="121">
        <f>IFERROR(BS10/BO10,"-")</f>
        <v>58000</v>
      </c>
      <c r="BU10" s="122"/>
      <c r="BV10" s="122"/>
      <c r="BW10" s="122">
        <v>1</v>
      </c>
      <c r="BX10" s="123">
        <v>1</v>
      </c>
      <c r="BY10" s="124">
        <f>IF(Q10=0,"",IF(BX10=0,"",(BX10/Q10)))</f>
        <v>0.14285714285714</v>
      </c>
      <c r="BZ10" s="125">
        <v>1</v>
      </c>
      <c r="CA10" s="126">
        <f>IFERROR(BZ10/BX10,"-")</f>
        <v>1</v>
      </c>
      <c r="CB10" s="127">
        <v>65000</v>
      </c>
      <c r="CC10" s="128">
        <f>IFERROR(CB10/BX10,"-")</f>
        <v>65000</v>
      </c>
      <c r="CD10" s="129"/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239000</v>
      </c>
      <c r="CR10" s="138">
        <v>174000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197</v>
      </c>
      <c r="C11" s="184" t="s">
        <v>192</v>
      </c>
      <c r="D11" s="184"/>
      <c r="E11" s="184"/>
      <c r="F11" s="184"/>
      <c r="G11" s="184" t="s">
        <v>79</v>
      </c>
      <c r="H11" s="87"/>
      <c r="I11" s="87"/>
      <c r="J11" s="87"/>
      <c r="K11" s="176"/>
      <c r="L11" s="79">
        <v>38</v>
      </c>
      <c r="M11" s="79">
        <v>16</v>
      </c>
      <c r="N11" s="79">
        <v>5</v>
      </c>
      <c r="O11" s="88">
        <v>6</v>
      </c>
      <c r="P11" s="89">
        <v>0</v>
      </c>
      <c r="Q11" s="90">
        <f>O11+P11</f>
        <v>6</v>
      </c>
      <c r="R11" s="80">
        <f>IFERROR(Q11/N11,"-")</f>
        <v>1.2</v>
      </c>
      <c r="S11" s="79">
        <v>1</v>
      </c>
      <c r="T11" s="79">
        <v>2</v>
      </c>
      <c r="U11" s="80">
        <f>IFERROR(T11/(Q11),"-")</f>
        <v>0.33333333333333</v>
      </c>
      <c r="V11" s="81"/>
      <c r="W11" s="82">
        <v>1</v>
      </c>
      <c r="X11" s="80">
        <f>IF(Q11=0,"-",W11/Q11)</f>
        <v>0.16666666666667</v>
      </c>
      <c r="Y11" s="181">
        <v>170000</v>
      </c>
      <c r="Z11" s="182">
        <f>IFERROR(Y11/Q11,"-")</f>
        <v>28333.333333333</v>
      </c>
      <c r="AA11" s="182">
        <f>IFERROR(Y11/W11,"-")</f>
        <v>170000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3</v>
      </c>
      <c r="AO11" s="98">
        <f>IF(Q11=0,"",IF(AN11=0,"",(AN11/Q11)))</f>
        <v>0.5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0.16666666666667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0.33333333333333</v>
      </c>
      <c r="BZ11" s="125">
        <v>1</v>
      </c>
      <c r="CA11" s="126">
        <f>IFERROR(BZ11/BX11,"-")</f>
        <v>0.5</v>
      </c>
      <c r="CB11" s="127">
        <v>170000</v>
      </c>
      <c r="CC11" s="128">
        <f>IFERROR(CB11/BX11,"-")</f>
        <v>85000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170000</v>
      </c>
      <c r="CR11" s="138">
        <v>170000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7.0888888888889</v>
      </c>
      <c r="B12" s="184" t="s">
        <v>198</v>
      </c>
      <c r="C12" s="184" t="s">
        <v>192</v>
      </c>
      <c r="D12" s="184" t="s">
        <v>199</v>
      </c>
      <c r="E12" s="184" t="s">
        <v>194</v>
      </c>
      <c r="F12" s="184"/>
      <c r="G12" s="184" t="s">
        <v>61</v>
      </c>
      <c r="H12" s="87" t="s">
        <v>200</v>
      </c>
      <c r="I12" s="87" t="s">
        <v>188</v>
      </c>
      <c r="J12" s="87" t="s">
        <v>201</v>
      </c>
      <c r="K12" s="176">
        <v>45000</v>
      </c>
      <c r="L12" s="79">
        <v>17</v>
      </c>
      <c r="M12" s="79">
        <v>0</v>
      </c>
      <c r="N12" s="79">
        <v>70</v>
      </c>
      <c r="O12" s="88">
        <v>9</v>
      </c>
      <c r="P12" s="89">
        <v>0</v>
      </c>
      <c r="Q12" s="90">
        <f>O12+P12</f>
        <v>9</v>
      </c>
      <c r="R12" s="80">
        <f>IFERROR(Q12/N12,"-")</f>
        <v>0.12857142857143</v>
      </c>
      <c r="S12" s="79">
        <v>1</v>
      </c>
      <c r="T12" s="79">
        <v>1</v>
      </c>
      <c r="U12" s="80">
        <f>IFERROR(T12/(Q12),"-")</f>
        <v>0.11111111111111</v>
      </c>
      <c r="V12" s="81">
        <f>IFERROR(K12/SUM(Q12:Q13),"-")</f>
        <v>1956.5217391304</v>
      </c>
      <c r="W12" s="82">
        <v>3</v>
      </c>
      <c r="X12" s="80">
        <f>IF(Q12=0,"-",W12/Q12)</f>
        <v>0.33333333333333</v>
      </c>
      <c r="Y12" s="181">
        <v>41000</v>
      </c>
      <c r="Z12" s="182">
        <f>IFERROR(Y12/Q12,"-")</f>
        <v>4555.5555555556</v>
      </c>
      <c r="AA12" s="182">
        <f>IFERROR(Y12/W12,"-")</f>
        <v>13666.666666667</v>
      </c>
      <c r="AB12" s="176">
        <f>SUM(Y12:Y13)-SUM(K12:K13)</f>
        <v>274000</v>
      </c>
      <c r="AC12" s="83">
        <f>SUM(Y12:Y13)/SUM(K12:K13)</f>
        <v>7.0888888888889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3</v>
      </c>
      <c r="AO12" s="98">
        <f>IF(Q12=0,"",IF(AN12=0,"",(AN12/Q12)))</f>
        <v>0.33333333333333</v>
      </c>
      <c r="AP12" s="97">
        <v>1</v>
      </c>
      <c r="AQ12" s="99">
        <f>IFERROR(AP12/AN12,"-")</f>
        <v>0.33333333333333</v>
      </c>
      <c r="AR12" s="100">
        <v>35000</v>
      </c>
      <c r="AS12" s="101">
        <f>IFERROR(AR12/AN12,"-")</f>
        <v>11666.666666667</v>
      </c>
      <c r="AT12" s="102"/>
      <c r="AU12" s="102"/>
      <c r="AV12" s="102">
        <v>1</v>
      </c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0.33333333333333</v>
      </c>
      <c r="BH12" s="109">
        <v>1</v>
      </c>
      <c r="BI12" s="111">
        <f>IFERROR(BH12/BF12,"-")</f>
        <v>0.33333333333333</v>
      </c>
      <c r="BJ12" s="112">
        <v>3000</v>
      </c>
      <c r="BK12" s="113">
        <f>IFERROR(BJ12/BF12,"-")</f>
        <v>1000</v>
      </c>
      <c r="BL12" s="114">
        <v>1</v>
      </c>
      <c r="BM12" s="114"/>
      <c r="BN12" s="114"/>
      <c r="BO12" s="116">
        <v>3</v>
      </c>
      <c r="BP12" s="117">
        <f>IF(Q12=0,"",IF(BO12=0,"",(BO12/Q12)))</f>
        <v>0.33333333333333</v>
      </c>
      <c r="BQ12" s="118">
        <v>1</v>
      </c>
      <c r="BR12" s="119">
        <f>IFERROR(BQ12/BO12,"-")</f>
        <v>0.33333333333333</v>
      </c>
      <c r="BS12" s="120">
        <v>3000</v>
      </c>
      <c r="BT12" s="121">
        <f>IFERROR(BS12/BO12,"-")</f>
        <v>1000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41000</v>
      </c>
      <c r="CR12" s="138">
        <v>35000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202</v>
      </c>
      <c r="C13" s="184" t="s">
        <v>192</v>
      </c>
      <c r="D13" s="184"/>
      <c r="E13" s="184"/>
      <c r="F13" s="184"/>
      <c r="G13" s="184" t="s">
        <v>79</v>
      </c>
      <c r="H13" s="87"/>
      <c r="I13" s="87"/>
      <c r="J13" s="87"/>
      <c r="K13" s="176"/>
      <c r="L13" s="79">
        <v>41</v>
      </c>
      <c r="M13" s="79">
        <v>31</v>
      </c>
      <c r="N13" s="79">
        <v>7</v>
      </c>
      <c r="O13" s="88">
        <v>13</v>
      </c>
      <c r="P13" s="89">
        <v>1</v>
      </c>
      <c r="Q13" s="90">
        <f>O13+P13</f>
        <v>14</v>
      </c>
      <c r="R13" s="80">
        <f>IFERROR(Q13/N13,"-")</f>
        <v>2</v>
      </c>
      <c r="S13" s="79">
        <v>2</v>
      </c>
      <c r="T13" s="79">
        <v>4</v>
      </c>
      <c r="U13" s="80">
        <f>IFERROR(T13/(Q13),"-")</f>
        <v>0.28571428571429</v>
      </c>
      <c r="V13" s="81"/>
      <c r="W13" s="82">
        <v>3</v>
      </c>
      <c r="X13" s="80">
        <f>IF(Q13=0,"-",W13/Q13)</f>
        <v>0.21428571428571</v>
      </c>
      <c r="Y13" s="181">
        <v>278000</v>
      </c>
      <c r="Z13" s="182">
        <f>IFERROR(Y13/Q13,"-")</f>
        <v>19857.142857143</v>
      </c>
      <c r="AA13" s="182">
        <f>IFERROR(Y13/W13,"-")</f>
        <v>92666.666666667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2</v>
      </c>
      <c r="AO13" s="98">
        <f>IF(Q13=0,"",IF(AN13=0,"",(AN13/Q13)))</f>
        <v>0.14285714285714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</v>
      </c>
      <c r="AX13" s="104">
        <f>IF(Q13=0,"",IF(AW13=0,"",(AW13/Q13)))</f>
        <v>0.071428571428571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5</v>
      </c>
      <c r="BG13" s="110">
        <f>IF(Q13=0,"",IF(BF13=0,"",(BF13/Q13)))</f>
        <v>0.35714285714286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0.14285714285714</v>
      </c>
      <c r="BQ13" s="118">
        <v>1</v>
      </c>
      <c r="BR13" s="119">
        <f>IFERROR(BQ13/BO13,"-")</f>
        <v>0.5</v>
      </c>
      <c r="BS13" s="120">
        <v>185000</v>
      </c>
      <c r="BT13" s="121">
        <f>IFERROR(BS13/BO13,"-")</f>
        <v>92500</v>
      </c>
      <c r="BU13" s="122"/>
      <c r="BV13" s="122"/>
      <c r="BW13" s="122">
        <v>1</v>
      </c>
      <c r="BX13" s="123">
        <v>4</v>
      </c>
      <c r="BY13" s="124">
        <f>IF(Q13=0,"",IF(BX13=0,"",(BX13/Q13)))</f>
        <v>0.28571428571429</v>
      </c>
      <c r="BZ13" s="125">
        <v>2</v>
      </c>
      <c r="CA13" s="126">
        <f>IFERROR(BZ13/BX13,"-")</f>
        <v>0.5</v>
      </c>
      <c r="CB13" s="127">
        <v>93000</v>
      </c>
      <c r="CC13" s="128">
        <f>IFERROR(CB13/BX13,"-")</f>
        <v>23250</v>
      </c>
      <c r="CD13" s="129"/>
      <c r="CE13" s="129">
        <v>1</v>
      </c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278000</v>
      </c>
      <c r="CR13" s="138">
        <v>185000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6.66</v>
      </c>
      <c r="B14" s="184" t="s">
        <v>203</v>
      </c>
      <c r="C14" s="184" t="s">
        <v>192</v>
      </c>
      <c r="D14" s="184" t="s">
        <v>199</v>
      </c>
      <c r="E14" s="184" t="s">
        <v>204</v>
      </c>
      <c r="F14" s="184"/>
      <c r="G14" s="184" t="s">
        <v>61</v>
      </c>
      <c r="H14" s="87" t="s">
        <v>205</v>
      </c>
      <c r="I14" s="87" t="s">
        <v>206</v>
      </c>
      <c r="J14" s="87" t="s">
        <v>201</v>
      </c>
      <c r="K14" s="176">
        <v>100000</v>
      </c>
      <c r="L14" s="79">
        <v>62</v>
      </c>
      <c r="M14" s="79">
        <v>0</v>
      </c>
      <c r="N14" s="79">
        <v>164</v>
      </c>
      <c r="O14" s="88">
        <v>22</v>
      </c>
      <c r="P14" s="89">
        <v>1</v>
      </c>
      <c r="Q14" s="90">
        <f>O14+P14</f>
        <v>23</v>
      </c>
      <c r="R14" s="80">
        <f>IFERROR(Q14/N14,"-")</f>
        <v>0.14024390243902</v>
      </c>
      <c r="S14" s="79">
        <v>12</v>
      </c>
      <c r="T14" s="79">
        <v>2</v>
      </c>
      <c r="U14" s="80">
        <f>IFERROR(T14/(Q14),"-")</f>
        <v>0.08695652173913</v>
      </c>
      <c r="V14" s="81">
        <f>IFERROR(K14/SUM(Q14:Q15),"-")</f>
        <v>2222.2222222222</v>
      </c>
      <c r="W14" s="82">
        <v>9</v>
      </c>
      <c r="X14" s="80">
        <f>IF(Q14=0,"-",W14/Q14)</f>
        <v>0.39130434782609</v>
      </c>
      <c r="Y14" s="181">
        <v>93000</v>
      </c>
      <c r="Z14" s="182">
        <f>IFERROR(Y14/Q14,"-")</f>
        <v>4043.4782608696</v>
      </c>
      <c r="AA14" s="182">
        <f>IFERROR(Y14/W14,"-")</f>
        <v>10333.333333333</v>
      </c>
      <c r="AB14" s="176">
        <f>SUM(Y14:Y15)-SUM(K14:K15)</f>
        <v>566000</v>
      </c>
      <c r="AC14" s="83">
        <f>SUM(Y14:Y15)/SUM(K14:K15)</f>
        <v>6.66</v>
      </c>
      <c r="AD14" s="77"/>
      <c r="AE14" s="91">
        <v>1</v>
      </c>
      <c r="AF14" s="92">
        <f>IF(Q14=0,"",IF(AE14=0,"",(AE14/Q14)))</f>
        <v>0.043478260869565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6</v>
      </c>
      <c r="AO14" s="98">
        <f>IF(Q14=0,"",IF(AN14=0,"",(AN14/Q14)))</f>
        <v>0.26086956521739</v>
      </c>
      <c r="AP14" s="97">
        <v>1</v>
      </c>
      <c r="AQ14" s="99">
        <f>IFERROR(AP14/AN14,"-")</f>
        <v>0.16666666666667</v>
      </c>
      <c r="AR14" s="100">
        <v>3000</v>
      </c>
      <c r="AS14" s="101">
        <f>IFERROR(AR14/AN14,"-")</f>
        <v>500</v>
      </c>
      <c r="AT14" s="102">
        <v>1</v>
      </c>
      <c r="AU14" s="102"/>
      <c r="AV14" s="102"/>
      <c r="AW14" s="103">
        <v>2</v>
      </c>
      <c r="AX14" s="104">
        <f>IF(Q14=0,"",IF(AW14=0,"",(AW14/Q14)))</f>
        <v>0.08695652173913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6</v>
      </c>
      <c r="BG14" s="110">
        <f>IF(Q14=0,"",IF(BF14=0,"",(BF14/Q14)))</f>
        <v>0.26086956521739</v>
      </c>
      <c r="BH14" s="109">
        <v>1</v>
      </c>
      <c r="BI14" s="111">
        <f>IFERROR(BH14/BF14,"-")</f>
        <v>0.16666666666667</v>
      </c>
      <c r="BJ14" s="112">
        <v>20000</v>
      </c>
      <c r="BK14" s="113">
        <f>IFERROR(BJ14/BF14,"-")</f>
        <v>3333.3333333333</v>
      </c>
      <c r="BL14" s="114">
        <v>1</v>
      </c>
      <c r="BM14" s="114"/>
      <c r="BN14" s="114"/>
      <c r="BO14" s="116">
        <v>6</v>
      </c>
      <c r="BP14" s="117">
        <f>IF(Q14=0,"",IF(BO14=0,"",(BO14/Q14)))</f>
        <v>0.26086956521739</v>
      </c>
      <c r="BQ14" s="118">
        <v>5</v>
      </c>
      <c r="BR14" s="119">
        <f>IFERROR(BQ14/BO14,"-")</f>
        <v>0.83333333333333</v>
      </c>
      <c r="BS14" s="120">
        <v>62000</v>
      </c>
      <c r="BT14" s="121">
        <f>IFERROR(BS14/BO14,"-")</f>
        <v>10333.333333333</v>
      </c>
      <c r="BU14" s="122">
        <v>2</v>
      </c>
      <c r="BV14" s="122">
        <v>1</v>
      </c>
      <c r="BW14" s="122">
        <v>2</v>
      </c>
      <c r="BX14" s="123">
        <v>2</v>
      </c>
      <c r="BY14" s="124">
        <f>IF(Q14=0,"",IF(BX14=0,"",(BX14/Q14)))</f>
        <v>0.08695652173913</v>
      </c>
      <c r="BZ14" s="125">
        <v>2</v>
      </c>
      <c r="CA14" s="126">
        <f>IFERROR(BZ14/BX14,"-")</f>
        <v>1</v>
      </c>
      <c r="CB14" s="127">
        <v>8000</v>
      </c>
      <c r="CC14" s="128">
        <f>IFERROR(CB14/BX14,"-")</f>
        <v>4000</v>
      </c>
      <c r="CD14" s="129">
        <v>2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9</v>
      </c>
      <c r="CQ14" s="138">
        <v>93000</v>
      </c>
      <c r="CR14" s="138">
        <v>30000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207</v>
      </c>
      <c r="C15" s="184" t="s">
        <v>192</v>
      </c>
      <c r="D15" s="184"/>
      <c r="E15" s="184"/>
      <c r="F15" s="184"/>
      <c r="G15" s="184" t="s">
        <v>79</v>
      </c>
      <c r="H15" s="87"/>
      <c r="I15" s="87"/>
      <c r="J15" s="87"/>
      <c r="K15" s="176"/>
      <c r="L15" s="79">
        <v>88</v>
      </c>
      <c r="M15" s="79">
        <v>61</v>
      </c>
      <c r="N15" s="79">
        <v>16</v>
      </c>
      <c r="O15" s="88">
        <v>22</v>
      </c>
      <c r="P15" s="89">
        <v>0</v>
      </c>
      <c r="Q15" s="90">
        <f>O15+P15</f>
        <v>22</v>
      </c>
      <c r="R15" s="80">
        <f>IFERROR(Q15/N15,"-")</f>
        <v>1.375</v>
      </c>
      <c r="S15" s="79">
        <v>6</v>
      </c>
      <c r="T15" s="79">
        <v>5</v>
      </c>
      <c r="U15" s="80">
        <f>IFERROR(T15/(Q15),"-")</f>
        <v>0.22727272727273</v>
      </c>
      <c r="V15" s="81"/>
      <c r="W15" s="82">
        <v>8</v>
      </c>
      <c r="X15" s="80">
        <f>IF(Q15=0,"-",W15/Q15)</f>
        <v>0.36363636363636</v>
      </c>
      <c r="Y15" s="181">
        <v>573000</v>
      </c>
      <c r="Z15" s="182">
        <f>IFERROR(Y15/Q15,"-")</f>
        <v>26045.454545455</v>
      </c>
      <c r="AA15" s="182">
        <f>IFERROR(Y15/W15,"-")</f>
        <v>71625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0.045454545454545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4</v>
      </c>
      <c r="AX15" s="104">
        <f>IF(Q15=0,"",IF(AW15=0,"",(AW15/Q15)))</f>
        <v>0.18181818181818</v>
      </c>
      <c r="AY15" s="103">
        <v>1</v>
      </c>
      <c r="AZ15" s="105">
        <f>IFERROR(AY15/AW15,"-")</f>
        <v>0.25</v>
      </c>
      <c r="BA15" s="106">
        <v>3000</v>
      </c>
      <c r="BB15" s="107">
        <f>IFERROR(BA15/AW15,"-")</f>
        <v>750</v>
      </c>
      <c r="BC15" s="108">
        <v>1</v>
      </c>
      <c r="BD15" s="108"/>
      <c r="BE15" s="108"/>
      <c r="BF15" s="109">
        <v>5</v>
      </c>
      <c r="BG15" s="110">
        <f>IF(Q15=0,"",IF(BF15=0,"",(BF15/Q15)))</f>
        <v>0.22727272727273</v>
      </c>
      <c r="BH15" s="109">
        <v>1</v>
      </c>
      <c r="BI15" s="111">
        <f>IFERROR(BH15/BF15,"-")</f>
        <v>0.2</v>
      </c>
      <c r="BJ15" s="112">
        <v>208000</v>
      </c>
      <c r="BK15" s="113">
        <f>IFERROR(BJ15/BF15,"-")</f>
        <v>41600</v>
      </c>
      <c r="BL15" s="114"/>
      <c r="BM15" s="114"/>
      <c r="BN15" s="114">
        <v>1</v>
      </c>
      <c r="BO15" s="116">
        <v>3</v>
      </c>
      <c r="BP15" s="117">
        <f>IF(Q15=0,"",IF(BO15=0,"",(BO15/Q15)))</f>
        <v>0.13636363636364</v>
      </c>
      <c r="BQ15" s="118">
        <v>1</v>
      </c>
      <c r="BR15" s="119">
        <f>IFERROR(BQ15/BO15,"-")</f>
        <v>0.33333333333333</v>
      </c>
      <c r="BS15" s="120">
        <v>3000</v>
      </c>
      <c r="BT15" s="121">
        <f>IFERROR(BS15/BO15,"-")</f>
        <v>1000</v>
      </c>
      <c r="BU15" s="122">
        <v>1</v>
      </c>
      <c r="BV15" s="122"/>
      <c r="BW15" s="122"/>
      <c r="BX15" s="123">
        <v>7</v>
      </c>
      <c r="BY15" s="124">
        <f>IF(Q15=0,"",IF(BX15=0,"",(BX15/Q15)))</f>
        <v>0.31818181818182</v>
      </c>
      <c r="BZ15" s="125">
        <v>4</v>
      </c>
      <c r="CA15" s="126">
        <f>IFERROR(BZ15/BX15,"-")</f>
        <v>0.57142857142857</v>
      </c>
      <c r="CB15" s="127">
        <v>351000</v>
      </c>
      <c r="CC15" s="128">
        <f>IFERROR(CB15/BX15,"-")</f>
        <v>50142.857142857</v>
      </c>
      <c r="CD15" s="129">
        <v>1</v>
      </c>
      <c r="CE15" s="129">
        <v>1</v>
      </c>
      <c r="CF15" s="129">
        <v>2</v>
      </c>
      <c r="CG15" s="130">
        <v>2</v>
      </c>
      <c r="CH15" s="131">
        <f>IF(Q15=0,"",IF(CG15=0,"",(CG15/Q15)))</f>
        <v>0.090909090909091</v>
      </c>
      <c r="CI15" s="132">
        <v>1</v>
      </c>
      <c r="CJ15" s="133">
        <f>IFERROR(CI15/CG15,"-")</f>
        <v>0.5</v>
      </c>
      <c r="CK15" s="134">
        <v>8000</v>
      </c>
      <c r="CL15" s="135">
        <f>IFERROR(CK15/CG15,"-")</f>
        <v>4000</v>
      </c>
      <c r="CM15" s="136"/>
      <c r="CN15" s="136">
        <v>1</v>
      </c>
      <c r="CO15" s="136"/>
      <c r="CP15" s="137">
        <v>8</v>
      </c>
      <c r="CQ15" s="138">
        <v>573000</v>
      </c>
      <c r="CR15" s="138">
        <v>298000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3.9384615384615</v>
      </c>
      <c r="B16" s="184" t="s">
        <v>208</v>
      </c>
      <c r="C16" s="184" t="s">
        <v>192</v>
      </c>
      <c r="D16" s="184" t="s">
        <v>209</v>
      </c>
      <c r="E16" s="184" t="s">
        <v>204</v>
      </c>
      <c r="F16" s="184"/>
      <c r="G16" s="184" t="s">
        <v>61</v>
      </c>
      <c r="H16" s="87" t="s">
        <v>210</v>
      </c>
      <c r="I16" s="87" t="s">
        <v>206</v>
      </c>
      <c r="J16" s="87" t="s">
        <v>68</v>
      </c>
      <c r="K16" s="176">
        <v>65000</v>
      </c>
      <c r="L16" s="79">
        <v>12</v>
      </c>
      <c r="M16" s="79">
        <v>0</v>
      </c>
      <c r="N16" s="79">
        <v>50</v>
      </c>
      <c r="O16" s="88">
        <v>3</v>
      </c>
      <c r="P16" s="89">
        <v>0</v>
      </c>
      <c r="Q16" s="90">
        <f>O16+P16</f>
        <v>3</v>
      </c>
      <c r="R16" s="80">
        <f>IFERROR(Q16/N16,"-")</f>
        <v>0.06</v>
      </c>
      <c r="S16" s="79">
        <v>1</v>
      </c>
      <c r="T16" s="79">
        <v>0</v>
      </c>
      <c r="U16" s="80">
        <f>IFERROR(T16/(Q16),"-")</f>
        <v>0</v>
      </c>
      <c r="V16" s="81">
        <f>IFERROR(K16/SUM(Q16:Q17),"-")</f>
        <v>6500</v>
      </c>
      <c r="W16" s="82">
        <v>2</v>
      </c>
      <c r="X16" s="80">
        <f>IF(Q16=0,"-",W16/Q16)</f>
        <v>0.66666666666667</v>
      </c>
      <c r="Y16" s="181">
        <v>18000</v>
      </c>
      <c r="Z16" s="182">
        <f>IFERROR(Y16/Q16,"-")</f>
        <v>6000</v>
      </c>
      <c r="AA16" s="182">
        <f>IFERROR(Y16/W16,"-")</f>
        <v>9000</v>
      </c>
      <c r="AB16" s="176">
        <f>SUM(Y16:Y17)-SUM(K16:K17)</f>
        <v>191000</v>
      </c>
      <c r="AC16" s="83">
        <f>SUM(Y16:Y17)/SUM(K16:K17)</f>
        <v>3.9384615384615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0.66666666666667</v>
      </c>
      <c r="BQ16" s="118">
        <v>2</v>
      </c>
      <c r="BR16" s="119">
        <f>IFERROR(BQ16/BO16,"-")</f>
        <v>1</v>
      </c>
      <c r="BS16" s="120">
        <v>18000</v>
      </c>
      <c r="BT16" s="121">
        <f>IFERROR(BS16/BO16,"-")</f>
        <v>9000</v>
      </c>
      <c r="BU16" s="122">
        <v>1</v>
      </c>
      <c r="BV16" s="122">
        <v>1</v>
      </c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18000</v>
      </c>
      <c r="CR16" s="138">
        <v>15000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211</v>
      </c>
      <c r="C17" s="184" t="s">
        <v>192</v>
      </c>
      <c r="D17" s="184"/>
      <c r="E17" s="184"/>
      <c r="F17" s="184"/>
      <c r="G17" s="184" t="s">
        <v>79</v>
      </c>
      <c r="H17" s="87"/>
      <c r="I17" s="87"/>
      <c r="J17" s="87"/>
      <c r="K17" s="176"/>
      <c r="L17" s="79">
        <v>20</v>
      </c>
      <c r="M17" s="79">
        <v>17</v>
      </c>
      <c r="N17" s="79">
        <v>5</v>
      </c>
      <c r="O17" s="88">
        <v>7</v>
      </c>
      <c r="P17" s="89">
        <v>0</v>
      </c>
      <c r="Q17" s="90">
        <f>O17+P17</f>
        <v>7</v>
      </c>
      <c r="R17" s="80">
        <f>IFERROR(Q17/N17,"-")</f>
        <v>1.4</v>
      </c>
      <c r="S17" s="79">
        <v>2</v>
      </c>
      <c r="T17" s="79">
        <v>1</v>
      </c>
      <c r="U17" s="80">
        <f>IFERROR(T17/(Q17),"-")</f>
        <v>0.14285714285714</v>
      </c>
      <c r="V17" s="81"/>
      <c r="W17" s="82">
        <v>4</v>
      </c>
      <c r="X17" s="80">
        <f>IF(Q17=0,"-",W17/Q17)</f>
        <v>0.57142857142857</v>
      </c>
      <c r="Y17" s="181">
        <v>238000</v>
      </c>
      <c r="Z17" s="182">
        <f>IFERROR(Y17/Q17,"-")</f>
        <v>34000</v>
      </c>
      <c r="AA17" s="182">
        <f>IFERROR(Y17/W17,"-")</f>
        <v>59500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0.14285714285714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0.28571428571429</v>
      </c>
      <c r="BH17" s="109">
        <v>2</v>
      </c>
      <c r="BI17" s="111">
        <f>IFERROR(BH17/BF17,"-")</f>
        <v>1</v>
      </c>
      <c r="BJ17" s="112">
        <v>8000</v>
      </c>
      <c r="BK17" s="113">
        <f>IFERROR(BJ17/BF17,"-")</f>
        <v>4000</v>
      </c>
      <c r="BL17" s="114">
        <v>2</v>
      </c>
      <c r="BM17" s="114"/>
      <c r="BN17" s="114"/>
      <c r="BO17" s="116">
        <v>3</v>
      </c>
      <c r="BP17" s="117">
        <f>IF(Q17=0,"",IF(BO17=0,"",(BO17/Q17)))</f>
        <v>0.42857142857143</v>
      </c>
      <c r="BQ17" s="118">
        <v>1</v>
      </c>
      <c r="BR17" s="119">
        <f>IFERROR(BQ17/BO17,"-")</f>
        <v>0.33333333333333</v>
      </c>
      <c r="BS17" s="120">
        <v>15000</v>
      </c>
      <c r="BT17" s="121">
        <f>IFERROR(BS17/BO17,"-")</f>
        <v>5000</v>
      </c>
      <c r="BU17" s="122"/>
      <c r="BV17" s="122"/>
      <c r="BW17" s="122">
        <v>1</v>
      </c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1</v>
      </c>
      <c r="CH17" s="131">
        <f>IF(Q17=0,"",IF(CG17=0,"",(CG17/Q17)))</f>
        <v>0.14285714285714</v>
      </c>
      <c r="CI17" s="132">
        <v>1</v>
      </c>
      <c r="CJ17" s="133">
        <f>IFERROR(CI17/CG17,"-")</f>
        <v>1</v>
      </c>
      <c r="CK17" s="134">
        <v>215000</v>
      </c>
      <c r="CL17" s="135">
        <f>IFERROR(CK17/CG17,"-")</f>
        <v>215000</v>
      </c>
      <c r="CM17" s="136"/>
      <c r="CN17" s="136"/>
      <c r="CO17" s="136">
        <v>1</v>
      </c>
      <c r="CP17" s="137">
        <v>4</v>
      </c>
      <c r="CQ17" s="138">
        <v>238000</v>
      </c>
      <c r="CR17" s="138">
        <v>215000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4.8181818181818</v>
      </c>
      <c r="B18" s="184" t="s">
        <v>212</v>
      </c>
      <c r="C18" s="184" t="s">
        <v>192</v>
      </c>
      <c r="D18" s="184" t="s">
        <v>193</v>
      </c>
      <c r="E18" s="184" t="s">
        <v>194</v>
      </c>
      <c r="F18" s="184"/>
      <c r="G18" s="184" t="s">
        <v>61</v>
      </c>
      <c r="H18" s="87" t="s">
        <v>213</v>
      </c>
      <c r="I18" s="87" t="s">
        <v>214</v>
      </c>
      <c r="J18" s="87" t="s">
        <v>215</v>
      </c>
      <c r="K18" s="176">
        <v>55000</v>
      </c>
      <c r="L18" s="79">
        <v>9</v>
      </c>
      <c r="M18" s="79">
        <v>0</v>
      </c>
      <c r="N18" s="79">
        <v>28</v>
      </c>
      <c r="O18" s="88">
        <v>6</v>
      </c>
      <c r="P18" s="89">
        <v>0</v>
      </c>
      <c r="Q18" s="90">
        <f>O18+P18</f>
        <v>6</v>
      </c>
      <c r="R18" s="80">
        <f>IFERROR(Q18/N18,"-")</f>
        <v>0.21428571428571</v>
      </c>
      <c r="S18" s="79">
        <v>2</v>
      </c>
      <c r="T18" s="79">
        <v>1</v>
      </c>
      <c r="U18" s="80">
        <f>IFERROR(T18/(Q18),"-")</f>
        <v>0.16666666666667</v>
      </c>
      <c r="V18" s="81">
        <f>IFERROR(K18/SUM(Q18:Q19),"-")</f>
        <v>5500</v>
      </c>
      <c r="W18" s="82">
        <v>2</v>
      </c>
      <c r="X18" s="80">
        <f>IF(Q18=0,"-",W18/Q18)</f>
        <v>0.33333333333333</v>
      </c>
      <c r="Y18" s="181">
        <v>235000</v>
      </c>
      <c r="Z18" s="182">
        <f>IFERROR(Y18/Q18,"-")</f>
        <v>39166.666666667</v>
      </c>
      <c r="AA18" s="182">
        <f>IFERROR(Y18/W18,"-")</f>
        <v>117500</v>
      </c>
      <c r="AB18" s="176">
        <f>SUM(Y18:Y19)-SUM(K18:K19)</f>
        <v>210000</v>
      </c>
      <c r="AC18" s="83">
        <f>SUM(Y18:Y19)/SUM(K18:K19)</f>
        <v>4.8181818181818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0.16666666666667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0.16666666666667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0.16666666666667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0.33333333333333</v>
      </c>
      <c r="BQ18" s="118">
        <v>1</v>
      </c>
      <c r="BR18" s="119">
        <f>IFERROR(BQ18/BO18,"-")</f>
        <v>0.5</v>
      </c>
      <c r="BS18" s="120">
        <v>225000</v>
      </c>
      <c r="BT18" s="121">
        <f>IFERROR(BS18/BO18,"-")</f>
        <v>112500</v>
      </c>
      <c r="BU18" s="122"/>
      <c r="BV18" s="122"/>
      <c r="BW18" s="122">
        <v>1</v>
      </c>
      <c r="BX18" s="123">
        <v>1</v>
      </c>
      <c r="BY18" s="124">
        <f>IF(Q18=0,"",IF(BX18=0,"",(BX18/Q18)))</f>
        <v>0.16666666666667</v>
      </c>
      <c r="BZ18" s="125">
        <v>1</v>
      </c>
      <c r="CA18" s="126">
        <f>IFERROR(BZ18/BX18,"-")</f>
        <v>1</v>
      </c>
      <c r="CB18" s="127">
        <v>10000</v>
      </c>
      <c r="CC18" s="128">
        <f>IFERROR(CB18/BX18,"-")</f>
        <v>10000</v>
      </c>
      <c r="CD18" s="129">
        <v>1</v>
      </c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235000</v>
      </c>
      <c r="CR18" s="138">
        <v>225000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216</v>
      </c>
      <c r="C19" s="184" t="s">
        <v>192</v>
      </c>
      <c r="D19" s="184"/>
      <c r="E19" s="184"/>
      <c r="F19" s="184"/>
      <c r="G19" s="184" t="s">
        <v>79</v>
      </c>
      <c r="H19" s="87"/>
      <c r="I19" s="87"/>
      <c r="J19" s="87"/>
      <c r="K19" s="176"/>
      <c r="L19" s="79">
        <v>17</v>
      </c>
      <c r="M19" s="79">
        <v>12</v>
      </c>
      <c r="N19" s="79">
        <v>2</v>
      </c>
      <c r="O19" s="88">
        <v>4</v>
      </c>
      <c r="P19" s="89">
        <v>0</v>
      </c>
      <c r="Q19" s="90">
        <f>O19+P19</f>
        <v>4</v>
      </c>
      <c r="R19" s="80">
        <f>IFERROR(Q19/N19,"-")</f>
        <v>2</v>
      </c>
      <c r="S19" s="79">
        <v>1</v>
      </c>
      <c r="T19" s="79">
        <v>1</v>
      </c>
      <c r="U19" s="80">
        <f>IFERROR(T19/(Q19),"-")</f>
        <v>0.25</v>
      </c>
      <c r="V19" s="81"/>
      <c r="W19" s="82">
        <v>3</v>
      </c>
      <c r="X19" s="80">
        <f>IF(Q19=0,"-",W19/Q19)</f>
        <v>0.75</v>
      </c>
      <c r="Y19" s="181">
        <v>30000</v>
      </c>
      <c r="Z19" s="182">
        <f>IFERROR(Y19/Q19,"-")</f>
        <v>7500</v>
      </c>
      <c r="AA19" s="182">
        <f>IFERROR(Y19/W19,"-")</f>
        <v>10000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3</v>
      </c>
      <c r="BG19" s="110">
        <f>IF(Q19=0,"",IF(BF19=0,"",(BF19/Q19)))</f>
        <v>0.75</v>
      </c>
      <c r="BH19" s="109">
        <v>2</v>
      </c>
      <c r="BI19" s="111">
        <f>IFERROR(BH19/BF19,"-")</f>
        <v>0.66666666666667</v>
      </c>
      <c r="BJ19" s="112">
        <v>10000</v>
      </c>
      <c r="BK19" s="113">
        <f>IFERROR(BJ19/BF19,"-")</f>
        <v>3333.3333333333</v>
      </c>
      <c r="BL19" s="114">
        <v>2</v>
      </c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0.25</v>
      </c>
      <c r="BZ19" s="125">
        <v>1</v>
      </c>
      <c r="CA19" s="126">
        <f>IFERROR(BZ19/BX19,"-")</f>
        <v>1</v>
      </c>
      <c r="CB19" s="127">
        <v>20000</v>
      </c>
      <c r="CC19" s="128">
        <f>IFERROR(CB19/BX19,"-")</f>
        <v>20000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3</v>
      </c>
      <c r="CQ19" s="138">
        <v>30000</v>
      </c>
      <c r="CR19" s="138">
        <v>20000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33.373333333333</v>
      </c>
      <c r="B20" s="184" t="s">
        <v>217</v>
      </c>
      <c r="C20" s="184" t="s">
        <v>192</v>
      </c>
      <c r="D20" s="184" t="s">
        <v>218</v>
      </c>
      <c r="E20" s="184" t="s">
        <v>219</v>
      </c>
      <c r="F20" s="184"/>
      <c r="G20" s="184" t="s">
        <v>61</v>
      </c>
      <c r="H20" s="87" t="s">
        <v>220</v>
      </c>
      <c r="I20" s="87" t="s">
        <v>221</v>
      </c>
      <c r="J20" s="87" t="s">
        <v>222</v>
      </c>
      <c r="K20" s="176">
        <v>75000</v>
      </c>
      <c r="L20" s="79">
        <v>65</v>
      </c>
      <c r="M20" s="79">
        <v>0</v>
      </c>
      <c r="N20" s="79">
        <v>201</v>
      </c>
      <c r="O20" s="88">
        <v>21</v>
      </c>
      <c r="P20" s="89">
        <v>1</v>
      </c>
      <c r="Q20" s="90">
        <f>O20+P20</f>
        <v>22</v>
      </c>
      <c r="R20" s="80">
        <f>IFERROR(Q20/N20,"-")</f>
        <v>0.10945273631841</v>
      </c>
      <c r="S20" s="79">
        <v>4</v>
      </c>
      <c r="T20" s="79">
        <v>4</v>
      </c>
      <c r="U20" s="80">
        <f>IFERROR(T20/(Q20),"-")</f>
        <v>0.18181818181818</v>
      </c>
      <c r="V20" s="81">
        <f>IFERROR(K20/SUM(Q20:Q21),"-")</f>
        <v>1171.875</v>
      </c>
      <c r="W20" s="82">
        <v>5</v>
      </c>
      <c r="X20" s="80">
        <f>IF(Q20=0,"-",W20/Q20)</f>
        <v>0.22727272727273</v>
      </c>
      <c r="Y20" s="181">
        <v>329000</v>
      </c>
      <c r="Z20" s="182">
        <f>IFERROR(Y20/Q20,"-")</f>
        <v>14954.545454545</v>
      </c>
      <c r="AA20" s="182">
        <f>IFERROR(Y20/W20,"-")</f>
        <v>65800</v>
      </c>
      <c r="AB20" s="176">
        <f>SUM(Y20:Y21)-SUM(K20:K21)</f>
        <v>2428000</v>
      </c>
      <c r="AC20" s="83">
        <f>SUM(Y20:Y21)/SUM(K20:K21)</f>
        <v>33.373333333333</v>
      </c>
      <c r="AD20" s="77"/>
      <c r="AE20" s="91">
        <v>1</v>
      </c>
      <c r="AF20" s="92">
        <f>IF(Q20=0,"",IF(AE20=0,"",(AE20/Q20)))</f>
        <v>0.045454545454545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5</v>
      </c>
      <c r="AO20" s="98">
        <f>IF(Q20=0,"",IF(AN20=0,"",(AN20/Q20)))</f>
        <v>0.22727272727273</v>
      </c>
      <c r="AP20" s="97">
        <v>1</v>
      </c>
      <c r="AQ20" s="99">
        <f>IFERROR(AP20/AN20,"-")</f>
        <v>0.2</v>
      </c>
      <c r="AR20" s="100">
        <v>3000</v>
      </c>
      <c r="AS20" s="101">
        <f>IFERROR(AR20/AN20,"-")</f>
        <v>600</v>
      </c>
      <c r="AT20" s="102">
        <v>1</v>
      </c>
      <c r="AU20" s="102"/>
      <c r="AV20" s="102"/>
      <c r="AW20" s="103">
        <v>3</v>
      </c>
      <c r="AX20" s="104">
        <f>IF(Q20=0,"",IF(AW20=0,"",(AW20/Q20)))</f>
        <v>0.13636363636364</v>
      </c>
      <c r="AY20" s="103">
        <v>1</v>
      </c>
      <c r="AZ20" s="105">
        <f>IFERROR(AY20/AW20,"-")</f>
        <v>0.33333333333333</v>
      </c>
      <c r="BA20" s="106">
        <v>8000</v>
      </c>
      <c r="BB20" s="107">
        <f>IFERROR(BA20/AW20,"-")</f>
        <v>2666.6666666667</v>
      </c>
      <c r="BC20" s="108"/>
      <c r="BD20" s="108">
        <v>1</v>
      </c>
      <c r="BE20" s="108"/>
      <c r="BF20" s="109">
        <v>7</v>
      </c>
      <c r="BG20" s="110">
        <f>IF(Q20=0,"",IF(BF20=0,"",(BF20/Q20)))</f>
        <v>0.31818181818182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0.13636363636364</v>
      </c>
      <c r="BQ20" s="118">
        <v>3</v>
      </c>
      <c r="BR20" s="119">
        <f>IFERROR(BQ20/BO20,"-")</f>
        <v>1</v>
      </c>
      <c r="BS20" s="120">
        <v>318000</v>
      </c>
      <c r="BT20" s="121">
        <f>IFERROR(BS20/BO20,"-")</f>
        <v>106000</v>
      </c>
      <c r="BU20" s="122"/>
      <c r="BV20" s="122"/>
      <c r="BW20" s="122">
        <v>3</v>
      </c>
      <c r="BX20" s="123">
        <v>1</v>
      </c>
      <c r="BY20" s="124">
        <f>IF(Q20=0,"",IF(BX20=0,"",(BX20/Q20)))</f>
        <v>0.045454545454545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2</v>
      </c>
      <c r="CH20" s="131">
        <f>IF(Q20=0,"",IF(CG20=0,"",(CG20/Q20)))</f>
        <v>0.090909090909091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5</v>
      </c>
      <c r="CQ20" s="138">
        <v>329000</v>
      </c>
      <c r="CR20" s="138">
        <v>192000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223</v>
      </c>
      <c r="C21" s="184" t="s">
        <v>192</v>
      </c>
      <c r="D21" s="184"/>
      <c r="E21" s="184"/>
      <c r="F21" s="184"/>
      <c r="G21" s="184" t="s">
        <v>79</v>
      </c>
      <c r="H21" s="87"/>
      <c r="I21" s="87"/>
      <c r="J21" s="87"/>
      <c r="K21" s="176"/>
      <c r="L21" s="79">
        <v>161</v>
      </c>
      <c r="M21" s="79">
        <v>115</v>
      </c>
      <c r="N21" s="79">
        <v>76</v>
      </c>
      <c r="O21" s="88">
        <v>42</v>
      </c>
      <c r="P21" s="89">
        <v>0</v>
      </c>
      <c r="Q21" s="90">
        <f>O21+P21</f>
        <v>42</v>
      </c>
      <c r="R21" s="80">
        <f>IFERROR(Q21/N21,"-")</f>
        <v>0.55263157894737</v>
      </c>
      <c r="S21" s="79">
        <v>18</v>
      </c>
      <c r="T21" s="79">
        <v>2</v>
      </c>
      <c r="U21" s="80">
        <f>IFERROR(T21/(Q21),"-")</f>
        <v>0.047619047619048</v>
      </c>
      <c r="V21" s="81"/>
      <c r="W21" s="82">
        <v>16</v>
      </c>
      <c r="X21" s="80">
        <f>IF(Q21=0,"-",W21/Q21)</f>
        <v>0.38095238095238</v>
      </c>
      <c r="Y21" s="181">
        <v>2174000</v>
      </c>
      <c r="Z21" s="182">
        <f>IFERROR(Y21/Q21,"-")</f>
        <v>51761.904761905</v>
      </c>
      <c r="AA21" s="182">
        <f>IFERROR(Y21/W21,"-")</f>
        <v>135875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2</v>
      </c>
      <c r="AO21" s="98">
        <f>IF(Q21=0,"",IF(AN21=0,"",(AN21/Q21)))</f>
        <v>0.047619047619048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7</v>
      </c>
      <c r="AX21" s="104">
        <f>IF(Q21=0,"",IF(AW21=0,"",(AW21/Q21)))</f>
        <v>0.16666666666667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7</v>
      </c>
      <c r="BG21" s="110">
        <f>IF(Q21=0,"",IF(BF21=0,"",(BF21/Q21)))</f>
        <v>0.16666666666667</v>
      </c>
      <c r="BH21" s="109">
        <v>3</v>
      </c>
      <c r="BI21" s="111">
        <f>IFERROR(BH21/BF21,"-")</f>
        <v>0.42857142857143</v>
      </c>
      <c r="BJ21" s="112">
        <v>706000</v>
      </c>
      <c r="BK21" s="113">
        <f>IFERROR(BJ21/BF21,"-")</f>
        <v>100857.14285714</v>
      </c>
      <c r="BL21" s="114"/>
      <c r="BM21" s="114">
        <v>1</v>
      </c>
      <c r="BN21" s="114">
        <v>2</v>
      </c>
      <c r="BO21" s="116">
        <v>15</v>
      </c>
      <c r="BP21" s="117">
        <f>IF(Q21=0,"",IF(BO21=0,"",(BO21/Q21)))</f>
        <v>0.35714285714286</v>
      </c>
      <c r="BQ21" s="118">
        <v>7</v>
      </c>
      <c r="BR21" s="119">
        <f>IFERROR(BQ21/BO21,"-")</f>
        <v>0.46666666666667</v>
      </c>
      <c r="BS21" s="120">
        <v>102000</v>
      </c>
      <c r="BT21" s="121">
        <f>IFERROR(BS21/BO21,"-")</f>
        <v>6800</v>
      </c>
      <c r="BU21" s="122">
        <v>2</v>
      </c>
      <c r="BV21" s="122">
        <v>4</v>
      </c>
      <c r="BW21" s="122">
        <v>1</v>
      </c>
      <c r="BX21" s="123">
        <v>8</v>
      </c>
      <c r="BY21" s="124">
        <f>IF(Q21=0,"",IF(BX21=0,"",(BX21/Q21)))</f>
        <v>0.19047619047619</v>
      </c>
      <c r="BZ21" s="125">
        <v>5</v>
      </c>
      <c r="CA21" s="126">
        <f>IFERROR(BZ21/BX21,"-")</f>
        <v>0.625</v>
      </c>
      <c r="CB21" s="127">
        <v>1351000</v>
      </c>
      <c r="CC21" s="128">
        <f>IFERROR(CB21/BX21,"-")</f>
        <v>168875</v>
      </c>
      <c r="CD21" s="129">
        <v>1</v>
      </c>
      <c r="CE21" s="129">
        <v>2</v>
      </c>
      <c r="CF21" s="129">
        <v>2</v>
      </c>
      <c r="CG21" s="130">
        <v>3</v>
      </c>
      <c r="CH21" s="131">
        <f>IF(Q21=0,"",IF(CG21=0,"",(CG21/Q21)))</f>
        <v>0.071428571428571</v>
      </c>
      <c r="CI21" s="132">
        <v>1</v>
      </c>
      <c r="CJ21" s="133">
        <f>IFERROR(CI21/CG21,"-")</f>
        <v>0.33333333333333</v>
      </c>
      <c r="CK21" s="134">
        <v>15000</v>
      </c>
      <c r="CL21" s="135">
        <f>IFERROR(CK21/CG21,"-")</f>
        <v>5000</v>
      </c>
      <c r="CM21" s="136"/>
      <c r="CN21" s="136"/>
      <c r="CO21" s="136">
        <v>1</v>
      </c>
      <c r="CP21" s="137">
        <v>16</v>
      </c>
      <c r="CQ21" s="138">
        <v>2174000</v>
      </c>
      <c r="CR21" s="138">
        <v>1290000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4.95</v>
      </c>
      <c r="B22" s="184" t="s">
        <v>224</v>
      </c>
      <c r="C22" s="184" t="s">
        <v>192</v>
      </c>
      <c r="D22" s="184" t="s">
        <v>199</v>
      </c>
      <c r="E22" s="184" t="s">
        <v>194</v>
      </c>
      <c r="F22" s="184"/>
      <c r="G22" s="184" t="s">
        <v>61</v>
      </c>
      <c r="H22" s="87" t="s">
        <v>225</v>
      </c>
      <c r="I22" s="87" t="s">
        <v>188</v>
      </c>
      <c r="J22" s="87" t="s">
        <v>226</v>
      </c>
      <c r="K22" s="176">
        <v>40000</v>
      </c>
      <c r="L22" s="79">
        <v>12</v>
      </c>
      <c r="M22" s="79">
        <v>0</v>
      </c>
      <c r="N22" s="79">
        <v>49</v>
      </c>
      <c r="O22" s="88">
        <v>5</v>
      </c>
      <c r="P22" s="89">
        <v>0</v>
      </c>
      <c r="Q22" s="90">
        <f>O22+P22</f>
        <v>5</v>
      </c>
      <c r="R22" s="80">
        <f>IFERROR(Q22/N22,"-")</f>
        <v>0.10204081632653</v>
      </c>
      <c r="S22" s="79">
        <v>0</v>
      </c>
      <c r="T22" s="79">
        <v>1</v>
      </c>
      <c r="U22" s="80">
        <f>IFERROR(T22/(Q22),"-")</f>
        <v>0.2</v>
      </c>
      <c r="V22" s="81">
        <f>IFERROR(K22/SUM(Q22:Q23),"-")</f>
        <v>1739.1304347826</v>
      </c>
      <c r="W22" s="82">
        <v>1</v>
      </c>
      <c r="X22" s="80">
        <f>IF(Q22=0,"-",W22/Q22)</f>
        <v>0.2</v>
      </c>
      <c r="Y22" s="181">
        <v>3000</v>
      </c>
      <c r="Z22" s="182">
        <f>IFERROR(Y22/Q22,"-")</f>
        <v>600</v>
      </c>
      <c r="AA22" s="182">
        <f>IFERROR(Y22/W22,"-")</f>
        <v>3000</v>
      </c>
      <c r="AB22" s="176">
        <f>SUM(Y22:Y23)-SUM(K22:K23)</f>
        <v>158000</v>
      </c>
      <c r="AC22" s="83">
        <f>SUM(Y22:Y23)/SUM(K22:K23)</f>
        <v>4.95</v>
      </c>
      <c r="AD22" s="77"/>
      <c r="AE22" s="91">
        <v>1</v>
      </c>
      <c r="AF22" s="92">
        <f>IF(Q22=0,"",IF(AE22=0,"",(AE22/Q22)))</f>
        <v>0.2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0.2</v>
      </c>
      <c r="AY22" s="103">
        <v>1</v>
      </c>
      <c r="AZ22" s="105">
        <f>IFERROR(AY22/AW22,"-")</f>
        <v>1</v>
      </c>
      <c r="BA22" s="106">
        <v>3000</v>
      </c>
      <c r="BB22" s="107">
        <f>IFERROR(BA22/AW22,"-")</f>
        <v>3000</v>
      </c>
      <c r="BC22" s="108">
        <v>1</v>
      </c>
      <c r="BD22" s="108"/>
      <c r="BE22" s="108"/>
      <c r="BF22" s="109">
        <v>3</v>
      </c>
      <c r="BG22" s="110">
        <f>IF(Q22=0,"",IF(BF22=0,"",(BF22/Q22)))</f>
        <v>0.6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3000</v>
      </c>
      <c r="CR22" s="138">
        <v>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227</v>
      </c>
      <c r="C23" s="184" t="s">
        <v>192</v>
      </c>
      <c r="D23" s="184"/>
      <c r="E23" s="184"/>
      <c r="F23" s="184"/>
      <c r="G23" s="184" t="s">
        <v>79</v>
      </c>
      <c r="H23" s="87"/>
      <c r="I23" s="87"/>
      <c r="J23" s="87"/>
      <c r="K23" s="176"/>
      <c r="L23" s="79">
        <v>57</v>
      </c>
      <c r="M23" s="79">
        <v>41</v>
      </c>
      <c r="N23" s="79">
        <v>10</v>
      </c>
      <c r="O23" s="88">
        <v>18</v>
      </c>
      <c r="P23" s="89">
        <v>0</v>
      </c>
      <c r="Q23" s="90">
        <f>O23+P23</f>
        <v>18</v>
      </c>
      <c r="R23" s="80">
        <f>IFERROR(Q23/N23,"-")</f>
        <v>1.8</v>
      </c>
      <c r="S23" s="79">
        <v>7</v>
      </c>
      <c r="T23" s="79">
        <v>5</v>
      </c>
      <c r="U23" s="80">
        <f>IFERROR(T23/(Q23),"-")</f>
        <v>0.27777777777778</v>
      </c>
      <c r="V23" s="81"/>
      <c r="W23" s="82">
        <v>6</v>
      </c>
      <c r="X23" s="80">
        <f>IF(Q23=0,"-",W23/Q23)</f>
        <v>0.33333333333333</v>
      </c>
      <c r="Y23" s="181">
        <v>195000</v>
      </c>
      <c r="Z23" s="182">
        <f>IFERROR(Y23/Q23,"-")</f>
        <v>10833.333333333</v>
      </c>
      <c r="AA23" s="182">
        <f>IFERROR(Y23/W23,"-")</f>
        <v>32500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2</v>
      </c>
      <c r="AO23" s="98">
        <f>IF(Q23=0,"",IF(AN23=0,"",(AN23/Q23)))</f>
        <v>0.11111111111111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2</v>
      </c>
      <c r="AX23" s="104">
        <f>IF(Q23=0,"",IF(AW23=0,"",(AW23/Q23)))</f>
        <v>0.11111111111111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6</v>
      </c>
      <c r="BG23" s="110">
        <f>IF(Q23=0,"",IF(BF23=0,"",(BF23/Q23)))</f>
        <v>0.33333333333333</v>
      </c>
      <c r="BH23" s="109">
        <v>2</v>
      </c>
      <c r="BI23" s="111">
        <f>IFERROR(BH23/BF23,"-")</f>
        <v>0.33333333333333</v>
      </c>
      <c r="BJ23" s="112">
        <v>8000</v>
      </c>
      <c r="BK23" s="113">
        <f>IFERROR(BJ23/BF23,"-")</f>
        <v>1333.3333333333</v>
      </c>
      <c r="BL23" s="114">
        <v>2</v>
      </c>
      <c r="BM23" s="114"/>
      <c r="BN23" s="114"/>
      <c r="BO23" s="116">
        <v>5</v>
      </c>
      <c r="BP23" s="117">
        <f>IF(Q23=0,"",IF(BO23=0,"",(BO23/Q23)))</f>
        <v>0.27777777777778</v>
      </c>
      <c r="BQ23" s="118">
        <v>2</v>
      </c>
      <c r="BR23" s="119">
        <f>IFERROR(BQ23/BO23,"-")</f>
        <v>0.4</v>
      </c>
      <c r="BS23" s="120">
        <v>11000</v>
      </c>
      <c r="BT23" s="121">
        <f>IFERROR(BS23/BO23,"-")</f>
        <v>2200</v>
      </c>
      <c r="BU23" s="122">
        <v>1</v>
      </c>
      <c r="BV23" s="122">
        <v>1</v>
      </c>
      <c r="BW23" s="122"/>
      <c r="BX23" s="123">
        <v>3</v>
      </c>
      <c r="BY23" s="124">
        <f>IF(Q23=0,"",IF(BX23=0,"",(BX23/Q23)))</f>
        <v>0.16666666666667</v>
      </c>
      <c r="BZ23" s="125">
        <v>2</v>
      </c>
      <c r="CA23" s="126">
        <f>IFERROR(BZ23/BX23,"-")</f>
        <v>0.66666666666667</v>
      </c>
      <c r="CB23" s="127">
        <v>176000</v>
      </c>
      <c r="CC23" s="128">
        <f>IFERROR(CB23/BX23,"-")</f>
        <v>58666.666666667</v>
      </c>
      <c r="CD23" s="129"/>
      <c r="CE23" s="129"/>
      <c r="CF23" s="129">
        <v>2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6</v>
      </c>
      <c r="CQ23" s="138">
        <v>195000</v>
      </c>
      <c r="CR23" s="138">
        <v>156000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0.25833333333333</v>
      </c>
      <c r="B24" s="184" t="s">
        <v>228</v>
      </c>
      <c r="C24" s="184" t="s">
        <v>192</v>
      </c>
      <c r="D24" s="184" t="s">
        <v>229</v>
      </c>
      <c r="E24" s="184" t="s">
        <v>230</v>
      </c>
      <c r="F24" s="184"/>
      <c r="G24" s="184" t="s">
        <v>61</v>
      </c>
      <c r="H24" s="87" t="s">
        <v>231</v>
      </c>
      <c r="I24" s="87" t="s">
        <v>232</v>
      </c>
      <c r="J24" s="87" t="s">
        <v>233</v>
      </c>
      <c r="K24" s="176">
        <v>120000</v>
      </c>
      <c r="L24" s="79">
        <v>28</v>
      </c>
      <c r="M24" s="79">
        <v>0</v>
      </c>
      <c r="N24" s="79">
        <v>109</v>
      </c>
      <c r="O24" s="88">
        <v>11</v>
      </c>
      <c r="P24" s="89">
        <v>0</v>
      </c>
      <c r="Q24" s="90">
        <f>O24+P24</f>
        <v>11</v>
      </c>
      <c r="R24" s="80">
        <f>IFERROR(Q24/N24,"-")</f>
        <v>0.10091743119266</v>
      </c>
      <c r="S24" s="79">
        <v>2</v>
      </c>
      <c r="T24" s="79">
        <v>3</v>
      </c>
      <c r="U24" s="80">
        <f>IFERROR(T24/(Q24),"-")</f>
        <v>0.27272727272727</v>
      </c>
      <c r="V24" s="81">
        <f>IFERROR(K24/SUM(Q24:Q25),"-")</f>
        <v>5714.2857142857</v>
      </c>
      <c r="W24" s="82">
        <v>3</v>
      </c>
      <c r="X24" s="80">
        <f>IF(Q24=0,"-",W24/Q24)</f>
        <v>0.27272727272727</v>
      </c>
      <c r="Y24" s="181">
        <v>13000</v>
      </c>
      <c r="Z24" s="182">
        <f>IFERROR(Y24/Q24,"-")</f>
        <v>1181.8181818182</v>
      </c>
      <c r="AA24" s="182">
        <f>IFERROR(Y24/W24,"-")</f>
        <v>4333.3333333333</v>
      </c>
      <c r="AB24" s="176">
        <f>SUM(Y24:Y25)-SUM(K24:K25)</f>
        <v>-89000</v>
      </c>
      <c r="AC24" s="83">
        <f>SUM(Y24:Y25)/SUM(K24:K25)</f>
        <v>0.25833333333333</v>
      </c>
      <c r="AD24" s="77"/>
      <c r="AE24" s="91">
        <v>1</v>
      </c>
      <c r="AF24" s="92">
        <f>IF(Q24=0,"",IF(AE24=0,"",(AE24/Q24)))</f>
        <v>0.090909090909091</v>
      </c>
      <c r="AG24" s="91">
        <v>1</v>
      </c>
      <c r="AH24" s="93">
        <f>IFERROR(AG24/AE24,"-")</f>
        <v>1</v>
      </c>
      <c r="AI24" s="94">
        <v>5000</v>
      </c>
      <c r="AJ24" s="95">
        <f>IFERROR(AI24/AE24,"-")</f>
        <v>5000</v>
      </c>
      <c r="AK24" s="96">
        <v>1</v>
      </c>
      <c r="AL24" s="96"/>
      <c r="AM24" s="96"/>
      <c r="AN24" s="97">
        <v>3</v>
      </c>
      <c r="AO24" s="98">
        <f>IF(Q24=0,"",IF(AN24=0,"",(AN24/Q24)))</f>
        <v>0.27272727272727</v>
      </c>
      <c r="AP24" s="97">
        <v>1</v>
      </c>
      <c r="AQ24" s="99">
        <f>IFERROR(AP24/AN24,"-")</f>
        <v>0.33333333333333</v>
      </c>
      <c r="AR24" s="100">
        <v>5000</v>
      </c>
      <c r="AS24" s="101">
        <f>IFERROR(AR24/AN24,"-")</f>
        <v>1666.6666666667</v>
      </c>
      <c r="AT24" s="102">
        <v>1</v>
      </c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0.18181818181818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0.27272727272727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0.090909090909091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1</v>
      </c>
      <c r="CH24" s="131">
        <f>IF(Q24=0,"",IF(CG24=0,"",(CG24/Q24)))</f>
        <v>0.090909090909091</v>
      </c>
      <c r="CI24" s="132">
        <v>1</v>
      </c>
      <c r="CJ24" s="133">
        <f>IFERROR(CI24/CG24,"-")</f>
        <v>1</v>
      </c>
      <c r="CK24" s="134">
        <v>3000</v>
      </c>
      <c r="CL24" s="135">
        <f>IFERROR(CK24/CG24,"-")</f>
        <v>3000</v>
      </c>
      <c r="CM24" s="136">
        <v>1</v>
      </c>
      <c r="CN24" s="136"/>
      <c r="CO24" s="136"/>
      <c r="CP24" s="137">
        <v>3</v>
      </c>
      <c r="CQ24" s="138">
        <v>13000</v>
      </c>
      <c r="CR24" s="138">
        <v>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234</v>
      </c>
      <c r="C25" s="184" t="s">
        <v>192</v>
      </c>
      <c r="D25" s="184"/>
      <c r="E25" s="184"/>
      <c r="F25" s="184"/>
      <c r="G25" s="184" t="s">
        <v>79</v>
      </c>
      <c r="H25" s="87"/>
      <c r="I25" s="87"/>
      <c r="J25" s="87"/>
      <c r="K25" s="176"/>
      <c r="L25" s="79">
        <v>65</v>
      </c>
      <c r="M25" s="79">
        <v>37</v>
      </c>
      <c r="N25" s="79">
        <v>87</v>
      </c>
      <c r="O25" s="88">
        <v>10</v>
      </c>
      <c r="P25" s="89">
        <v>0</v>
      </c>
      <c r="Q25" s="90">
        <f>O25+P25</f>
        <v>10</v>
      </c>
      <c r="R25" s="80">
        <f>IFERROR(Q25/N25,"-")</f>
        <v>0.11494252873563</v>
      </c>
      <c r="S25" s="79">
        <v>5</v>
      </c>
      <c r="T25" s="79">
        <v>1</v>
      </c>
      <c r="U25" s="80">
        <f>IFERROR(T25/(Q25),"-")</f>
        <v>0.1</v>
      </c>
      <c r="V25" s="81"/>
      <c r="W25" s="82">
        <v>2</v>
      </c>
      <c r="X25" s="80">
        <f>IF(Q25=0,"-",W25/Q25)</f>
        <v>0.2</v>
      </c>
      <c r="Y25" s="181">
        <v>18000</v>
      </c>
      <c r="Z25" s="182">
        <f>IFERROR(Y25/Q25,"-")</f>
        <v>1800</v>
      </c>
      <c r="AA25" s="182">
        <f>IFERROR(Y25/W25,"-")</f>
        <v>9000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3</v>
      </c>
      <c r="BG25" s="110">
        <f>IF(Q25=0,"",IF(BF25=0,"",(BF25/Q25)))</f>
        <v>0.3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6</v>
      </c>
      <c r="BP25" s="117">
        <f>IF(Q25=0,"",IF(BO25=0,"",(BO25/Q25)))</f>
        <v>0.6</v>
      </c>
      <c r="BQ25" s="118">
        <v>2</v>
      </c>
      <c r="BR25" s="119">
        <f>IFERROR(BQ25/BO25,"-")</f>
        <v>0.33333333333333</v>
      </c>
      <c r="BS25" s="120">
        <v>18000</v>
      </c>
      <c r="BT25" s="121">
        <f>IFERROR(BS25/BO25,"-")</f>
        <v>3000</v>
      </c>
      <c r="BU25" s="122">
        <v>1</v>
      </c>
      <c r="BV25" s="122"/>
      <c r="BW25" s="122">
        <v>1</v>
      </c>
      <c r="BX25" s="123">
        <v>1</v>
      </c>
      <c r="BY25" s="124">
        <f>IF(Q25=0,"",IF(BX25=0,"",(BX25/Q25)))</f>
        <v>0.1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18000</v>
      </c>
      <c r="CR25" s="138">
        <v>15000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0.094736842105263</v>
      </c>
      <c r="B26" s="184" t="s">
        <v>235</v>
      </c>
      <c r="C26" s="184" t="s">
        <v>192</v>
      </c>
      <c r="D26" s="184" t="s">
        <v>236</v>
      </c>
      <c r="E26" s="184" t="s">
        <v>204</v>
      </c>
      <c r="F26" s="184"/>
      <c r="G26" s="184" t="s">
        <v>61</v>
      </c>
      <c r="H26" s="87" t="s">
        <v>237</v>
      </c>
      <c r="I26" s="87" t="s">
        <v>206</v>
      </c>
      <c r="J26" s="87" t="s">
        <v>189</v>
      </c>
      <c r="K26" s="176">
        <v>190000</v>
      </c>
      <c r="L26" s="79">
        <v>10</v>
      </c>
      <c r="M26" s="79">
        <v>0</v>
      </c>
      <c r="N26" s="79">
        <v>35</v>
      </c>
      <c r="O26" s="88">
        <v>3</v>
      </c>
      <c r="P26" s="89">
        <v>0</v>
      </c>
      <c r="Q26" s="90">
        <f>O26+P26</f>
        <v>3</v>
      </c>
      <c r="R26" s="80">
        <f>IFERROR(Q26/N26,"-")</f>
        <v>0.085714285714286</v>
      </c>
      <c r="S26" s="79">
        <v>0</v>
      </c>
      <c r="T26" s="79">
        <v>3</v>
      </c>
      <c r="U26" s="80">
        <f>IFERROR(T26/(Q26),"-")</f>
        <v>1</v>
      </c>
      <c r="V26" s="81">
        <f>IFERROR(K26/SUM(Q26:Q27),"-")</f>
        <v>10555.555555556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SUM(Y26:Y27)-SUM(K26:K27)</f>
        <v>-172000</v>
      </c>
      <c r="AC26" s="83">
        <f>SUM(Y26:Y27)/SUM(K26:K27)</f>
        <v>0.094736842105263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0.33333333333333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0.33333333333333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0.33333333333333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238</v>
      </c>
      <c r="C27" s="184" t="s">
        <v>192</v>
      </c>
      <c r="D27" s="184"/>
      <c r="E27" s="184"/>
      <c r="F27" s="184"/>
      <c r="G27" s="184" t="s">
        <v>79</v>
      </c>
      <c r="H27" s="87"/>
      <c r="I27" s="87"/>
      <c r="J27" s="87"/>
      <c r="K27" s="176"/>
      <c r="L27" s="79">
        <v>69</v>
      </c>
      <c r="M27" s="79">
        <v>48</v>
      </c>
      <c r="N27" s="79">
        <v>6</v>
      </c>
      <c r="O27" s="88">
        <v>15</v>
      </c>
      <c r="P27" s="89">
        <v>0</v>
      </c>
      <c r="Q27" s="90">
        <f>O27+P27</f>
        <v>15</v>
      </c>
      <c r="R27" s="80">
        <f>IFERROR(Q27/N27,"-")</f>
        <v>2.5</v>
      </c>
      <c r="S27" s="79">
        <v>3</v>
      </c>
      <c r="T27" s="79">
        <v>6</v>
      </c>
      <c r="U27" s="80">
        <f>IFERROR(T27/(Q27),"-")</f>
        <v>0.4</v>
      </c>
      <c r="V27" s="81"/>
      <c r="W27" s="82">
        <v>2</v>
      </c>
      <c r="X27" s="80">
        <f>IF(Q27=0,"-",W27/Q27)</f>
        <v>0.13333333333333</v>
      </c>
      <c r="Y27" s="181">
        <v>18000</v>
      </c>
      <c r="Z27" s="182">
        <f>IFERROR(Y27/Q27,"-")</f>
        <v>1200</v>
      </c>
      <c r="AA27" s="182">
        <f>IFERROR(Y27/W27,"-")</f>
        <v>9000</v>
      </c>
      <c r="AB27" s="176"/>
      <c r="AC27" s="83"/>
      <c r="AD27" s="77"/>
      <c r="AE27" s="91">
        <v>1</v>
      </c>
      <c r="AF27" s="92">
        <f>IF(Q27=0,"",IF(AE27=0,"",(AE27/Q27)))</f>
        <v>0.066666666666667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>
        <v>1</v>
      </c>
      <c r="AO27" s="98">
        <f>IF(Q27=0,"",IF(AN27=0,"",(AN27/Q27)))</f>
        <v>0.066666666666667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1</v>
      </c>
      <c r="AX27" s="104">
        <f>IF(Q27=0,"",IF(AW27=0,"",(AW27/Q27)))</f>
        <v>0.066666666666667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</v>
      </c>
      <c r="BG27" s="110">
        <f>IF(Q27=0,"",IF(BF27=0,"",(BF27/Q27)))</f>
        <v>0.066666666666667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7</v>
      </c>
      <c r="BP27" s="117">
        <f>IF(Q27=0,"",IF(BO27=0,"",(BO27/Q27)))</f>
        <v>0.46666666666667</v>
      </c>
      <c r="BQ27" s="118">
        <v>1</v>
      </c>
      <c r="BR27" s="119">
        <f>IFERROR(BQ27/BO27,"-")</f>
        <v>0.14285714285714</v>
      </c>
      <c r="BS27" s="120">
        <v>8000</v>
      </c>
      <c r="BT27" s="121">
        <f>IFERROR(BS27/BO27,"-")</f>
        <v>1142.8571428571</v>
      </c>
      <c r="BU27" s="122"/>
      <c r="BV27" s="122">
        <v>1</v>
      </c>
      <c r="BW27" s="122"/>
      <c r="BX27" s="123">
        <v>4</v>
      </c>
      <c r="BY27" s="124">
        <f>IF(Q27=0,"",IF(BX27=0,"",(BX27/Q27)))</f>
        <v>0.26666666666667</v>
      </c>
      <c r="BZ27" s="125">
        <v>1</v>
      </c>
      <c r="CA27" s="126">
        <f>IFERROR(BZ27/BX27,"-")</f>
        <v>0.25</v>
      </c>
      <c r="CB27" s="127">
        <v>10000</v>
      </c>
      <c r="CC27" s="128">
        <f>IFERROR(CB27/BX27,"-")</f>
        <v>2500</v>
      </c>
      <c r="CD27" s="129"/>
      <c r="CE27" s="129">
        <v>1</v>
      </c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18000</v>
      </c>
      <c r="CR27" s="138">
        <v>10000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3.1833333333333</v>
      </c>
      <c r="B28" s="184" t="s">
        <v>239</v>
      </c>
      <c r="C28" s="184" t="s">
        <v>192</v>
      </c>
      <c r="D28" s="184" t="s">
        <v>240</v>
      </c>
      <c r="E28" s="184" t="s">
        <v>204</v>
      </c>
      <c r="F28" s="184"/>
      <c r="G28" s="184" t="s">
        <v>61</v>
      </c>
      <c r="H28" s="87" t="s">
        <v>241</v>
      </c>
      <c r="I28" s="87" t="s">
        <v>206</v>
      </c>
      <c r="J28" s="87" t="s">
        <v>242</v>
      </c>
      <c r="K28" s="176">
        <v>60000</v>
      </c>
      <c r="L28" s="79">
        <v>8</v>
      </c>
      <c r="M28" s="79">
        <v>0</v>
      </c>
      <c r="N28" s="79">
        <v>22</v>
      </c>
      <c r="O28" s="88">
        <v>1</v>
      </c>
      <c r="P28" s="89">
        <v>0</v>
      </c>
      <c r="Q28" s="90">
        <f>O28+P28</f>
        <v>1</v>
      </c>
      <c r="R28" s="80">
        <f>IFERROR(Q28/N28,"-")</f>
        <v>0.045454545454545</v>
      </c>
      <c r="S28" s="79">
        <v>0</v>
      </c>
      <c r="T28" s="79">
        <v>0</v>
      </c>
      <c r="U28" s="80">
        <f>IFERROR(T28/(Q28),"-")</f>
        <v>0</v>
      </c>
      <c r="V28" s="81">
        <f>IFERROR(K28/SUM(Q28:Q29),"-")</f>
        <v>5454.5454545455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SUM(Y28:Y29)-SUM(K28:K29)</f>
        <v>131000</v>
      </c>
      <c r="AC28" s="83">
        <f>SUM(Y28:Y29)/SUM(K28:K29)</f>
        <v>3.1833333333333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1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243</v>
      </c>
      <c r="C29" s="184" t="s">
        <v>192</v>
      </c>
      <c r="D29" s="184"/>
      <c r="E29" s="184"/>
      <c r="F29" s="184"/>
      <c r="G29" s="184" t="s">
        <v>79</v>
      </c>
      <c r="H29" s="87"/>
      <c r="I29" s="87"/>
      <c r="J29" s="87"/>
      <c r="K29" s="176"/>
      <c r="L29" s="79">
        <v>40</v>
      </c>
      <c r="M29" s="79">
        <v>33</v>
      </c>
      <c r="N29" s="79">
        <v>10</v>
      </c>
      <c r="O29" s="88">
        <v>10</v>
      </c>
      <c r="P29" s="89">
        <v>0</v>
      </c>
      <c r="Q29" s="90">
        <f>O29+P29</f>
        <v>10</v>
      </c>
      <c r="R29" s="80">
        <f>IFERROR(Q29/N29,"-")</f>
        <v>1</v>
      </c>
      <c r="S29" s="79">
        <v>5</v>
      </c>
      <c r="T29" s="79">
        <v>2</v>
      </c>
      <c r="U29" s="80">
        <f>IFERROR(T29/(Q29),"-")</f>
        <v>0.2</v>
      </c>
      <c r="V29" s="81"/>
      <c r="W29" s="82">
        <v>4</v>
      </c>
      <c r="X29" s="80">
        <f>IF(Q29=0,"-",W29/Q29)</f>
        <v>0.4</v>
      </c>
      <c r="Y29" s="181">
        <v>191000</v>
      </c>
      <c r="Z29" s="182">
        <f>IFERROR(Y29/Q29,"-")</f>
        <v>19100</v>
      </c>
      <c r="AA29" s="182">
        <f>IFERROR(Y29/W29,"-")</f>
        <v>47750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0.1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>
        <v>1</v>
      </c>
      <c r="AX29" s="104">
        <f>IF(Q29=0,"",IF(AW29=0,"",(AW29/Q29)))</f>
        <v>0.1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3</v>
      </c>
      <c r="BG29" s="110">
        <f>IF(Q29=0,"",IF(BF29=0,"",(BF29/Q29)))</f>
        <v>0.3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2</v>
      </c>
      <c r="BP29" s="117">
        <f>IF(Q29=0,"",IF(BO29=0,"",(BO29/Q29)))</f>
        <v>0.2</v>
      </c>
      <c r="BQ29" s="118">
        <v>2</v>
      </c>
      <c r="BR29" s="119">
        <f>IFERROR(BQ29/BO29,"-")</f>
        <v>1</v>
      </c>
      <c r="BS29" s="120">
        <v>28000</v>
      </c>
      <c r="BT29" s="121">
        <f>IFERROR(BS29/BO29,"-")</f>
        <v>14000</v>
      </c>
      <c r="BU29" s="122">
        <v>1</v>
      </c>
      <c r="BV29" s="122"/>
      <c r="BW29" s="122">
        <v>1</v>
      </c>
      <c r="BX29" s="123">
        <v>3</v>
      </c>
      <c r="BY29" s="124">
        <f>IF(Q29=0,"",IF(BX29=0,"",(BX29/Q29)))</f>
        <v>0.3</v>
      </c>
      <c r="BZ29" s="125">
        <v>2</v>
      </c>
      <c r="CA29" s="126">
        <f>IFERROR(BZ29/BX29,"-")</f>
        <v>0.66666666666667</v>
      </c>
      <c r="CB29" s="127">
        <v>163000</v>
      </c>
      <c r="CC29" s="128">
        <f>IFERROR(CB29/BX29,"-")</f>
        <v>54333.333333333</v>
      </c>
      <c r="CD29" s="129"/>
      <c r="CE29" s="129"/>
      <c r="CF29" s="129">
        <v>2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4</v>
      </c>
      <c r="CQ29" s="138">
        <v>191000</v>
      </c>
      <c r="CR29" s="138">
        <v>122000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30"/>
      <c r="B30" s="84"/>
      <c r="C30" s="84"/>
      <c r="D30" s="85"/>
      <c r="E30" s="85"/>
      <c r="F30" s="85"/>
      <c r="G30" s="86"/>
      <c r="H30" s="87"/>
      <c r="I30" s="87"/>
      <c r="J30" s="87"/>
      <c r="K30" s="177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3"/>
      <c r="Z30" s="183"/>
      <c r="AA30" s="183"/>
      <c r="AB30" s="183"/>
      <c r="AC30" s="33"/>
      <c r="AD30" s="57"/>
      <c r="AE30" s="61"/>
      <c r="AF30" s="62"/>
      <c r="AG30" s="61"/>
      <c r="AH30" s="65"/>
      <c r="AI30" s="66"/>
      <c r="AJ30" s="67"/>
      <c r="AK30" s="68"/>
      <c r="AL30" s="68"/>
      <c r="AM30" s="68"/>
      <c r="AN30" s="61"/>
      <c r="AO30" s="62"/>
      <c r="AP30" s="61"/>
      <c r="AQ30" s="65"/>
      <c r="AR30" s="66"/>
      <c r="AS30" s="67"/>
      <c r="AT30" s="68"/>
      <c r="AU30" s="68"/>
      <c r="AV30" s="68"/>
      <c r="AW30" s="61"/>
      <c r="AX30" s="62"/>
      <c r="AY30" s="61"/>
      <c r="AZ30" s="65"/>
      <c r="BA30" s="66"/>
      <c r="BB30" s="67"/>
      <c r="BC30" s="68"/>
      <c r="BD30" s="68"/>
      <c r="BE30" s="68"/>
      <c r="BF30" s="61"/>
      <c r="BG30" s="62"/>
      <c r="BH30" s="61"/>
      <c r="BI30" s="65"/>
      <c r="BJ30" s="66"/>
      <c r="BK30" s="67"/>
      <c r="BL30" s="68"/>
      <c r="BM30" s="68"/>
      <c r="BN30" s="68"/>
      <c r="BO30" s="63"/>
      <c r="BP30" s="64"/>
      <c r="BQ30" s="61"/>
      <c r="BR30" s="65"/>
      <c r="BS30" s="66"/>
      <c r="BT30" s="67"/>
      <c r="BU30" s="68"/>
      <c r="BV30" s="68"/>
      <c r="BW30" s="68"/>
      <c r="BX30" s="63"/>
      <c r="BY30" s="64"/>
      <c r="BZ30" s="61"/>
      <c r="CA30" s="65"/>
      <c r="CB30" s="66"/>
      <c r="CC30" s="67"/>
      <c r="CD30" s="68"/>
      <c r="CE30" s="68"/>
      <c r="CF30" s="68"/>
      <c r="CG30" s="63"/>
      <c r="CH30" s="64"/>
      <c r="CI30" s="61"/>
      <c r="CJ30" s="65"/>
      <c r="CK30" s="66"/>
      <c r="CL30" s="67"/>
      <c r="CM30" s="68"/>
      <c r="CN30" s="68"/>
      <c r="CO30" s="68"/>
      <c r="CP30" s="69"/>
      <c r="CQ30" s="66"/>
      <c r="CR30" s="66"/>
      <c r="CS30" s="66"/>
      <c r="CT30" s="70"/>
    </row>
    <row r="31" spans="1:99">
      <c r="A31" s="30"/>
      <c r="B31" s="37"/>
      <c r="C31" s="37"/>
      <c r="D31" s="21"/>
      <c r="E31" s="21"/>
      <c r="F31" s="21"/>
      <c r="G31" s="22"/>
      <c r="H31" s="36"/>
      <c r="I31" s="36"/>
      <c r="J31" s="73"/>
      <c r="K31" s="178"/>
      <c r="L31" s="34"/>
      <c r="M31" s="34"/>
      <c r="N31" s="31"/>
      <c r="O31" s="23"/>
      <c r="P31" s="23"/>
      <c r="Q31" s="23"/>
      <c r="R31" s="32"/>
      <c r="S31" s="32"/>
      <c r="T31" s="23"/>
      <c r="U31" s="32"/>
      <c r="V31" s="25"/>
      <c r="W31" s="25"/>
      <c r="X31" s="25"/>
      <c r="Y31" s="183"/>
      <c r="Z31" s="183"/>
      <c r="AA31" s="183"/>
      <c r="AB31" s="183"/>
      <c r="AC31" s="33"/>
      <c r="AD31" s="59"/>
      <c r="AE31" s="61"/>
      <c r="AF31" s="62"/>
      <c r="AG31" s="61"/>
      <c r="AH31" s="65"/>
      <c r="AI31" s="66"/>
      <c r="AJ31" s="67"/>
      <c r="AK31" s="68"/>
      <c r="AL31" s="68"/>
      <c r="AM31" s="68"/>
      <c r="AN31" s="61"/>
      <c r="AO31" s="62"/>
      <c r="AP31" s="61"/>
      <c r="AQ31" s="65"/>
      <c r="AR31" s="66"/>
      <c r="AS31" s="67"/>
      <c r="AT31" s="68"/>
      <c r="AU31" s="68"/>
      <c r="AV31" s="68"/>
      <c r="AW31" s="61"/>
      <c r="AX31" s="62"/>
      <c r="AY31" s="61"/>
      <c r="AZ31" s="65"/>
      <c r="BA31" s="66"/>
      <c r="BB31" s="67"/>
      <c r="BC31" s="68"/>
      <c r="BD31" s="68"/>
      <c r="BE31" s="68"/>
      <c r="BF31" s="61"/>
      <c r="BG31" s="62"/>
      <c r="BH31" s="61"/>
      <c r="BI31" s="65"/>
      <c r="BJ31" s="66"/>
      <c r="BK31" s="67"/>
      <c r="BL31" s="68"/>
      <c r="BM31" s="68"/>
      <c r="BN31" s="68"/>
      <c r="BO31" s="63"/>
      <c r="BP31" s="64"/>
      <c r="BQ31" s="61"/>
      <c r="BR31" s="65"/>
      <c r="BS31" s="66"/>
      <c r="BT31" s="67"/>
      <c r="BU31" s="68"/>
      <c r="BV31" s="68"/>
      <c r="BW31" s="68"/>
      <c r="BX31" s="63"/>
      <c r="BY31" s="64"/>
      <c r="BZ31" s="61"/>
      <c r="CA31" s="65"/>
      <c r="CB31" s="66"/>
      <c r="CC31" s="67"/>
      <c r="CD31" s="68"/>
      <c r="CE31" s="68"/>
      <c r="CF31" s="68"/>
      <c r="CG31" s="63"/>
      <c r="CH31" s="64"/>
      <c r="CI31" s="61"/>
      <c r="CJ31" s="65"/>
      <c r="CK31" s="66"/>
      <c r="CL31" s="67"/>
      <c r="CM31" s="68"/>
      <c r="CN31" s="68"/>
      <c r="CO31" s="68"/>
      <c r="CP31" s="69"/>
      <c r="CQ31" s="66"/>
      <c r="CR31" s="66"/>
      <c r="CS31" s="66"/>
      <c r="CT31" s="70"/>
    </row>
    <row r="32" spans="1:99">
      <c r="A32" s="19">
        <f>AC32</f>
        <v>5.063</v>
      </c>
      <c r="B32" s="39"/>
      <c r="C32" s="39"/>
      <c r="D32" s="39"/>
      <c r="E32" s="39"/>
      <c r="F32" s="39"/>
      <c r="G32" s="39"/>
      <c r="H32" s="40" t="s">
        <v>244</v>
      </c>
      <c r="I32" s="40"/>
      <c r="J32" s="40"/>
      <c r="K32" s="179">
        <f>SUM(K6:K31)</f>
        <v>1000000</v>
      </c>
      <c r="L32" s="41">
        <f>SUM(L6:L31)</f>
        <v>925</v>
      </c>
      <c r="M32" s="41">
        <f>SUM(M6:M31)</f>
        <v>441</v>
      </c>
      <c r="N32" s="41">
        <f>SUM(N6:N31)</f>
        <v>1091</v>
      </c>
      <c r="O32" s="41">
        <f>SUM(O6:O31)</f>
        <v>257</v>
      </c>
      <c r="P32" s="41">
        <f>SUM(P6:P31)</f>
        <v>3</v>
      </c>
      <c r="Q32" s="41">
        <f>SUM(Q6:Q31)</f>
        <v>260</v>
      </c>
      <c r="R32" s="42">
        <f>IFERROR(Q32/N32,"-")</f>
        <v>0.23831347387718</v>
      </c>
      <c r="S32" s="76">
        <f>SUM(S6:S31)</f>
        <v>83</v>
      </c>
      <c r="T32" s="76">
        <f>SUM(T6:T31)</f>
        <v>48</v>
      </c>
      <c r="U32" s="42">
        <f>IFERROR(S32/Q32,"-")</f>
        <v>0.31923076923077</v>
      </c>
      <c r="V32" s="43">
        <f>IFERROR(K32/Q32,"-")</f>
        <v>3846.1538461538</v>
      </c>
      <c r="W32" s="44">
        <f>SUM(W6:W31)</f>
        <v>81</v>
      </c>
      <c r="X32" s="42">
        <f>IFERROR(W32/Q32,"-")</f>
        <v>0.31153846153846</v>
      </c>
      <c r="Y32" s="179">
        <f>SUM(Y6:Y31)</f>
        <v>5063000</v>
      </c>
      <c r="Z32" s="179">
        <f>IFERROR(Y32/Q32,"-")</f>
        <v>19473.076923077</v>
      </c>
      <c r="AA32" s="179">
        <f>IFERROR(Y32/W32,"-")</f>
        <v>62506.172839506</v>
      </c>
      <c r="AB32" s="179">
        <f>Y32-K32</f>
        <v>4063000</v>
      </c>
      <c r="AC32" s="45">
        <f>Y32/K32</f>
        <v>5.063</v>
      </c>
      <c r="AD32" s="58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