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<sst xmlns="http://schemas.openxmlformats.org/spreadsheetml/2006/main" uniqueCount="230">
  <si>
    <t>10月</t>
  </si>
  <si>
    <t>どきどき</t>
  </si>
  <si>
    <t>最終更新日</t>
  </si>
  <si>
    <t>01月31日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</si>
  <si>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</si>
  <si>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</si>
  <si>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</si>
  <si>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</si>
  <si>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</si>
  <si>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</si>
  <si>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</si>
  <si>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</si>
  <si>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</si>
  <si>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</si>
  <si>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</si>
  <si>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</si>
  <si>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</si>
  <si>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</si>
  <si>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</si>
  <si>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</si>
  <si>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</si>
  <si>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</si>
  <si>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</si>
  <si>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</si>
  <si>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</si>
  <si>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</si>
  <si>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</si>
  <si>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</si>
  <si>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</si>
  <si>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</si>
  <si>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</si>
  <si>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</si>
  <si>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</si>
  <si>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</si>
  <si>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</si>
  <si>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</si>
  <si>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</si>
  <si>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</si>
  <si>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</si>
  <si>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</si>
  <si>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</si>
  <si>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</si>
  <si>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</si>
  <si>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</si>
  <si>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</si>
  <si>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</si>
  <si>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</si>
  <si>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</si>
  <si>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</si>
  <si>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</si>
  <si>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</si>
  <si>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</si>
  <si>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</si>
  <si>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</si>
  <si>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</si>
  <si>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</si>
  <si>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</si>
  <si>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sd1176</t>
  </si>
  <si>
    <t>インターカラー</t>
  </si>
  <si>
    <t>1604FLASHリサイズ</t>
  </si>
  <si>
    <t>学生いません！ギャルもいません！熟女！熟女！熟女！熟女！</t>
  </si>
  <si>
    <t>lp02</t>
  </si>
  <si>
    <t>ニッカン関西</t>
  </si>
  <si>
    <t>4C全面</t>
  </si>
  <si>
    <t>10月11日(金)</t>
  </si>
  <si>
    <t>sd1177</t>
  </si>
  <si>
    <t>空電</t>
  </si>
  <si>
    <t>sd1178</t>
  </si>
  <si>
    <t>記事</t>
  </si>
  <si>
    <t>91「謎が全て解けた！恋人がいなかったのは〇〇に登録してなかったからだ！」</t>
  </si>
  <si>
    <t>スポーツ報知関西　1回目</t>
  </si>
  <si>
    <t>4C終面雑報</t>
  </si>
  <si>
    <t>sd1179</t>
  </si>
  <si>
    <t>92「俺は今、猛烈に出会っている」</t>
  </si>
  <si>
    <t>スポーツ報知関西　2回目</t>
  </si>
  <si>
    <t>sd1180</t>
  </si>
  <si>
    <t>93「インターネットが苦手な中年男性に優しい」</t>
  </si>
  <si>
    <t>スポーツ報知関西　3回目</t>
  </si>
  <si>
    <t>sd1181</t>
  </si>
  <si>
    <t>94「秋だね・・・しよ？」</t>
  </si>
  <si>
    <t>スポーツ報知関西　4回目</t>
  </si>
  <si>
    <t>sd1182</t>
  </si>
  <si>
    <t>スポーツ報知関西　5回目</t>
  </si>
  <si>
    <t>sd1183</t>
  </si>
  <si>
    <t>スポーツ報知関西　6回目</t>
  </si>
  <si>
    <t>sd1184</t>
  </si>
  <si>
    <t>スポーツ報知関西　7回目</t>
  </si>
  <si>
    <t>sd1185</t>
  </si>
  <si>
    <t>スポーツ報知関西　8回目</t>
  </si>
  <si>
    <t>sd1186</t>
  </si>
  <si>
    <t>スポーツ報知関西　9回目</t>
  </si>
  <si>
    <t>sd1187</t>
  </si>
  <si>
    <t>スポーツ報知関西　10回目</t>
  </si>
  <si>
    <t>sd1188</t>
  </si>
  <si>
    <t>スポーツ報知関西　11回目</t>
  </si>
  <si>
    <t>sd1189</t>
  </si>
  <si>
    <t>スポーツ報知関西　12回目</t>
  </si>
  <si>
    <t>sd1190</t>
  </si>
  <si>
    <t>スポーツ報知関西　13回目</t>
  </si>
  <si>
    <t>sd1191</t>
  </si>
  <si>
    <t>(空電共通)</t>
  </si>
  <si>
    <t>共通</t>
  </si>
  <si>
    <t>sd1192</t>
  </si>
  <si>
    <t>★求人風</t>
  </si>
  <si>
    <t>50代〜70代男性限定！熟女好きな男性募集中！</t>
  </si>
  <si>
    <t>デイリースポーツ関西</t>
  </si>
  <si>
    <t>全5段・半5段段つかみ10段保証</t>
  </si>
  <si>
    <t>10段保証</t>
  </si>
  <si>
    <t>sd1193</t>
  </si>
  <si>
    <t>雑誌版</t>
  </si>
  <si>
    <t>sd1194</t>
  </si>
  <si>
    <t>黒：熟女版</t>
  </si>
  <si>
    <t>アウトドアよりも家でビール。1人よりも2人でラブラブ。</t>
  </si>
  <si>
    <t>sd1195</t>
  </si>
  <si>
    <t>漫画版</t>
  </si>
  <si>
    <t>求む！50歳以上の女性と</t>
  </si>
  <si>
    <t>sd1196</t>
  </si>
  <si>
    <t>黒：C版</t>
  </si>
  <si>
    <t>男女の交流戦開幕！</t>
  </si>
  <si>
    <t>sd1197</t>
  </si>
  <si>
    <t>sd1198</t>
  </si>
  <si>
    <t>中京スポーツ</t>
  </si>
  <si>
    <t>4C終面全5段</t>
  </si>
  <si>
    <t>sd1199</t>
  </si>
  <si>
    <t>sd1200</t>
  </si>
  <si>
    <t>全5段</t>
  </si>
  <si>
    <t>10月25日(金)</t>
  </si>
  <si>
    <t>sd1201</t>
  </si>
  <si>
    <t>sd1202</t>
  </si>
  <si>
    <t>黒：右女３</t>
  </si>
  <si>
    <t>スポニチ関東</t>
  </si>
  <si>
    <t>半2段つかみ20段保証</t>
  </si>
  <si>
    <t>20段保証</t>
  </si>
  <si>
    <t>sd1203</t>
  </si>
  <si>
    <t>sd1204</t>
  </si>
  <si>
    <t>sd1205</t>
  </si>
  <si>
    <t>女性からご飯に誘われる。男性はyesかnoか返事するだけ</t>
  </si>
  <si>
    <t>sd1206</t>
  </si>
  <si>
    <t>sd1207</t>
  </si>
  <si>
    <t>ニッカン西部</t>
  </si>
  <si>
    <t>1～10日</t>
  </si>
  <si>
    <t>sd1208</t>
  </si>
  <si>
    <t>11～20日</t>
  </si>
  <si>
    <t>sd1209</t>
  </si>
  <si>
    <t>21～31日</t>
  </si>
  <si>
    <t>sd1210</t>
  </si>
  <si>
    <t>新聞 TOTAL</t>
  </si>
  <si>
    <t>●雑誌 広告</t>
  </si>
  <si>
    <t>dz075</t>
  </si>
  <si>
    <t>光文社</t>
  </si>
  <si>
    <t>新50代</t>
  </si>
  <si>
    <t>女性からナンパしてほしい</t>
  </si>
  <si>
    <t>FLASHダイアモンド</t>
  </si>
  <si>
    <t>表3</t>
  </si>
  <si>
    <t>10月15日(火)</t>
  </si>
  <si>
    <t>dz076</t>
  </si>
  <si>
    <t>dz077</t>
  </si>
  <si>
    <t>交通 タイムス社</t>
  </si>
  <si>
    <t>トラック魂</t>
  </si>
  <si>
    <t>4C1P</t>
  </si>
  <si>
    <t>10月18日(金)</t>
  </si>
  <si>
    <t>dz078</t>
  </si>
  <si>
    <t>dz079</t>
  </si>
  <si>
    <t>日本ジャーナル出版</t>
  </si>
  <si>
    <t>週刊実話</t>
  </si>
  <si>
    <t>10月24日(木)</t>
  </si>
  <si>
    <t>dz080</t>
  </si>
  <si>
    <t>ak110</t>
  </si>
  <si>
    <t>アドライヴ</t>
  </si>
  <si>
    <t>コアマガジン</t>
  </si>
  <si>
    <t>1P記事(辻本りょうさん）</t>
  </si>
  <si>
    <t>実話BUNKA超タブー</t>
  </si>
  <si>
    <t>表4　4C1P</t>
  </si>
  <si>
    <t>10月01日(火)</t>
  </si>
  <si>
    <t>ak111</t>
  </si>
  <si>
    <t>ak112</t>
  </si>
  <si>
    <t>大洋図書</t>
  </si>
  <si>
    <t>2Pスポーツ新聞_v01_どきどき(辻本さん)</t>
  </si>
  <si>
    <t>昭和の謎99</t>
  </si>
  <si>
    <t>1C2P</t>
  </si>
  <si>
    <t>10月07日(月)</t>
  </si>
  <si>
    <t>ak113</t>
  </si>
  <si>
    <t>ak114</t>
  </si>
  <si>
    <t>実話ナックルズ ウルトラ</t>
  </si>
  <si>
    <t>ak115</t>
  </si>
  <si>
    <t>ak116</t>
  </si>
  <si>
    <t>実話BUNKAタブー</t>
  </si>
  <si>
    <t>4C2P</t>
  </si>
  <si>
    <t>10月16日(水)</t>
  </si>
  <si>
    <t>ak117</t>
  </si>
  <si>
    <t>ak118</t>
  </si>
  <si>
    <t>ダイアプレス</t>
  </si>
  <si>
    <t>EXよるピカ</t>
  </si>
  <si>
    <t>ak119</t>
  </si>
  <si>
    <t>ak120</t>
  </si>
  <si>
    <t>インテルフィン</t>
  </si>
  <si>
    <t>特ダネTABOO!</t>
  </si>
  <si>
    <t>10月26日(土)</t>
  </si>
  <si>
    <t>ak121</t>
  </si>
  <si>
    <t>ak122</t>
  </si>
  <si>
    <t>封印発禁TV SP</t>
  </si>
  <si>
    <t>10月28日(月)</t>
  </si>
  <si>
    <t>ak123</t>
  </si>
  <si>
    <t>雑誌 TOTAL</t>
  </si>
  <si>
    <t>●DVD 広告</t>
  </si>
  <si>
    <t>pk235</t>
  </si>
  <si>
    <t>インフォメディア</t>
  </si>
  <si>
    <t>DVD漫画たかし</t>
  </si>
  <si>
    <t>B5、書店売、1250円、2万部</t>
  </si>
  <si>
    <t>こんなところで…出さないで!!挿れないで!!抜かないで!!</t>
  </si>
  <si>
    <t>DVD袋裏1C+コンテンツ枠</t>
  </si>
  <si>
    <t>10月10日(木)</t>
  </si>
  <si>
    <t>pk236</t>
  </si>
  <si>
    <t>pk239</t>
  </si>
  <si>
    <t>メディアックス</t>
  </si>
  <si>
    <t>A4、書店売、2000円</t>
  </si>
  <si>
    <t>しろうと美人妻中出し地下DVD18時間　愛汁があふれ過ぎて</t>
  </si>
  <si>
    <t>DVD貼付け面4C1/2P</t>
  </si>
  <si>
    <t>pk240</t>
  </si>
  <si>
    <t>pk237</t>
  </si>
  <si>
    <t>A4、書店売</t>
  </si>
  <si>
    <t>プレミア熟女</t>
  </si>
  <si>
    <t>pk238</t>
  </si>
  <si>
    <t>pk241</t>
  </si>
  <si>
    <t>一水社</t>
  </si>
  <si>
    <t>A4、書店売、2945円</t>
  </si>
  <si>
    <t>しろうと美人妻中出し地下DVD36時間　大量愛汁潮吹きと過激中出し</t>
  </si>
  <si>
    <t>10月29日(火)</t>
  </si>
  <si>
    <t>pk242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</si>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</sst>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4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1.075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320000</v>
      </c>
      <c r="L6" s="79">
        <v>18</v>
      </c>
      <c r="M6" s="79">
        <v>0</v>
      </c>
      <c r="N6" s="79">
        <v>76</v>
      </c>
      <c r="O6" s="88">
        <v>6</v>
      </c>
      <c r="P6" s="89">
        <v>0</v>
      </c>
      <c r="Q6" s="90">
        <f>O6+P6</f>
        <v>6</v>
      </c>
      <c r="R6" s="80">
        <f>IFERROR(Q6/N6,"-")</f>
        <v>0.078947368421053</v>
      </c>
      <c r="S6" s="79">
        <v>2</v>
      </c>
      <c r="T6" s="79">
        <v>2</v>
      </c>
      <c r="U6" s="80">
        <f>IFERROR(T6/(Q6),"-")</f>
        <v>0.33333333333333</v>
      </c>
      <c r="V6" s="81">
        <f>IFERROR(K6/SUM(Q6:Q7),"-")</f>
        <v>21333.333333333</v>
      </c>
      <c r="W6" s="82">
        <v>1</v>
      </c>
      <c r="X6" s="80">
        <f>IF(Q6=0,"-",W6/Q6)</f>
        <v>0.16666666666667</v>
      </c>
      <c r="Y6" s="181">
        <v>8000</v>
      </c>
      <c r="Z6" s="182">
        <f>IFERROR(Y6/Q6,"-")</f>
        <v>1333.3333333333</v>
      </c>
      <c r="AA6" s="182">
        <f>IFERROR(Y6/W6,"-")</f>
        <v>8000</v>
      </c>
      <c r="AB6" s="176">
        <f>SUM(Y6:Y7)-SUM(K6:K7)</f>
        <v>24000</v>
      </c>
      <c r="AC6" s="83">
        <f>SUM(Y6:Y7)/SUM(K6:K7)</f>
        <v>1.075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>
        <v>1</v>
      </c>
      <c r="AX6" s="104">
        <f>IF(Q6=0,"",IF(AW6=0,"",(AW6/Q6)))</f>
        <v>0.16666666666667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2</v>
      </c>
      <c r="BG6" s="110">
        <f>IF(Q6=0,"",IF(BF6=0,"",(BF6/Q6)))</f>
        <v>0.33333333333333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3</v>
      </c>
      <c r="BP6" s="117">
        <f>IF(Q6=0,"",IF(BO6=0,"",(BO6/Q6)))</f>
        <v>0.5</v>
      </c>
      <c r="BQ6" s="118">
        <v>1</v>
      </c>
      <c r="BR6" s="119">
        <f>IFERROR(BQ6/BO6,"-")</f>
        <v>0.33333333333333</v>
      </c>
      <c r="BS6" s="120">
        <v>8000</v>
      </c>
      <c r="BT6" s="121">
        <f>IFERROR(BS6/BO6,"-")</f>
        <v>2666.6666666667</v>
      </c>
      <c r="BU6" s="122"/>
      <c r="BV6" s="122">
        <v>1</v>
      </c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8000</v>
      </c>
      <c r="CR6" s="138">
        <v>8000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34</v>
      </c>
      <c r="M7" s="79">
        <v>22</v>
      </c>
      <c r="N7" s="79">
        <v>2</v>
      </c>
      <c r="O7" s="88">
        <v>9</v>
      </c>
      <c r="P7" s="89">
        <v>0</v>
      </c>
      <c r="Q7" s="90">
        <f>O7+P7</f>
        <v>9</v>
      </c>
      <c r="R7" s="80">
        <f>IFERROR(Q7/N7,"-")</f>
        <v>4.5</v>
      </c>
      <c r="S7" s="79">
        <v>6</v>
      </c>
      <c r="T7" s="79">
        <v>2</v>
      </c>
      <c r="U7" s="80">
        <f>IFERROR(T7/(Q7),"-")</f>
        <v>0.22222222222222</v>
      </c>
      <c r="V7" s="81"/>
      <c r="W7" s="82">
        <v>4</v>
      </c>
      <c r="X7" s="80">
        <f>IF(Q7=0,"-",W7/Q7)</f>
        <v>0.44444444444444</v>
      </c>
      <c r="Y7" s="181">
        <v>336000</v>
      </c>
      <c r="Z7" s="182">
        <f>IFERROR(Y7/Q7,"-")</f>
        <v>37333.333333333</v>
      </c>
      <c r="AA7" s="182">
        <f>IFERROR(Y7/W7,"-")</f>
        <v>84000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4</v>
      </c>
      <c r="BP7" s="117">
        <f>IF(Q7=0,"",IF(BO7=0,"",(BO7/Q7)))</f>
        <v>0.44444444444444</v>
      </c>
      <c r="BQ7" s="118">
        <v>2</v>
      </c>
      <c r="BR7" s="119">
        <f>IFERROR(BQ7/BO7,"-")</f>
        <v>0.5</v>
      </c>
      <c r="BS7" s="120">
        <v>300000</v>
      </c>
      <c r="BT7" s="121">
        <f>IFERROR(BS7/BO7,"-")</f>
        <v>75000</v>
      </c>
      <c r="BU7" s="122">
        <v>1</v>
      </c>
      <c r="BV7" s="122"/>
      <c r="BW7" s="122">
        <v>1</v>
      </c>
      <c r="BX7" s="123">
        <v>4</v>
      </c>
      <c r="BY7" s="124">
        <f>IF(Q7=0,"",IF(BX7=0,"",(BX7/Q7)))</f>
        <v>0.44444444444444</v>
      </c>
      <c r="BZ7" s="125">
        <v>2</v>
      </c>
      <c r="CA7" s="126">
        <f>IFERROR(BZ7/BX7,"-")</f>
        <v>0.5</v>
      </c>
      <c r="CB7" s="127">
        <v>36000</v>
      </c>
      <c r="CC7" s="128">
        <f>IFERROR(CB7/BX7,"-")</f>
        <v>9000</v>
      </c>
      <c r="CD7" s="129"/>
      <c r="CE7" s="129"/>
      <c r="CF7" s="129">
        <v>2</v>
      </c>
      <c r="CG7" s="130">
        <v>1</v>
      </c>
      <c r="CH7" s="131">
        <f>IF(Q7=0,"",IF(CG7=0,"",(CG7/Q7)))</f>
        <v>0.11111111111111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4</v>
      </c>
      <c r="CQ7" s="138">
        <v>336000</v>
      </c>
      <c r="CR7" s="138">
        <v>290000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>
        <f>AC8</f>
        <v>0.086666666666667</v>
      </c>
      <c r="B8" s="184" t="s">
        <v>67</v>
      </c>
      <c r="C8" s="184" t="s">
        <v>58</v>
      </c>
      <c r="D8" s="184"/>
      <c r="E8" s="184" t="s">
        <v>68</v>
      </c>
      <c r="F8" s="184" t="s">
        <v>69</v>
      </c>
      <c r="G8" s="184" t="s">
        <v>61</v>
      </c>
      <c r="H8" s="87" t="s">
        <v>70</v>
      </c>
      <c r="I8" s="87" t="s">
        <v>71</v>
      </c>
      <c r="J8" s="87"/>
      <c r="K8" s="176">
        <v>300000</v>
      </c>
      <c r="L8" s="79">
        <v>2</v>
      </c>
      <c r="M8" s="79">
        <v>0</v>
      </c>
      <c r="N8" s="79">
        <v>8</v>
      </c>
      <c r="O8" s="88">
        <v>2</v>
      </c>
      <c r="P8" s="89">
        <v>0</v>
      </c>
      <c r="Q8" s="90">
        <f>O8+P8</f>
        <v>2</v>
      </c>
      <c r="R8" s="80">
        <f>IFERROR(Q8/N8,"-")</f>
        <v>0.25</v>
      </c>
      <c r="S8" s="79">
        <v>1</v>
      </c>
      <c r="T8" s="79">
        <v>1</v>
      </c>
      <c r="U8" s="80">
        <f>IFERROR(T8/(Q8),"-")</f>
        <v>0.5</v>
      </c>
      <c r="V8" s="81">
        <f>IFERROR(K8/SUM(Q8:Q21),"-")</f>
        <v>17647.058823529</v>
      </c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>
        <f>SUM(Y8:Y21)-SUM(K8:K21)</f>
        <v>-274000</v>
      </c>
      <c r="AC8" s="83">
        <f>SUM(Y8:Y21)/SUM(K8:K21)</f>
        <v>0.086666666666667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2</v>
      </c>
      <c r="BG8" s="110">
        <f>IF(Q8=0,"",IF(BF8=0,"",(BF8/Q8)))</f>
        <v>1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/>
      <c r="BP8" s="117">
        <f>IF(Q8=0,"",IF(BO8=0,"",(BO8/Q8)))</f>
        <v>0</v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72</v>
      </c>
      <c r="C9" s="184" t="s">
        <v>58</v>
      </c>
      <c r="D9" s="184"/>
      <c r="E9" s="184" t="s">
        <v>68</v>
      </c>
      <c r="F9" s="184" t="s">
        <v>73</v>
      </c>
      <c r="G9" s="184" t="s">
        <v>61</v>
      </c>
      <c r="H9" s="87" t="s">
        <v>74</v>
      </c>
      <c r="I9" s="87" t="s">
        <v>71</v>
      </c>
      <c r="J9" s="87"/>
      <c r="K9" s="176"/>
      <c r="L9" s="79">
        <v>3</v>
      </c>
      <c r="M9" s="79">
        <v>0</v>
      </c>
      <c r="N9" s="79">
        <v>10</v>
      </c>
      <c r="O9" s="88">
        <v>1</v>
      </c>
      <c r="P9" s="89">
        <v>0</v>
      </c>
      <c r="Q9" s="90">
        <f>O9+P9</f>
        <v>1</v>
      </c>
      <c r="R9" s="80">
        <f>IFERROR(Q9/N9,"-")</f>
        <v>0.1</v>
      </c>
      <c r="S9" s="79">
        <v>0</v>
      </c>
      <c r="T9" s="79">
        <v>1</v>
      </c>
      <c r="U9" s="80">
        <f>IFERROR(T9/(Q9),"-")</f>
        <v>1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>
        <v>1</v>
      </c>
      <c r="AX9" s="104">
        <f>IF(Q9=0,"",IF(AW9=0,"",(AW9/Q9)))</f>
        <v>1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/>
      <c r="BP9" s="117">
        <f>IF(Q9=0,"",IF(BO9=0,"",(BO9/Q9)))</f>
        <v>0</v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75</v>
      </c>
      <c r="C10" s="184" t="s">
        <v>58</v>
      </c>
      <c r="D10" s="184"/>
      <c r="E10" s="184" t="s">
        <v>68</v>
      </c>
      <c r="F10" s="184" t="s">
        <v>76</v>
      </c>
      <c r="G10" s="184" t="s">
        <v>61</v>
      </c>
      <c r="H10" s="87" t="s">
        <v>77</v>
      </c>
      <c r="I10" s="87" t="s">
        <v>71</v>
      </c>
      <c r="J10" s="87"/>
      <c r="K10" s="176"/>
      <c r="L10" s="79">
        <v>1</v>
      </c>
      <c r="M10" s="79">
        <v>0</v>
      </c>
      <c r="N10" s="79">
        <v>6</v>
      </c>
      <c r="O10" s="88">
        <v>0</v>
      </c>
      <c r="P10" s="89">
        <v>0</v>
      </c>
      <c r="Q10" s="90">
        <f>O10+P10</f>
        <v>0</v>
      </c>
      <c r="R10" s="80">
        <f>IFERROR(Q10/N10,"-")</f>
        <v>0</v>
      </c>
      <c r="S10" s="79">
        <v>0</v>
      </c>
      <c r="T10" s="79">
        <v>0</v>
      </c>
      <c r="U10" s="80" t="str">
        <f>IFERROR(T10/(Q10),"-")</f>
        <v>-</v>
      </c>
      <c r="V10" s="81"/>
      <c r="W10" s="82">
        <v>0</v>
      </c>
      <c r="X10" s="80" t="str">
        <f>IF(Q10=0,"-",W10/Q10)</f>
        <v>-</v>
      </c>
      <c r="Y10" s="181">
        <v>0</v>
      </c>
      <c r="Z10" s="182" t="str">
        <f>IFERROR(Y10/Q10,"-")</f>
        <v>-</v>
      </c>
      <c r="AA10" s="182" t="str">
        <f>IFERROR(Y10/W10,"-")</f>
        <v>-</v>
      </c>
      <c r="AB10" s="176"/>
      <c r="AC10" s="83"/>
      <c r="AD10" s="77"/>
      <c r="AE10" s="91"/>
      <c r="AF10" s="92" t="str">
        <f>IF(Q10=0,"",IF(AE10=0,"",(AE10/Q10)))</f>
        <v/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 t="str">
        <f>IF(Q10=0,"",IF(AN10=0,"",(AN10/Q10)))</f>
        <v/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 t="str">
        <f>IF(Q10=0,"",IF(AW10=0,"",(AW10/Q10)))</f>
        <v/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 t="str">
        <f>IF(Q10=0,"",IF(BF10=0,"",(BF10/Q10)))</f>
        <v/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/>
      <c r="BP10" s="117" t="str">
        <f>IF(Q10=0,"",IF(BO10=0,"",(BO10/Q10)))</f>
        <v/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/>
      <c r="BY10" s="124" t="str">
        <f>IF(Q10=0,"",IF(BX10=0,"",(BX10/Q10)))</f>
        <v/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 t="str">
        <f>IF(Q10=0,"",IF(CG10=0,"",(CG10/Q10)))</f>
        <v/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78</v>
      </c>
      <c r="C11" s="184" t="s">
        <v>58</v>
      </c>
      <c r="D11" s="184"/>
      <c r="E11" s="184" t="s">
        <v>68</v>
      </c>
      <c r="F11" s="184" t="s">
        <v>79</v>
      </c>
      <c r="G11" s="184" t="s">
        <v>61</v>
      </c>
      <c r="H11" s="87" t="s">
        <v>80</v>
      </c>
      <c r="I11" s="87" t="s">
        <v>71</v>
      </c>
      <c r="J11" s="87"/>
      <c r="K11" s="176"/>
      <c r="L11" s="79">
        <v>2</v>
      </c>
      <c r="M11" s="79">
        <v>0</v>
      </c>
      <c r="N11" s="79">
        <v>10</v>
      </c>
      <c r="O11" s="88">
        <v>0</v>
      </c>
      <c r="P11" s="89">
        <v>0</v>
      </c>
      <c r="Q11" s="90">
        <f>O11+P11</f>
        <v>0</v>
      </c>
      <c r="R11" s="80">
        <f>IFERROR(Q11/N11,"-")</f>
        <v>0</v>
      </c>
      <c r="S11" s="79">
        <v>0</v>
      </c>
      <c r="T11" s="79">
        <v>0</v>
      </c>
      <c r="U11" s="80" t="str">
        <f>IFERROR(T11/(Q11),"-")</f>
        <v>-</v>
      </c>
      <c r="V11" s="81"/>
      <c r="W11" s="82">
        <v>0</v>
      </c>
      <c r="X11" s="80" t="str">
        <f>IF(Q11=0,"-",W11/Q11)</f>
        <v>-</v>
      </c>
      <c r="Y11" s="181">
        <v>0</v>
      </c>
      <c r="Z11" s="182" t="str">
        <f>IFERROR(Y11/Q11,"-")</f>
        <v>-</v>
      </c>
      <c r="AA11" s="182" t="str">
        <f>IFERROR(Y11/W11,"-")</f>
        <v>-</v>
      </c>
      <c r="AB11" s="176"/>
      <c r="AC11" s="83"/>
      <c r="AD11" s="77"/>
      <c r="AE11" s="91"/>
      <c r="AF11" s="92" t="str">
        <f>IF(Q11=0,"",IF(AE11=0,"",(AE11/Q11)))</f>
        <v/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 t="str">
        <f>IF(Q11=0,"",IF(AN11=0,"",(AN11/Q11)))</f>
        <v/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 t="str">
        <f>IF(Q11=0,"",IF(AW11=0,"",(AW11/Q11)))</f>
        <v/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 t="str">
        <f>IF(Q11=0,"",IF(BF11=0,"",(BF11/Q11)))</f>
        <v/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/>
      <c r="BP11" s="117" t="str">
        <f>IF(Q11=0,"",IF(BO11=0,"",(BO11/Q11)))</f>
        <v/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/>
      <c r="BY11" s="124" t="str">
        <f>IF(Q11=0,"",IF(BX11=0,"",(BX11/Q11)))</f>
        <v/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 t="str">
        <f>IF(Q11=0,"",IF(CG11=0,"",(CG11/Q11)))</f>
        <v/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81</v>
      </c>
      <c r="C12" s="184" t="s">
        <v>58</v>
      </c>
      <c r="D12" s="184"/>
      <c r="E12" s="184" t="s">
        <v>68</v>
      </c>
      <c r="F12" s="184" t="s">
        <v>69</v>
      </c>
      <c r="G12" s="184" t="s">
        <v>61</v>
      </c>
      <c r="H12" s="87" t="s">
        <v>82</v>
      </c>
      <c r="I12" s="87" t="s">
        <v>71</v>
      </c>
      <c r="J12" s="87"/>
      <c r="K12" s="176"/>
      <c r="L12" s="79">
        <v>1</v>
      </c>
      <c r="M12" s="79">
        <v>0</v>
      </c>
      <c r="N12" s="79">
        <v>15</v>
      </c>
      <c r="O12" s="88">
        <v>0</v>
      </c>
      <c r="P12" s="89">
        <v>0</v>
      </c>
      <c r="Q12" s="90">
        <f>O12+P12</f>
        <v>0</v>
      </c>
      <c r="R12" s="80">
        <f>IFERROR(Q12/N12,"-")</f>
        <v>0</v>
      </c>
      <c r="S12" s="79">
        <v>0</v>
      </c>
      <c r="T12" s="79">
        <v>0</v>
      </c>
      <c r="U12" s="80" t="str">
        <f>IFERROR(T12/(Q12),"-")</f>
        <v>-</v>
      </c>
      <c r="V12" s="81"/>
      <c r="W12" s="82">
        <v>0</v>
      </c>
      <c r="X12" s="80" t="str">
        <f>IF(Q12=0,"-",W12/Q12)</f>
        <v>-</v>
      </c>
      <c r="Y12" s="181">
        <v>0</v>
      </c>
      <c r="Z12" s="182" t="str">
        <f>IFERROR(Y12/Q12,"-")</f>
        <v>-</v>
      </c>
      <c r="AA12" s="182" t="str">
        <f>IFERROR(Y12/W12,"-")</f>
        <v>-</v>
      </c>
      <c r="AB12" s="176"/>
      <c r="AC12" s="83"/>
      <c r="AD12" s="77"/>
      <c r="AE12" s="91"/>
      <c r="AF12" s="92" t="str">
        <f>IF(Q12=0,"",IF(AE12=0,"",(AE12/Q12)))</f>
        <v/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 t="str">
        <f>IF(Q12=0,"",IF(AN12=0,"",(AN12/Q12)))</f>
        <v/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 t="str">
        <f>IF(Q12=0,"",IF(AW12=0,"",(AW12/Q12)))</f>
        <v/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 t="str">
        <f>IF(Q12=0,"",IF(BF12=0,"",(BF12/Q12)))</f>
        <v/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/>
      <c r="BP12" s="117" t="str">
        <f>IF(Q12=0,"",IF(BO12=0,"",(BO12/Q12)))</f>
        <v/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/>
      <c r="BY12" s="124" t="str">
        <f>IF(Q12=0,"",IF(BX12=0,"",(BX12/Q12)))</f>
        <v/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 t="str">
        <f>IF(Q12=0,"",IF(CG12=0,"",(CG12/Q12)))</f>
        <v/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83</v>
      </c>
      <c r="C13" s="184" t="s">
        <v>58</v>
      </c>
      <c r="D13" s="184"/>
      <c r="E13" s="184" t="s">
        <v>68</v>
      </c>
      <c r="F13" s="184" t="s">
        <v>73</v>
      </c>
      <c r="G13" s="184" t="s">
        <v>61</v>
      </c>
      <c r="H13" s="87" t="s">
        <v>84</v>
      </c>
      <c r="I13" s="87" t="s">
        <v>71</v>
      </c>
      <c r="J13" s="87"/>
      <c r="K13" s="176"/>
      <c r="L13" s="79">
        <v>2</v>
      </c>
      <c r="M13" s="79">
        <v>0</v>
      </c>
      <c r="N13" s="79">
        <v>8</v>
      </c>
      <c r="O13" s="88">
        <v>0</v>
      </c>
      <c r="P13" s="89">
        <v>0</v>
      </c>
      <c r="Q13" s="90">
        <f>O13+P13</f>
        <v>0</v>
      </c>
      <c r="R13" s="80">
        <f>IFERROR(Q13/N13,"-")</f>
        <v>0</v>
      </c>
      <c r="S13" s="79">
        <v>0</v>
      </c>
      <c r="T13" s="79">
        <v>0</v>
      </c>
      <c r="U13" s="80" t="str">
        <f>IFERROR(T13/(Q13),"-")</f>
        <v>-</v>
      </c>
      <c r="V13" s="81"/>
      <c r="W13" s="82">
        <v>0</v>
      </c>
      <c r="X13" s="80" t="str">
        <f>IF(Q13=0,"-",W13/Q13)</f>
        <v>-</v>
      </c>
      <c r="Y13" s="181">
        <v>0</v>
      </c>
      <c r="Z13" s="182" t="str">
        <f>IFERROR(Y13/Q13,"-")</f>
        <v>-</v>
      </c>
      <c r="AA13" s="182" t="str">
        <f>IFERROR(Y13/W13,"-")</f>
        <v>-</v>
      </c>
      <c r="AB13" s="176"/>
      <c r="AC13" s="83"/>
      <c r="AD13" s="77"/>
      <c r="AE13" s="91"/>
      <c r="AF13" s="92" t="str">
        <f>IF(Q13=0,"",IF(AE13=0,"",(AE13/Q13)))</f>
        <v/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 t="str">
        <f>IF(Q13=0,"",IF(AN13=0,"",(AN13/Q13)))</f>
        <v/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 t="str">
        <f>IF(Q13=0,"",IF(AW13=0,"",(AW13/Q13)))</f>
        <v/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 t="str">
        <f>IF(Q13=0,"",IF(BF13=0,"",(BF13/Q13)))</f>
        <v/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/>
      <c r="BP13" s="117" t="str">
        <f>IF(Q13=0,"",IF(BO13=0,"",(BO13/Q13)))</f>
        <v/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/>
      <c r="BY13" s="124" t="str">
        <f>IF(Q13=0,"",IF(BX13=0,"",(BX13/Q13)))</f>
        <v/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 t="str">
        <f>IF(Q13=0,"",IF(CG13=0,"",(CG13/Q13)))</f>
        <v/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85</v>
      </c>
      <c r="C14" s="184" t="s">
        <v>58</v>
      </c>
      <c r="D14" s="184"/>
      <c r="E14" s="184" t="s">
        <v>68</v>
      </c>
      <c r="F14" s="184" t="s">
        <v>76</v>
      </c>
      <c r="G14" s="184" t="s">
        <v>61</v>
      </c>
      <c r="H14" s="87" t="s">
        <v>86</v>
      </c>
      <c r="I14" s="87" t="s">
        <v>71</v>
      </c>
      <c r="J14" s="87"/>
      <c r="K14" s="176"/>
      <c r="L14" s="79">
        <v>2</v>
      </c>
      <c r="M14" s="79">
        <v>0</v>
      </c>
      <c r="N14" s="79">
        <v>3</v>
      </c>
      <c r="O14" s="88">
        <v>1</v>
      </c>
      <c r="P14" s="89">
        <v>0</v>
      </c>
      <c r="Q14" s="90">
        <f>O14+P14</f>
        <v>1</v>
      </c>
      <c r="R14" s="80">
        <f>IFERROR(Q14/N14,"-")</f>
        <v>0.33333333333333</v>
      </c>
      <c r="S14" s="79">
        <v>0</v>
      </c>
      <c r="T14" s="79">
        <v>1</v>
      </c>
      <c r="U14" s="80">
        <f>IFERROR(T14/(Q14),"-")</f>
        <v>1</v>
      </c>
      <c r="V14" s="81"/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1</v>
      </c>
      <c r="BG14" s="110">
        <f>IF(Q14=0,"",IF(BF14=0,"",(BF14/Q14)))</f>
        <v>1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/>
      <c r="BP14" s="117">
        <f>IF(Q14=0,"",IF(BO14=0,"",(BO14/Q14)))</f>
        <v>0</v>
      </c>
      <c r="BQ14" s="118"/>
      <c r="BR14" s="119" t="str">
        <f>IFERROR(BQ14/BO14,"-")</f>
        <v>-</v>
      </c>
      <c r="BS14" s="120"/>
      <c r="BT14" s="121" t="str">
        <f>IFERROR(BS14/BO14,"-")</f>
        <v>-</v>
      </c>
      <c r="BU14" s="122"/>
      <c r="BV14" s="122"/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87</v>
      </c>
      <c r="C15" s="184" t="s">
        <v>58</v>
      </c>
      <c r="D15" s="184"/>
      <c r="E15" s="184" t="s">
        <v>68</v>
      </c>
      <c r="F15" s="184" t="s">
        <v>79</v>
      </c>
      <c r="G15" s="184" t="s">
        <v>61</v>
      </c>
      <c r="H15" s="87" t="s">
        <v>88</v>
      </c>
      <c r="I15" s="87" t="s">
        <v>71</v>
      </c>
      <c r="J15" s="87"/>
      <c r="K15" s="176"/>
      <c r="L15" s="79">
        <v>2</v>
      </c>
      <c r="M15" s="79">
        <v>0</v>
      </c>
      <c r="N15" s="79">
        <v>14</v>
      </c>
      <c r="O15" s="88">
        <v>2</v>
      </c>
      <c r="P15" s="89">
        <v>0</v>
      </c>
      <c r="Q15" s="90">
        <f>O15+P15</f>
        <v>2</v>
      </c>
      <c r="R15" s="80">
        <f>IFERROR(Q15/N15,"-")</f>
        <v>0.14285714285714</v>
      </c>
      <c r="S15" s="79">
        <v>2</v>
      </c>
      <c r="T15" s="79">
        <v>0</v>
      </c>
      <c r="U15" s="80">
        <f>IFERROR(T15/(Q15),"-")</f>
        <v>0</v>
      </c>
      <c r="V15" s="81"/>
      <c r="W15" s="82">
        <v>0</v>
      </c>
      <c r="X15" s="80">
        <f>IF(Q15=0,"-",W15/Q15)</f>
        <v>0</v>
      </c>
      <c r="Y15" s="181">
        <v>0</v>
      </c>
      <c r="Z15" s="182">
        <f>IFERROR(Y15/Q15,"-")</f>
        <v>0</v>
      </c>
      <c r="AA15" s="182" t="str">
        <f>IFERROR(Y15/W15,"-")</f>
        <v>-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1</v>
      </c>
      <c r="BG15" s="110">
        <f>IF(Q15=0,"",IF(BF15=0,"",(BF15/Q15)))</f>
        <v>0.5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1</v>
      </c>
      <c r="BP15" s="117">
        <f>IF(Q15=0,"",IF(BO15=0,"",(BO15/Q15)))</f>
        <v>0.5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/>
      <c r="BY15" s="124">
        <f>IF(Q15=0,"",IF(BX15=0,"",(BX15/Q15)))</f>
        <v>0</v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89</v>
      </c>
      <c r="C16" s="184" t="s">
        <v>58</v>
      </c>
      <c r="D16" s="184"/>
      <c r="E16" s="184" t="s">
        <v>68</v>
      </c>
      <c r="F16" s="184" t="s">
        <v>69</v>
      </c>
      <c r="G16" s="184" t="s">
        <v>61</v>
      </c>
      <c r="H16" s="87" t="s">
        <v>90</v>
      </c>
      <c r="I16" s="87" t="s">
        <v>71</v>
      </c>
      <c r="J16" s="87"/>
      <c r="K16" s="176"/>
      <c r="L16" s="79">
        <v>7</v>
      </c>
      <c r="M16" s="79">
        <v>0</v>
      </c>
      <c r="N16" s="79">
        <v>15</v>
      </c>
      <c r="O16" s="88">
        <v>3</v>
      </c>
      <c r="P16" s="89">
        <v>0</v>
      </c>
      <c r="Q16" s="90">
        <f>O16+P16</f>
        <v>3</v>
      </c>
      <c r="R16" s="80">
        <f>IFERROR(Q16/N16,"-")</f>
        <v>0.2</v>
      </c>
      <c r="S16" s="79">
        <v>0</v>
      </c>
      <c r="T16" s="79">
        <v>3</v>
      </c>
      <c r="U16" s="80">
        <f>IFERROR(T16/(Q16),"-")</f>
        <v>1</v>
      </c>
      <c r="V16" s="81"/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>
        <v>1</v>
      </c>
      <c r="AO16" s="98">
        <f>IF(Q16=0,"",IF(AN16=0,"",(AN16/Q16)))</f>
        <v>0.33333333333333</v>
      </c>
      <c r="AP16" s="97"/>
      <c r="AQ16" s="99">
        <f>IFERROR(AP16/AN16,"-")</f>
        <v>0</v>
      </c>
      <c r="AR16" s="100"/>
      <c r="AS16" s="101">
        <f>IFERROR(AR16/AN16,"-")</f>
        <v>0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1</v>
      </c>
      <c r="BG16" s="110">
        <f>IF(Q16=0,"",IF(BF16=0,"",(BF16/Q16)))</f>
        <v>0.33333333333333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1</v>
      </c>
      <c r="BP16" s="117">
        <f>IF(Q16=0,"",IF(BO16=0,"",(BO16/Q16)))</f>
        <v>0.33333333333333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91</v>
      </c>
      <c r="C17" s="184" t="s">
        <v>58</v>
      </c>
      <c r="D17" s="184"/>
      <c r="E17" s="184" t="s">
        <v>68</v>
      </c>
      <c r="F17" s="184" t="s">
        <v>73</v>
      </c>
      <c r="G17" s="184" t="s">
        <v>61</v>
      </c>
      <c r="H17" s="87" t="s">
        <v>92</v>
      </c>
      <c r="I17" s="87" t="s">
        <v>71</v>
      </c>
      <c r="J17" s="87"/>
      <c r="K17" s="176"/>
      <c r="L17" s="79">
        <v>1</v>
      </c>
      <c r="M17" s="79">
        <v>0</v>
      </c>
      <c r="N17" s="79">
        <v>4</v>
      </c>
      <c r="O17" s="88">
        <v>0</v>
      </c>
      <c r="P17" s="89">
        <v>0</v>
      </c>
      <c r="Q17" s="90">
        <f>O17+P17</f>
        <v>0</v>
      </c>
      <c r="R17" s="80">
        <f>IFERROR(Q17/N17,"-")</f>
        <v>0</v>
      </c>
      <c r="S17" s="79">
        <v>0</v>
      </c>
      <c r="T17" s="79">
        <v>0</v>
      </c>
      <c r="U17" s="80" t="str">
        <f>IFERROR(T17/(Q17),"-")</f>
        <v>-</v>
      </c>
      <c r="V17" s="81"/>
      <c r="W17" s="82">
        <v>0</v>
      </c>
      <c r="X17" s="80" t="str">
        <f>IF(Q17=0,"-",W17/Q17)</f>
        <v>-</v>
      </c>
      <c r="Y17" s="181">
        <v>0</v>
      </c>
      <c r="Z17" s="182" t="str">
        <f>IFERROR(Y17/Q17,"-")</f>
        <v>-</v>
      </c>
      <c r="AA17" s="182" t="str">
        <f>IFERROR(Y17/W17,"-")</f>
        <v>-</v>
      </c>
      <c r="AB17" s="176"/>
      <c r="AC17" s="83"/>
      <c r="AD17" s="77"/>
      <c r="AE17" s="91"/>
      <c r="AF17" s="92" t="str">
        <f>IF(Q17=0,"",IF(AE17=0,"",(AE17/Q17)))</f>
        <v/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 t="str">
        <f>IF(Q17=0,"",IF(AN17=0,"",(AN17/Q17)))</f>
        <v/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 t="str">
        <f>IF(Q17=0,"",IF(AW17=0,"",(AW17/Q17)))</f>
        <v/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 t="str">
        <f>IF(Q17=0,"",IF(BF17=0,"",(BF17/Q17)))</f>
        <v/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/>
      <c r="BP17" s="117" t="str">
        <f>IF(Q17=0,"",IF(BO17=0,"",(BO17/Q17)))</f>
        <v/>
      </c>
      <c r="BQ17" s="118"/>
      <c r="BR17" s="119" t="str">
        <f>IFERROR(BQ17/BO17,"-")</f>
        <v>-</v>
      </c>
      <c r="BS17" s="120"/>
      <c r="BT17" s="121" t="str">
        <f>IFERROR(BS17/BO17,"-")</f>
        <v>-</v>
      </c>
      <c r="BU17" s="122"/>
      <c r="BV17" s="122"/>
      <c r="BW17" s="122"/>
      <c r="BX17" s="123"/>
      <c r="BY17" s="124" t="str">
        <f>IF(Q17=0,"",IF(BX17=0,"",(BX17/Q17)))</f>
        <v/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/>
      <c r="CH17" s="131" t="str">
        <f>IF(Q17=0,"",IF(CG17=0,"",(CG17/Q17)))</f>
        <v/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93</v>
      </c>
      <c r="C18" s="184" t="s">
        <v>58</v>
      </c>
      <c r="D18" s="184"/>
      <c r="E18" s="184" t="s">
        <v>68</v>
      </c>
      <c r="F18" s="184" t="s">
        <v>76</v>
      </c>
      <c r="G18" s="184" t="s">
        <v>61</v>
      </c>
      <c r="H18" s="87" t="s">
        <v>94</v>
      </c>
      <c r="I18" s="87" t="s">
        <v>71</v>
      </c>
      <c r="J18" s="87"/>
      <c r="K18" s="176"/>
      <c r="L18" s="79">
        <v>3</v>
      </c>
      <c r="M18" s="79">
        <v>0</v>
      </c>
      <c r="N18" s="79">
        <v>14</v>
      </c>
      <c r="O18" s="88">
        <v>0</v>
      </c>
      <c r="P18" s="89">
        <v>0</v>
      </c>
      <c r="Q18" s="90">
        <f>O18+P18</f>
        <v>0</v>
      </c>
      <c r="R18" s="80">
        <f>IFERROR(Q18/N18,"-")</f>
        <v>0</v>
      </c>
      <c r="S18" s="79">
        <v>0</v>
      </c>
      <c r="T18" s="79">
        <v>0</v>
      </c>
      <c r="U18" s="80" t="str">
        <f>IFERROR(T18/(Q18),"-")</f>
        <v>-</v>
      </c>
      <c r="V18" s="81"/>
      <c r="W18" s="82">
        <v>0</v>
      </c>
      <c r="X18" s="80" t="str">
        <f>IF(Q18=0,"-",W18/Q18)</f>
        <v>-</v>
      </c>
      <c r="Y18" s="181">
        <v>0</v>
      </c>
      <c r="Z18" s="182" t="str">
        <f>IFERROR(Y18/Q18,"-")</f>
        <v>-</v>
      </c>
      <c r="AA18" s="182" t="str">
        <f>IFERROR(Y18/W18,"-")</f>
        <v>-</v>
      </c>
      <c r="AB18" s="176"/>
      <c r="AC18" s="83"/>
      <c r="AD18" s="77"/>
      <c r="AE18" s="91"/>
      <c r="AF18" s="92" t="str">
        <f>IF(Q18=0,"",IF(AE18=0,"",(AE18/Q18)))</f>
        <v/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 t="str">
        <f>IF(Q18=0,"",IF(AN18=0,"",(AN18/Q18)))</f>
        <v/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 t="str">
        <f>IF(Q18=0,"",IF(AW18=0,"",(AW18/Q18)))</f>
        <v/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 t="str">
        <f>IF(Q18=0,"",IF(BF18=0,"",(BF18/Q18)))</f>
        <v/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/>
      <c r="BP18" s="117" t="str">
        <f>IF(Q18=0,"",IF(BO18=0,"",(BO18/Q18)))</f>
        <v/>
      </c>
      <c r="BQ18" s="118"/>
      <c r="BR18" s="119" t="str">
        <f>IFERROR(BQ18/BO18,"-")</f>
        <v>-</v>
      </c>
      <c r="BS18" s="120"/>
      <c r="BT18" s="121" t="str">
        <f>IFERROR(BS18/BO18,"-")</f>
        <v>-</v>
      </c>
      <c r="BU18" s="122"/>
      <c r="BV18" s="122"/>
      <c r="BW18" s="122"/>
      <c r="BX18" s="123"/>
      <c r="BY18" s="124" t="str">
        <f>IF(Q18=0,"",IF(BX18=0,"",(BX18/Q18)))</f>
        <v/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 t="str">
        <f>IF(Q18=0,"",IF(CG18=0,"",(CG18/Q18)))</f>
        <v/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95</v>
      </c>
      <c r="C19" s="184" t="s">
        <v>58</v>
      </c>
      <c r="D19" s="184"/>
      <c r="E19" s="184" t="s">
        <v>68</v>
      </c>
      <c r="F19" s="184" t="s">
        <v>79</v>
      </c>
      <c r="G19" s="184" t="s">
        <v>61</v>
      </c>
      <c r="H19" s="87" t="s">
        <v>96</v>
      </c>
      <c r="I19" s="87" t="s">
        <v>71</v>
      </c>
      <c r="J19" s="87"/>
      <c r="K19" s="176"/>
      <c r="L19" s="79">
        <v>3</v>
      </c>
      <c r="M19" s="79">
        <v>0</v>
      </c>
      <c r="N19" s="79">
        <v>20</v>
      </c>
      <c r="O19" s="88">
        <v>1</v>
      </c>
      <c r="P19" s="89">
        <v>0</v>
      </c>
      <c r="Q19" s="90">
        <f>O19+P19</f>
        <v>1</v>
      </c>
      <c r="R19" s="80">
        <f>IFERROR(Q19/N19,"-")</f>
        <v>0.05</v>
      </c>
      <c r="S19" s="79">
        <v>0</v>
      </c>
      <c r="T19" s="79">
        <v>0</v>
      </c>
      <c r="U19" s="80">
        <f>IFERROR(T19/(Q19),"-")</f>
        <v>0</v>
      </c>
      <c r="V19" s="81"/>
      <c r="W19" s="82">
        <v>0</v>
      </c>
      <c r="X19" s="80">
        <f>IF(Q19=0,"-",W19/Q19)</f>
        <v>0</v>
      </c>
      <c r="Y19" s="181">
        <v>0</v>
      </c>
      <c r="Z19" s="182">
        <f>IFERROR(Y19/Q19,"-")</f>
        <v>0</v>
      </c>
      <c r="AA19" s="182" t="str">
        <f>IFERROR(Y19/W19,"-")</f>
        <v>-</v>
      </c>
      <c r="AB19" s="176"/>
      <c r="AC19" s="83"/>
      <c r="AD19" s="77"/>
      <c r="AE19" s="91">
        <v>1</v>
      </c>
      <c r="AF19" s="92">
        <f>IF(Q19=0,"",IF(AE19=0,"",(AE19/Q19)))</f>
        <v>1</v>
      </c>
      <c r="AG19" s="91"/>
      <c r="AH19" s="93">
        <f>IFERROR(AG19/AE19,"-")</f>
        <v>0</v>
      </c>
      <c r="AI19" s="94"/>
      <c r="AJ19" s="95">
        <f>IFERROR(AI19/AE19,"-")</f>
        <v>0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/>
      <c r="BP19" s="117">
        <f>IF(Q19=0,"",IF(BO19=0,"",(BO19/Q19)))</f>
        <v>0</v>
      </c>
      <c r="BQ19" s="118"/>
      <c r="BR19" s="119" t="str">
        <f>IFERROR(BQ19/BO19,"-")</f>
        <v>-</v>
      </c>
      <c r="BS19" s="120"/>
      <c r="BT19" s="121" t="str">
        <f>IFERROR(BS19/BO19,"-")</f>
        <v>-</v>
      </c>
      <c r="BU19" s="122"/>
      <c r="BV19" s="122"/>
      <c r="BW19" s="122"/>
      <c r="BX19" s="123"/>
      <c r="BY19" s="124">
        <f>IF(Q19=0,"",IF(BX19=0,"",(BX19/Q19)))</f>
        <v>0</v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97</v>
      </c>
      <c r="C20" s="184" t="s">
        <v>58</v>
      </c>
      <c r="D20" s="184"/>
      <c r="E20" s="184" t="s">
        <v>68</v>
      </c>
      <c r="F20" s="184" t="s">
        <v>69</v>
      </c>
      <c r="G20" s="184" t="s">
        <v>61</v>
      </c>
      <c r="H20" s="87" t="s">
        <v>98</v>
      </c>
      <c r="I20" s="87" t="s">
        <v>71</v>
      </c>
      <c r="J20" s="87"/>
      <c r="K20" s="176"/>
      <c r="L20" s="79">
        <v>0</v>
      </c>
      <c r="M20" s="79">
        <v>0</v>
      </c>
      <c r="N20" s="79">
        <v>10</v>
      </c>
      <c r="O20" s="88">
        <v>0</v>
      </c>
      <c r="P20" s="89">
        <v>0</v>
      </c>
      <c r="Q20" s="90">
        <f>O20+P20</f>
        <v>0</v>
      </c>
      <c r="R20" s="80">
        <f>IFERROR(Q20/N20,"-")</f>
        <v>0</v>
      </c>
      <c r="S20" s="79">
        <v>0</v>
      </c>
      <c r="T20" s="79">
        <v>0</v>
      </c>
      <c r="U20" s="80" t="str">
        <f>IFERROR(T20/(Q20),"-")</f>
        <v>-</v>
      </c>
      <c r="V20" s="81"/>
      <c r="W20" s="82">
        <v>0</v>
      </c>
      <c r="X20" s="80" t="str">
        <f>IF(Q20=0,"-",W20/Q20)</f>
        <v>-</v>
      </c>
      <c r="Y20" s="181">
        <v>0</v>
      </c>
      <c r="Z20" s="182" t="str">
        <f>IFERROR(Y20/Q20,"-")</f>
        <v>-</v>
      </c>
      <c r="AA20" s="182" t="str">
        <f>IFERROR(Y20/W20,"-")</f>
        <v>-</v>
      </c>
      <c r="AB20" s="176"/>
      <c r="AC20" s="83"/>
      <c r="AD20" s="77"/>
      <c r="AE20" s="91"/>
      <c r="AF20" s="92" t="str">
        <f>IF(Q20=0,"",IF(AE20=0,"",(AE20/Q20)))</f>
        <v/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 t="str">
        <f>IF(Q20=0,"",IF(AN20=0,"",(AN20/Q20)))</f>
        <v/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 t="str">
        <f>IF(Q20=0,"",IF(AW20=0,"",(AW20/Q20)))</f>
        <v/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 t="str">
        <f>IF(Q20=0,"",IF(BF20=0,"",(BF20/Q20)))</f>
        <v/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/>
      <c r="BP20" s="117" t="str">
        <f>IF(Q20=0,"",IF(BO20=0,"",(BO20/Q20)))</f>
        <v/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/>
      <c r="BY20" s="124" t="str">
        <f>IF(Q20=0,"",IF(BX20=0,"",(BX20/Q20)))</f>
        <v/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 t="str">
        <f>IF(Q20=0,"",IF(CG20=0,"",(CG20/Q20)))</f>
        <v/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99</v>
      </c>
      <c r="C21" s="184" t="s">
        <v>58</v>
      </c>
      <c r="D21" s="184"/>
      <c r="E21" s="184" t="s">
        <v>100</v>
      </c>
      <c r="F21" s="184" t="s">
        <v>100</v>
      </c>
      <c r="G21" s="184" t="s">
        <v>66</v>
      </c>
      <c r="H21" s="87" t="s">
        <v>101</v>
      </c>
      <c r="I21" s="87"/>
      <c r="J21" s="87"/>
      <c r="K21" s="176"/>
      <c r="L21" s="79">
        <v>137</v>
      </c>
      <c r="M21" s="79">
        <v>38</v>
      </c>
      <c r="N21" s="79">
        <v>25</v>
      </c>
      <c r="O21" s="88">
        <v>7</v>
      </c>
      <c r="P21" s="89">
        <v>0</v>
      </c>
      <c r="Q21" s="90">
        <f>O21+P21</f>
        <v>7</v>
      </c>
      <c r="R21" s="80">
        <f>IFERROR(Q21/N21,"-")</f>
        <v>0.28</v>
      </c>
      <c r="S21" s="79">
        <v>4</v>
      </c>
      <c r="T21" s="79">
        <v>1</v>
      </c>
      <c r="U21" s="80">
        <f>IFERROR(T21/(Q21),"-")</f>
        <v>0.14285714285714</v>
      </c>
      <c r="V21" s="81"/>
      <c r="W21" s="82">
        <v>2</v>
      </c>
      <c r="X21" s="80">
        <f>IF(Q21=0,"-",W21/Q21)</f>
        <v>0.28571428571429</v>
      </c>
      <c r="Y21" s="181">
        <v>26000</v>
      </c>
      <c r="Z21" s="182">
        <f>IFERROR(Y21/Q21,"-")</f>
        <v>3714.2857142857</v>
      </c>
      <c r="AA21" s="182">
        <f>IFERROR(Y21/W21,"-")</f>
        <v>13000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>
        <v>1</v>
      </c>
      <c r="AX21" s="104">
        <f>IF(Q21=0,"",IF(AW21=0,"",(AW21/Q21)))</f>
        <v>0.14285714285714</v>
      </c>
      <c r="AY21" s="103"/>
      <c r="AZ21" s="105">
        <f>IFERROR(AY21/AW21,"-")</f>
        <v>0</v>
      </c>
      <c r="BA21" s="106"/>
      <c r="BB21" s="107">
        <f>IFERROR(BA21/AW21,"-")</f>
        <v>0</v>
      </c>
      <c r="BC21" s="108"/>
      <c r="BD21" s="108"/>
      <c r="BE21" s="108"/>
      <c r="BF21" s="109">
        <v>3</v>
      </c>
      <c r="BG21" s="110">
        <f>IF(Q21=0,"",IF(BF21=0,"",(BF21/Q21)))</f>
        <v>0.42857142857143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>
        <v>1</v>
      </c>
      <c r="BP21" s="117">
        <f>IF(Q21=0,"",IF(BO21=0,"",(BO21/Q21)))</f>
        <v>0.14285714285714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>
        <v>2</v>
      </c>
      <c r="BY21" s="124">
        <f>IF(Q21=0,"",IF(BX21=0,"",(BX21/Q21)))</f>
        <v>0.28571428571429</v>
      </c>
      <c r="BZ21" s="125">
        <v>2</v>
      </c>
      <c r="CA21" s="126">
        <f>IFERROR(BZ21/BX21,"-")</f>
        <v>1</v>
      </c>
      <c r="CB21" s="127">
        <v>26000</v>
      </c>
      <c r="CC21" s="128">
        <f>IFERROR(CB21/BX21,"-")</f>
        <v>13000</v>
      </c>
      <c r="CD21" s="129"/>
      <c r="CE21" s="129">
        <v>1</v>
      </c>
      <c r="CF21" s="129">
        <v>1</v>
      </c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2</v>
      </c>
      <c r="CQ21" s="138">
        <v>26000</v>
      </c>
      <c r="CR21" s="138">
        <v>18000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13.125</v>
      </c>
      <c r="B22" s="184" t="s">
        <v>102</v>
      </c>
      <c r="C22" s="184" t="s">
        <v>58</v>
      </c>
      <c r="D22" s="184"/>
      <c r="E22" s="184" t="s">
        <v>103</v>
      </c>
      <c r="F22" s="184" t="s">
        <v>104</v>
      </c>
      <c r="G22" s="184" t="s">
        <v>61</v>
      </c>
      <c r="H22" s="87" t="s">
        <v>105</v>
      </c>
      <c r="I22" s="87" t="s">
        <v>106</v>
      </c>
      <c r="J22" s="87" t="s">
        <v>107</v>
      </c>
      <c r="K22" s="176">
        <v>200000</v>
      </c>
      <c r="L22" s="79">
        <v>13</v>
      </c>
      <c r="M22" s="79">
        <v>0</v>
      </c>
      <c r="N22" s="79">
        <v>50</v>
      </c>
      <c r="O22" s="88">
        <v>0</v>
      </c>
      <c r="P22" s="89">
        <v>0</v>
      </c>
      <c r="Q22" s="90">
        <f>O22+P22</f>
        <v>0</v>
      </c>
      <c r="R22" s="80">
        <f>IFERROR(Q22/N22,"-")</f>
        <v>0</v>
      </c>
      <c r="S22" s="79">
        <v>0</v>
      </c>
      <c r="T22" s="79">
        <v>0</v>
      </c>
      <c r="U22" s="80" t="str">
        <f>IFERROR(T22/(Q22),"-")</f>
        <v>-</v>
      </c>
      <c r="V22" s="81">
        <f>IFERROR(K22/SUM(Q22:Q27),"-")</f>
        <v>6250</v>
      </c>
      <c r="W22" s="82">
        <v>0</v>
      </c>
      <c r="X22" s="80" t="str">
        <f>IF(Q22=0,"-",W22/Q22)</f>
        <v>-</v>
      </c>
      <c r="Y22" s="181">
        <v>0</v>
      </c>
      <c r="Z22" s="182" t="str">
        <f>IFERROR(Y22/Q22,"-")</f>
        <v>-</v>
      </c>
      <c r="AA22" s="182" t="str">
        <f>IFERROR(Y22/W22,"-")</f>
        <v>-</v>
      </c>
      <c r="AB22" s="176">
        <f>SUM(Y22:Y27)-SUM(K22:K27)</f>
        <v>2425000</v>
      </c>
      <c r="AC22" s="83">
        <f>SUM(Y22:Y27)/SUM(K22:K27)</f>
        <v>13.125</v>
      </c>
      <c r="AD22" s="77"/>
      <c r="AE22" s="91"/>
      <c r="AF22" s="92" t="str">
        <f>IF(Q22=0,"",IF(AE22=0,"",(AE22/Q22)))</f>
        <v/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 t="str">
        <f>IF(Q22=0,"",IF(AN22=0,"",(AN22/Q22)))</f>
        <v/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 t="str">
        <f>IF(Q22=0,"",IF(AW22=0,"",(AW22/Q22)))</f>
        <v/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 t="str">
        <f>IF(Q22=0,"",IF(BF22=0,"",(BF22/Q22)))</f>
        <v/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/>
      <c r="BP22" s="117" t="str">
        <f>IF(Q22=0,"",IF(BO22=0,"",(BO22/Q22)))</f>
        <v/>
      </c>
      <c r="BQ22" s="118"/>
      <c r="BR22" s="119" t="str">
        <f>IFERROR(BQ22/BO22,"-")</f>
        <v>-</v>
      </c>
      <c r="BS22" s="120"/>
      <c r="BT22" s="121" t="str">
        <f>IFERROR(BS22/BO22,"-")</f>
        <v>-</v>
      </c>
      <c r="BU22" s="122"/>
      <c r="BV22" s="122"/>
      <c r="BW22" s="122"/>
      <c r="BX22" s="123"/>
      <c r="BY22" s="124" t="str">
        <f>IF(Q22=0,"",IF(BX22=0,"",(BX22/Q22)))</f>
        <v/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 t="str">
        <f>IF(Q22=0,"",IF(CG22=0,"",(CG22/Q22)))</f>
        <v/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108</v>
      </c>
      <c r="C23" s="184" t="s">
        <v>58</v>
      </c>
      <c r="D23" s="184"/>
      <c r="E23" s="184" t="s">
        <v>109</v>
      </c>
      <c r="F23" s="184" t="s">
        <v>60</v>
      </c>
      <c r="G23" s="184" t="s">
        <v>61</v>
      </c>
      <c r="H23" s="87"/>
      <c r="I23" s="87" t="s">
        <v>106</v>
      </c>
      <c r="J23" s="87"/>
      <c r="K23" s="176"/>
      <c r="L23" s="79">
        <v>3</v>
      </c>
      <c r="M23" s="79">
        <v>0</v>
      </c>
      <c r="N23" s="79">
        <v>18</v>
      </c>
      <c r="O23" s="88">
        <v>2</v>
      </c>
      <c r="P23" s="89">
        <v>0</v>
      </c>
      <c r="Q23" s="90">
        <f>O23+P23</f>
        <v>2</v>
      </c>
      <c r="R23" s="80">
        <f>IFERROR(Q23/N23,"-")</f>
        <v>0.11111111111111</v>
      </c>
      <c r="S23" s="79">
        <v>0</v>
      </c>
      <c r="T23" s="79">
        <v>1</v>
      </c>
      <c r="U23" s="80">
        <f>IFERROR(T23/(Q23),"-")</f>
        <v>0.5</v>
      </c>
      <c r="V23" s="81"/>
      <c r="W23" s="82">
        <v>0</v>
      </c>
      <c r="X23" s="80">
        <f>IF(Q23=0,"-",W23/Q23)</f>
        <v>0</v>
      </c>
      <c r="Y23" s="181">
        <v>0</v>
      </c>
      <c r="Z23" s="182">
        <f>IFERROR(Y23/Q23,"-")</f>
        <v>0</v>
      </c>
      <c r="AA23" s="182" t="str">
        <f>IFERROR(Y23/W23,"-")</f>
        <v>-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1</v>
      </c>
      <c r="BG23" s="110">
        <f>IF(Q23=0,"",IF(BF23=0,"",(BF23/Q23)))</f>
        <v>0.5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>
        <v>1</v>
      </c>
      <c r="BP23" s="117">
        <f>IF(Q23=0,"",IF(BO23=0,"",(BO23/Q23)))</f>
        <v>0.5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/>
      <c r="BY23" s="124">
        <f>IF(Q23=0,"",IF(BX23=0,"",(BX23/Q23)))</f>
        <v>0</v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110</v>
      </c>
      <c r="C24" s="184" t="s">
        <v>58</v>
      </c>
      <c r="D24" s="184"/>
      <c r="E24" s="184" t="s">
        <v>111</v>
      </c>
      <c r="F24" s="184" t="s">
        <v>112</v>
      </c>
      <c r="G24" s="184" t="s">
        <v>61</v>
      </c>
      <c r="H24" s="87"/>
      <c r="I24" s="87" t="s">
        <v>106</v>
      </c>
      <c r="J24" s="87"/>
      <c r="K24" s="176"/>
      <c r="L24" s="79">
        <v>9</v>
      </c>
      <c r="M24" s="79">
        <v>0</v>
      </c>
      <c r="N24" s="79">
        <v>32</v>
      </c>
      <c r="O24" s="88">
        <v>3</v>
      </c>
      <c r="P24" s="89">
        <v>0</v>
      </c>
      <c r="Q24" s="90">
        <f>O24+P24</f>
        <v>3</v>
      </c>
      <c r="R24" s="80">
        <f>IFERROR(Q24/N24,"-")</f>
        <v>0.09375</v>
      </c>
      <c r="S24" s="79">
        <v>1</v>
      </c>
      <c r="T24" s="79">
        <v>1</v>
      </c>
      <c r="U24" s="80">
        <f>IFERROR(T24/(Q24),"-")</f>
        <v>0.33333333333333</v>
      </c>
      <c r="V24" s="81"/>
      <c r="W24" s="82">
        <v>1</v>
      </c>
      <c r="X24" s="80">
        <f>IF(Q24=0,"-",W24/Q24)</f>
        <v>0.33333333333333</v>
      </c>
      <c r="Y24" s="181">
        <v>28000</v>
      </c>
      <c r="Z24" s="182">
        <f>IFERROR(Y24/Q24,"-")</f>
        <v>9333.3333333333</v>
      </c>
      <c r="AA24" s="182">
        <f>IFERROR(Y24/W24,"-")</f>
        <v>28000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1</v>
      </c>
      <c r="BG24" s="110">
        <f>IF(Q24=0,"",IF(BF24=0,"",(BF24/Q24)))</f>
        <v>0.33333333333333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>
        <v>1</v>
      </c>
      <c r="BP24" s="117">
        <f>IF(Q24=0,"",IF(BO24=0,"",(BO24/Q24)))</f>
        <v>0.33333333333333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>
        <v>1</v>
      </c>
      <c r="BY24" s="124">
        <f>IF(Q24=0,"",IF(BX24=0,"",(BX24/Q24)))</f>
        <v>0.33333333333333</v>
      </c>
      <c r="BZ24" s="125">
        <v>1</v>
      </c>
      <c r="CA24" s="126">
        <f>IFERROR(BZ24/BX24,"-")</f>
        <v>1</v>
      </c>
      <c r="CB24" s="127">
        <v>28000</v>
      </c>
      <c r="CC24" s="128">
        <f>IFERROR(CB24/BX24,"-")</f>
        <v>28000</v>
      </c>
      <c r="CD24" s="129"/>
      <c r="CE24" s="129"/>
      <c r="CF24" s="129">
        <v>1</v>
      </c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1</v>
      </c>
      <c r="CQ24" s="138">
        <v>28000</v>
      </c>
      <c r="CR24" s="138">
        <v>28000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113</v>
      </c>
      <c r="C25" s="184" t="s">
        <v>58</v>
      </c>
      <c r="D25" s="184"/>
      <c r="E25" s="184" t="s">
        <v>114</v>
      </c>
      <c r="F25" s="184" t="s">
        <v>115</v>
      </c>
      <c r="G25" s="184" t="s">
        <v>61</v>
      </c>
      <c r="H25" s="87"/>
      <c r="I25" s="87" t="s">
        <v>106</v>
      </c>
      <c r="J25" s="87"/>
      <c r="K25" s="176"/>
      <c r="L25" s="79">
        <v>9</v>
      </c>
      <c r="M25" s="79">
        <v>0</v>
      </c>
      <c r="N25" s="79">
        <v>33</v>
      </c>
      <c r="O25" s="88">
        <v>1</v>
      </c>
      <c r="P25" s="89">
        <v>0</v>
      </c>
      <c r="Q25" s="90">
        <f>O25+P25</f>
        <v>1</v>
      </c>
      <c r="R25" s="80">
        <f>IFERROR(Q25/N25,"-")</f>
        <v>0.03030303030303</v>
      </c>
      <c r="S25" s="79">
        <v>0</v>
      </c>
      <c r="T25" s="79">
        <v>1</v>
      </c>
      <c r="U25" s="80">
        <f>IFERROR(T25/(Q25),"-")</f>
        <v>1</v>
      </c>
      <c r="V25" s="81"/>
      <c r="W25" s="82">
        <v>0</v>
      </c>
      <c r="X25" s="80">
        <f>IF(Q25=0,"-",W25/Q25)</f>
        <v>0</v>
      </c>
      <c r="Y25" s="181">
        <v>0</v>
      </c>
      <c r="Z25" s="182">
        <f>IFERROR(Y25/Q25,"-")</f>
        <v>0</v>
      </c>
      <c r="AA25" s="182" t="str">
        <f>IFERROR(Y25/W25,"-")</f>
        <v>-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1</v>
      </c>
      <c r="BG25" s="110">
        <f>IF(Q25=0,"",IF(BF25=0,"",(BF25/Q25)))</f>
        <v>1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/>
      <c r="BP25" s="117">
        <f>IF(Q25=0,"",IF(BO25=0,"",(BO25/Q25)))</f>
        <v>0</v>
      </c>
      <c r="BQ25" s="118"/>
      <c r="BR25" s="119" t="str">
        <f>IFERROR(BQ25/BO25,"-")</f>
        <v>-</v>
      </c>
      <c r="BS25" s="120"/>
      <c r="BT25" s="121" t="str">
        <f>IFERROR(BS25/BO25,"-")</f>
        <v>-</v>
      </c>
      <c r="BU25" s="122"/>
      <c r="BV25" s="122"/>
      <c r="BW25" s="122"/>
      <c r="BX25" s="123"/>
      <c r="BY25" s="124">
        <f>IF(Q25=0,"",IF(BX25=0,"",(BX25/Q25)))</f>
        <v>0</v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116</v>
      </c>
      <c r="C26" s="184" t="s">
        <v>58</v>
      </c>
      <c r="D26" s="184"/>
      <c r="E26" s="184" t="s">
        <v>117</v>
      </c>
      <c r="F26" s="184" t="s">
        <v>118</v>
      </c>
      <c r="G26" s="184" t="s">
        <v>61</v>
      </c>
      <c r="H26" s="87"/>
      <c r="I26" s="87" t="s">
        <v>106</v>
      </c>
      <c r="J26" s="87"/>
      <c r="K26" s="176"/>
      <c r="L26" s="79">
        <v>4</v>
      </c>
      <c r="M26" s="79">
        <v>0</v>
      </c>
      <c r="N26" s="79">
        <v>37</v>
      </c>
      <c r="O26" s="88">
        <v>0</v>
      </c>
      <c r="P26" s="89">
        <v>0</v>
      </c>
      <c r="Q26" s="90">
        <f>O26+P26</f>
        <v>0</v>
      </c>
      <c r="R26" s="80">
        <f>IFERROR(Q26/N26,"-")</f>
        <v>0</v>
      </c>
      <c r="S26" s="79">
        <v>0</v>
      </c>
      <c r="T26" s="79">
        <v>0</v>
      </c>
      <c r="U26" s="80" t="str">
        <f>IFERROR(T26/(Q26),"-")</f>
        <v>-</v>
      </c>
      <c r="V26" s="81"/>
      <c r="W26" s="82">
        <v>0</v>
      </c>
      <c r="X26" s="80" t="str">
        <f>IF(Q26=0,"-",W26/Q26)</f>
        <v>-</v>
      </c>
      <c r="Y26" s="181">
        <v>0</v>
      </c>
      <c r="Z26" s="182" t="str">
        <f>IFERROR(Y26/Q26,"-")</f>
        <v>-</v>
      </c>
      <c r="AA26" s="182" t="str">
        <f>IFERROR(Y26/W26,"-")</f>
        <v>-</v>
      </c>
      <c r="AB26" s="176"/>
      <c r="AC26" s="83"/>
      <c r="AD26" s="77"/>
      <c r="AE26" s="91"/>
      <c r="AF26" s="92" t="str">
        <f>IF(Q26=0,"",IF(AE26=0,"",(AE26/Q26)))</f>
        <v/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 t="str">
        <f>IF(Q26=0,"",IF(AN26=0,"",(AN26/Q26)))</f>
        <v/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 t="str">
        <f>IF(Q26=0,"",IF(AW26=0,"",(AW26/Q26)))</f>
        <v/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/>
      <c r="BG26" s="110" t="str">
        <f>IF(Q26=0,"",IF(BF26=0,"",(BF26/Q26)))</f>
        <v/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/>
      <c r="BP26" s="117" t="str">
        <f>IF(Q26=0,"",IF(BO26=0,"",(BO26/Q26)))</f>
        <v/>
      </c>
      <c r="BQ26" s="118"/>
      <c r="BR26" s="119" t="str">
        <f>IFERROR(BQ26/BO26,"-")</f>
        <v>-</v>
      </c>
      <c r="BS26" s="120"/>
      <c r="BT26" s="121" t="str">
        <f>IFERROR(BS26/BO26,"-")</f>
        <v>-</v>
      </c>
      <c r="BU26" s="122"/>
      <c r="BV26" s="122"/>
      <c r="BW26" s="122"/>
      <c r="BX26" s="123"/>
      <c r="BY26" s="124" t="str">
        <f>IF(Q26=0,"",IF(BX26=0,"",(BX26/Q26)))</f>
        <v/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 t="str">
        <f>IF(Q26=0,"",IF(CG26=0,"",(CG26/Q26)))</f>
        <v/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119</v>
      </c>
      <c r="C27" s="184" t="s">
        <v>58</v>
      </c>
      <c r="D27" s="184"/>
      <c r="E27" s="184" t="s">
        <v>100</v>
      </c>
      <c r="F27" s="184" t="s">
        <v>100</v>
      </c>
      <c r="G27" s="184" t="s">
        <v>66</v>
      </c>
      <c r="H27" s="87"/>
      <c r="I27" s="87"/>
      <c r="J27" s="87"/>
      <c r="K27" s="176"/>
      <c r="L27" s="79">
        <v>152</v>
      </c>
      <c r="M27" s="79">
        <v>92</v>
      </c>
      <c r="N27" s="79">
        <v>39</v>
      </c>
      <c r="O27" s="88">
        <v>26</v>
      </c>
      <c r="P27" s="89">
        <v>0</v>
      </c>
      <c r="Q27" s="90">
        <f>O27+P27</f>
        <v>26</v>
      </c>
      <c r="R27" s="80">
        <f>IFERROR(Q27/N27,"-")</f>
        <v>0.66666666666667</v>
      </c>
      <c r="S27" s="79">
        <v>15</v>
      </c>
      <c r="T27" s="79">
        <v>8</v>
      </c>
      <c r="U27" s="80">
        <f>IFERROR(T27/(Q27),"-")</f>
        <v>0.30769230769231</v>
      </c>
      <c r="V27" s="81"/>
      <c r="W27" s="82">
        <v>14</v>
      </c>
      <c r="X27" s="80">
        <f>IF(Q27=0,"-",W27/Q27)</f>
        <v>0.53846153846154</v>
      </c>
      <c r="Y27" s="181">
        <v>2597000</v>
      </c>
      <c r="Z27" s="182">
        <f>IFERROR(Y27/Q27,"-")</f>
        <v>99884.615384615</v>
      </c>
      <c r="AA27" s="182">
        <f>IFERROR(Y27/W27,"-")</f>
        <v>185500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>
        <v>2</v>
      </c>
      <c r="BG27" s="110">
        <f>IF(Q27=0,"",IF(BF27=0,"",(BF27/Q27)))</f>
        <v>0.076923076923077</v>
      </c>
      <c r="BH27" s="109">
        <v>1</v>
      </c>
      <c r="BI27" s="111">
        <f>IFERROR(BH27/BF27,"-")</f>
        <v>0.5</v>
      </c>
      <c r="BJ27" s="112">
        <v>15000</v>
      </c>
      <c r="BK27" s="113">
        <f>IFERROR(BJ27/BF27,"-")</f>
        <v>7500</v>
      </c>
      <c r="BL27" s="114"/>
      <c r="BM27" s="114"/>
      <c r="BN27" s="114">
        <v>1</v>
      </c>
      <c r="BO27" s="116">
        <v>9</v>
      </c>
      <c r="BP27" s="117">
        <f>IF(Q27=0,"",IF(BO27=0,"",(BO27/Q27)))</f>
        <v>0.34615384615385</v>
      </c>
      <c r="BQ27" s="118">
        <v>4</v>
      </c>
      <c r="BR27" s="119">
        <f>IFERROR(BQ27/BO27,"-")</f>
        <v>0.44444444444444</v>
      </c>
      <c r="BS27" s="120">
        <v>1321000</v>
      </c>
      <c r="BT27" s="121">
        <f>IFERROR(BS27/BO27,"-")</f>
        <v>146777.77777778</v>
      </c>
      <c r="BU27" s="122"/>
      <c r="BV27" s="122">
        <v>1</v>
      </c>
      <c r="BW27" s="122">
        <v>3</v>
      </c>
      <c r="BX27" s="123">
        <v>12</v>
      </c>
      <c r="BY27" s="124">
        <f>IF(Q27=0,"",IF(BX27=0,"",(BX27/Q27)))</f>
        <v>0.46153846153846</v>
      </c>
      <c r="BZ27" s="125">
        <v>6</v>
      </c>
      <c r="CA27" s="126">
        <f>IFERROR(BZ27/BX27,"-")</f>
        <v>0.5</v>
      </c>
      <c r="CB27" s="127">
        <v>910000</v>
      </c>
      <c r="CC27" s="128">
        <f>IFERROR(CB27/BX27,"-")</f>
        <v>75833.333333333</v>
      </c>
      <c r="CD27" s="129">
        <v>1</v>
      </c>
      <c r="CE27" s="129"/>
      <c r="CF27" s="129">
        <v>5</v>
      </c>
      <c r="CG27" s="130">
        <v>3</v>
      </c>
      <c r="CH27" s="131">
        <f>IF(Q27=0,"",IF(CG27=0,"",(CG27/Q27)))</f>
        <v>0.11538461538462</v>
      </c>
      <c r="CI27" s="132">
        <v>3</v>
      </c>
      <c r="CJ27" s="133">
        <f>IFERROR(CI27/CG27,"-")</f>
        <v>1</v>
      </c>
      <c r="CK27" s="134">
        <v>351000</v>
      </c>
      <c r="CL27" s="135">
        <f>IFERROR(CK27/CG27,"-")</f>
        <v>117000</v>
      </c>
      <c r="CM27" s="136">
        <v>1</v>
      </c>
      <c r="CN27" s="136"/>
      <c r="CO27" s="136">
        <v>2</v>
      </c>
      <c r="CP27" s="137">
        <v>14</v>
      </c>
      <c r="CQ27" s="138">
        <v>2597000</v>
      </c>
      <c r="CR27" s="138">
        <v>1060000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>
        <f>AC28</f>
        <v>2.6066666666667</v>
      </c>
      <c r="B28" s="184" t="s">
        <v>120</v>
      </c>
      <c r="C28" s="184" t="s">
        <v>58</v>
      </c>
      <c r="D28" s="184"/>
      <c r="E28" s="184" t="s">
        <v>103</v>
      </c>
      <c r="F28" s="184" t="s">
        <v>104</v>
      </c>
      <c r="G28" s="184" t="s">
        <v>61</v>
      </c>
      <c r="H28" s="87" t="s">
        <v>121</v>
      </c>
      <c r="I28" s="87" t="s">
        <v>122</v>
      </c>
      <c r="J28" s="87" t="s">
        <v>64</v>
      </c>
      <c r="K28" s="176">
        <v>150000</v>
      </c>
      <c r="L28" s="79">
        <v>9</v>
      </c>
      <c r="M28" s="79">
        <v>0</v>
      </c>
      <c r="N28" s="79">
        <v>56</v>
      </c>
      <c r="O28" s="88">
        <v>6</v>
      </c>
      <c r="P28" s="89">
        <v>0</v>
      </c>
      <c r="Q28" s="90">
        <f>O28+P28</f>
        <v>6</v>
      </c>
      <c r="R28" s="80">
        <f>IFERROR(Q28/N28,"-")</f>
        <v>0.10714285714286</v>
      </c>
      <c r="S28" s="79">
        <v>1</v>
      </c>
      <c r="T28" s="79">
        <v>5</v>
      </c>
      <c r="U28" s="80">
        <f>IFERROR(T28/(Q28),"-")</f>
        <v>0.83333333333333</v>
      </c>
      <c r="V28" s="81">
        <f>IFERROR(K28/SUM(Q28:Q29),"-")</f>
        <v>11538.461538462</v>
      </c>
      <c r="W28" s="82">
        <v>1</v>
      </c>
      <c r="X28" s="80">
        <f>IF(Q28=0,"-",W28/Q28)</f>
        <v>0.16666666666667</v>
      </c>
      <c r="Y28" s="181">
        <v>35000</v>
      </c>
      <c r="Z28" s="182">
        <f>IFERROR(Y28/Q28,"-")</f>
        <v>5833.3333333333</v>
      </c>
      <c r="AA28" s="182">
        <f>IFERROR(Y28/W28,"-")</f>
        <v>35000</v>
      </c>
      <c r="AB28" s="176">
        <f>SUM(Y28:Y29)-SUM(K28:K29)</f>
        <v>241000</v>
      </c>
      <c r="AC28" s="83">
        <f>SUM(Y28:Y29)/SUM(K28:K29)</f>
        <v>2.6066666666667</v>
      </c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3</v>
      </c>
      <c r="BG28" s="110">
        <f>IF(Q28=0,"",IF(BF28=0,"",(BF28/Q28)))</f>
        <v>0.5</v>
      </c>
      <c r="BH28" s="109"/>
      <c r="BI28" s="111">
        <f>IFERROR(BH28/BF28,"-")</f>
        <v>0</v>
      </c>
      <c r="BJ28" s="112"/>
      <c r="BK28" s="113">
        <f>IFERROR(BJ28/BF28,"-")</f>
        <v>0</v>
      </c>
      <c r="BL28" s="114"/>
      <c r="BM28" s="114"/>
      <c r="BN28" s="114"/>
      <c r="BO28" s="116">
        <v>2</v>
      </c>
      <c r="BP28" s="117">
        <f>IF(Q28=0,"",IF(BO28=0,"",(BO28/Q28)))</f>
        <v>0.33333333333333</v>
      </c>
      <c r="BQ28" s="118"/>
      <c r="BR28" s="119">
        <f>IFERROR(BQ28/BO28,"-")</f>
        <v>0</v>
      </c>
      <c r="BS28" s="120"/>
      <c r="BT28" s="121">
        <f>IFERROR(BS28/BO28,"-")</f>
        <v>0</v>
      </c>
      <c r="BU28" s="122"/>
      <c r="BV28" s="122"/>
      <c r="BW28" s="122"/>
      <c r="BX28" s="123">
        <v>1</v>
      </c>
      <c r="BY28" s="124">
        <f>IF(Q28=0,"",IF(BX28=0,"",(BX28/Q28)))</f>
        <v>0.16666666666667</v>
      </c>
      <c r="BZ28" s="125">
        <v>1</v>
      </c>
      <c r="CA28" s="126">
        <f>IFERROR(BZ28/BX28,"-")</f>
        <v>1</v>
      </c>
      <c r="CB28" s="127">
        <v>35000</v>
      </c>
      <c r="CC28" s="128">
        <f>IFERROR(CB28/BX28,"-")</f>
        <v>35000</v>
      </c>
      <c r="CD28" s="129"/>
      <c r="CE28" s="129"/>
      <c r="CF28" s="129">
        <v>1</v>
      </c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1</v>
      </c>
      <c r="CQ28" s="138">
        <v>35000</v>
      </c>
      <c r="CR28" s="138">
        <v>35000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123</v>
      </c>
      <c r="C29" s="184" t="s">
        <v>58</v>
      </c>
      <c r="D29" s="184"/>
      <c r="E29" s="184" t="s">
        <v>103</v>
      </c>
      <c r="F29" s="184" t="s">
        <v>104</v>
      </c>
      <c r="G29" s="184" t="s">
        <v>66</v>
      </c>
      <c r="H29" s="87"/>
      <c r="I29" s="87"/>
      <c r="J29" s="87"/>
      <c r="K29" s="176"/>
      <c r="L29" s="79">
        <v>23</v>
      </c>
      <c r="M29" s="79">
        <v>17</v>
      </c>
      <c r="N29" s="79">
        <v>8</v>
      </c>
      <c r="O29" s="88">
        <v>7</v>
      </c>
      <c r="P29" s="89">
        <v>0</v>
      </c>
      <c r="Q29" s="90">
        <f>O29+P29</f>
        <v>7</v>
      </c>
      <c r="R29" s="80">
        <f>IFERROR(Q29/N29,"-")</f>
        <v>0.875</v>
      </c>
      <c r="S29" s="79">
        <v>6</v>
      </c>
      <c r="T29" s="79">
        <v>1</v>
      </c>
      <c r="U29" s="80">
        <f>IFERROR(T29/(Q29),"-")</f>
        <v>0.14285714285714</v>
      </c>
      <c r="V29" s="81"/>
      <c r="W29" s="82">
        <v>2</v>
      </c>
      <c r="X29" s="80">
        <f>IF(Q29=0,"-",W29/Q29)</f>
        <v>0.28571428571429</v>
      </c>
      <c r="Y29" s="181">
        <v>356000</v>
      </c>
      <c r="Z29" s="182">
        <f>IFERROR(Y29/Q29,"-")</f>
        <v>50857.142857143</v>
      </c>
      <c r="AA29" s="182">
        <f>IFERROR(Y29/W29,"-")</f>
        <v>178000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/>
      <c r="BG29" s="110">
        <f>IF(Q29=0,"",IF(BF29=0,"",(BF29/Q29)))</f>
        <v>0</v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>
        <v>3</v>
      </c>
      <c r="BP29" s="117">
        <f>IF(Q29=0,"",IF(BO29=0,"",(BO29/Q29)))</f>
        <v>0.42857142857143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>
        <v>3</v>
      </c>
      <c r="BY29" s="124">
        <f>IF(Q29=0,"",IF(BX29=0,"",(BX29/Q29)))</f>
        <v>0.42857142857143</v>
      </c>
      <c r="BZ29" s="125">
        <v>1</v>
      </c>
      <c r="CA29" s="126">
        <f>IFERROR(BZ29/BX29,"-")</f>
        <v>0.33333333333333</v>
      </c>
      <c r="CB29" s="127">
        <v>13000</v>
      </c>
      <c r="CC29" s="128">
        <f>IFERROR(CB29/BX29,"-")</f>
        <v>4333.3333333333</v>
      </c>
      <c r="CD29" s="129"/>
      <c r="CE29" s="129"/>
      <c r="CF29" s="129">
        <v>1</v>
      </c>
      <c r="CG29" s="130">
        <v>1</v>
      </c>
      <c r="CH29" s="131">
        <f>IF(Q29=0,"",IF(CG29=0,"",(CG29/Q29)))</f>
        <v>0.14285714285714</v>
      </c>
      <c r="CI29" s="132">
        <v>1</v>
      </c>
      <c r="CJ29" s="133">
        <f>IFERROR(CI29/CG29,"-")</f>
        <v>1</v>
      </c>
      <c r="CK29" s="134">
        <v>343000</v>
      </c>
      <c r="CL29" s="135">
        <f>IFERROR(CK29/CG29,"-")</f>
        <v>343000</v>
      </c>
      <c r="CM29" s="136"/>
      <c r="CN29" s="136"/>
      <c r="CO29" s="136">
        <v>1</v>
      </c>
      <c r="CP29" s="137">
        <v>2</v>
      </c>
      <c r="CQ29" s="138">
        <v>356000</v>
      </c>
      <c r="CR29" s="138">
        <v>343000</v>
      </c>
      <c r="CS29" s="138"/>
      <c r="CT29" s="139" t="str">
        <f>IF(AND(CR29=0,CS29=0),"",IF(AND(CR29&lt;=100000,CS29&lt;=100000),"",IF(CR29/CQ29&gt;0.7,"男高",IF(CS29/CQ29&gt;0.7,"女高",""))))</f>
        <v>男高</v>
      </c>
    </row>
    <row r="30" spans="1:99">
      <c r="A30" s="78">
        <f>AC30</f>
        <v>0.4</v>
      </c>
      <c r="B30" s="184" t="s">
        <v>124</v>
      </c>
      <c r="C30" s="184" t="s">
        <v>58</v>
      </c>
      <c r="D30" s="184"/>
      <c r="E30" s="184" t="s">
        <v>109</v>
      </c>
      <c r="F30" s="184" t="s">
        <v>60</v>
      </c>
      <c r="G30" s="184" t="s">
        <v>61</v>
      </c>
      <c r="H30" s="87" t="s">
        <v>121</v>
      </c>
      <c r="I30" s="87" t="s">
        <v>125</v>
      </c>
      <c r="J30" s="87" t="s">
        <v>126</v>
      </c>
      <c r="K30" s="176">
        <v>90000</v>
      </c>
      <c r="L30" s="79">
        <v>8</v>
      </c>
      <c r="M30" s="79">
        <v>0</v>
      </c>
      <c r="N30" s="79">
        <v>28</v>
      </c>
      <c r="O30" s="88">
        <v>7</v>
      </c>
      <c r="P30" s="89">
        <v>0</v>
      </c>
      <c r="Q30" s="90">
        <f>O30+P30</f>
        <v>7</v>
      </c>
      <c r="R30" s="80">
        <f>IFERROR(Q30/N30,"-")</f>
        <v>0.25</v>
      </c>
      <c r="S30" s="79">
        <v>3</v>
      </c>
      <c r="T30" s="79">
        <v>1</v>
      </c>
      <c r="U30" s="80">
        <f>IFERROR(T30/(Q30),"-")</f>
        <v>0.14285714285714</v>
      </c>
      <c r="V30" s="81">
        <f>IFERROR(K30/SUM(Q30:Q31),"-")</f>
        <v>10000</v>
      </c>
      <c r="W30" s="82">
        <v>1</v>
      </c>
      <c r="X30" s="80">
        <f>IF(Q30=0,"-",W30/Q30)</f>
        <v>0.14285714285714</v>
      </c>
      <c r="Y30" s="181">
        <v>3000</v>
      </c>
      <c r="Z30" s="182">
        <f>IFERROR(Y30/Q30,"-")</f>
        <v>428.57142857143</v>
      </c>
      <c r="AA30" s="182">
        <f>IFERROR(Y30/W30,"-")</f>
        <v>3000</v>
      </c>
      <c r="AB30" s="176">
        <f>SUM(Y30:Y31)-SUM(K30:K31)</f>
        <v>-54000</v>
      </c>
      <c r="AC30" s="83">
        <f>SUM(Y30:Y31)/SUM(K30:K31)</f>
        <v>0.4</v>
      </c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>
        <v>1</v>
      </c>
      <c r="AO30" s="98">
        <f>IF(Q30=0,"",IF(AN30=0,"",(AN30/Q30)))</f>
        <v>0.14285714285714</v>
      </c>
      <c r="AP30" s="97"/>
      <c r="AQ30" s="99">
        <f>IFERROR(AP30/AN30,"-")</f>
        <v>0</v>
      </c>
      <c r="AR30" s="100"/>
      <c r="AS30" s="101">
        <f>IFERROR(AR30/AN30,"-")</f>
        <v>0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>
        <v>3</v>
      </c>
      <c r="BG30" s="110">
        <f>IF(Q30=0,"",IF(BF30=0,"",(BF30/Q30)))</f>
        <v>0.42857142857143</v>
      </c>
      <c r="BH30" s="109"/>
      <c r="BI30" s="111">
        <f>IFERROR(BH30/BF30,"-")</f>
        <v>0</v>
      </c>
      <c r="BJ30" s="112"/>
      <c r="BK30" s="113">
        <f>IFERROR(BJ30/BF30,"-")</f>
        <v>0</v>
      </c>
      <c r="BL30" s="114"/>
      <c r="BM30" s="114"/>
      <c r="BN30" s="114"/>
      <c r="BO30" s="116">
        <v>3</v>
      </c>
      <c r="BP30" s="117">
        <f>IF(Q30=0,"",IF(BO30=0,"",(BO30/Q30)))</f>
        <v>0.42857142857143</v>
      </c>
      <c r="BQ30" s="118">
        <v>1</v>
      </c>
      <c r="BR30" s="119">
        <f>IFERROR(BQ30/BO30,"-")</f>
        <v>0.33333333333333</v>
      </c>
      <c r="BS30" s="120">
        <v>3000</v>
      </c>
      <c r="BT30" s="121">
        <f>IFERROR(BS30/BO30,"-")</f>
        <v>1000</v>
      </c>
      <c r="BU30" s="122">
        <v>1</v>
      </c>
      <c r="BV30" s="122"/>
      <c r="BW30" s="122"/>
      <c r="BX30" s="123"/>
      <c r="BY30" s="124">
        <f>IF(Q30=0,"",IF(BX30=0,"",(BX30/Q30)))</f>
        <v>0</v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1</v>
      </c>
      <c r="CQ30" s="138">
        <v>3000</v>
      </c>
      <c r="CR30" s="138">
        <v>3000</v>
      </c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127</v>
      </c>
      <c r="C31" s="184" t="s">
        <v>58</v>
      </c>
      <c r="D31" s="184"/>
      <c r="E31" s="184" t="s">
        <v>109</v>
      </c>
      <c r="F31" s="184" t="s">
        <v>60</v>
      </c>
      <c r="G31" s="184" t="s">
        <v>66</v>
      </c>
      <c r="H31" s="87"/>
      <c r="I31" s="87"/>
      <c r="J31" s="87"/>
      <c r="K31" s="176"/>
      <c r="L31" s="79">
        <v>14</v>
      </c>
      <c r="M31" s="79">
        <v>11</v>
      </c>
      <c r="N31" s="79">
        <v>8</v>
      </c>
      <c r="O31" s="88">
        <v>2</v>
      </c>
      <c r="P31" s="89">
        <v>0</v>
      </c>
      <c r="Q31" s="90">
        <f>O31+P31</f>
        <v>2</v>
      </c>
      <c r="R31" s="80">
        <f>IFERROR(Q31/N31,"-")</f>
        <v>0.25</v>
      </c>
      <c r="S31" s="79">
        <v>2</v>
      </c>
      <c r="T31" s="79">
        <v>0</v>
      </c>
      <c r="U31" s="80">
        <f>IFERROR(T31/(Q31),"-")</f>
        <v>0</v>
      </c>
      <c r="V31" s="81"/>
      <c r="W31" s="82">
        <v>1</v>
      </c>
      <c r="X31" s="80">
        <f>IF(Q31=0,"-",W31/Q31)</f>
        <v>0.5</v>
      </c>
      <c r="Y31" s="181">
        <v>33000</v>
      </c>
      <c r="Z31" s="182">
        <f>IFERROR(Y31/Q31,"-")</f>
        <v>16500</v>
      </c>
      <c r="AA31" s="182">
        <f>IFERROR(Y31/W31,"-")</f>
        <v>33000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>
        <v>1</v>
      </c>
      <c r="AX31" s="104">
        <f>IF(Q31=0,"",IF(AW31=0,"",(AW31/Q31)))</f>
        <v>0.5</v>
      </c>
      <c r="AY31" s="103"/>
      <c r="AZ31" s="105">
        <f>IFERROR(AY31/AW31,"-")</f>
        <v>0</v>
      </c>
      <c r="BA31" s="106"/>
      <c r="BB31" s="107">
        <f>IFERROR(BA31/AW31,"-")</f>
        <v>0</v>
      </c>
      <c r="BC31" s="108"/>
      <c r="BD31" s="108"/>
      <c r="BE31" s="108"/>
      <c r="BF31" s="109"/>
      <c r="BG31" s="110">
        <f>IF(Q31=0,"",IF(BF31=0,"",(BF31/Q31)))</f>
        <v>0</v>
      </c>
      <c r="BH31" s="109"/>
      <c r="BI31" s="111" t="str">
        <f>IFERROR(BH31/BF31,"-")</f>
        <v>-</v>
      </c>
      <c r="BJ31" s="112"/>
      <c r="BK31" s="113" t="str">
        <f>IFERROR(BJ31/BF31,"-")</f>
        <v>-</v>
      </c>
      <c r="BL31" s="114"/>
      <c r="BM31" s="114"/>
      <c r="BN31" s="114"/>
      <c r="BO31" s="116"/>
      <c r="BP31" s="117">
        <f>IF(Q31=0,"",IF(BO31=0,"",(BO31/Q31)))</f>
        <v>0</v>
      </c>
      <c r="BQ31" s="118"/>
      <c r="BR31" s="119" t="str">
        <f>IFERROR(BQ31/BO31,"-")</f>
        <v>-</v>
      </c>
      <c r="BS31" s="120"/>
      <c r="BT31" s="121" t="str">
        <f>IFERROR(BS31/BO31,"-")</f>
        <v>-</v>
      </c>
      <c r="BU31" s="122"/>
      <c r="BV31" s="122"/>
      <c r="BW31" s="122"/>
      <c r="BX31" s="123"/>
      <c r="BY31" s="124">
        <f>IF(Q31=0,"",IF(BX31=0,"",(BX31/Q31)))</f>
        <v>0</v>
      </c>
      <c r="BZ31" s="125"/>
      <c r="CA31" s="126" t="str">
        <f>IFERROR(BZ31/BX31,"-")</f>
        <v>-</v>
      </c>
      <c r="CB31" s="127"/>
      <c r="CC31" s="128" t="str">
        <f>IFERROR(CB31/BX31,"-")</f>
        <v>-</v>
      </c>
      <c r="CD31" s="129"/>
      <c r="CE31" s="129"/>
      <c r="CF31" s="129"/>
      <c r="CG31" s="130">
        <v>1</v>
      </c>
      <c r="CH31" s="131">
        <f>IF(Q31=0,"",IF(CG31=0,"",(CG31/Q31)))</f>
        <v>0.5</v>
      </c>
      <c r="CI31" s="132">
        <v>1</v>
      </c>
      <c r="CJ31" s="133">
        <f>IFERROR(CI31/CG31,"-")</f>
        <v>1</v>
      </c>
      <c r="CK31" s="134">
        <v>33000</v>
      </c>
      <c r="CL31" s="135">
        <f>IFERROR(CK31/CG31,"-")</f>
        <v>33000</v>
      </c>
      <c r="CM31" s="136"/>
      <c r="CN31" s="136"/>
      <c r="CO31" s="136">
        <v>1</v>
      </c>
      <c r="CP31" s="137">
        <v>1</v>
      </c>
      <c r="CQ31" s="138">
        <v>33000</v>
      </c>
      <c r="CR31" s="138">
        <v>33000</v>
      </c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>
        <f>AC32</f>
        <v>0.59</v>
      </c>
      <c r="B32" s="184" t="s">
        <v>128</v>
      </c>
      <c r="C32" s="184" t="s">
        <v>58</v>
      </c>
      <c r="D32" s="184"/>
      <c r="E32" s="184" t="s">
        <v>129</v>
      </c>
      <c r="F32" s="184" t="s">
        <v>69</v>
      </c>
      <c r="G32" s="184" t="s">
        <v>61</v>
      </c>
      <c r="H32" s="87" t="s">
        <v>130</v>
      </c>
      <c r="I32" s="87" t="s">
        <v>131</v>
      </c>
      <c r="J32" s="87" t="s">
        <v>132</v>
      </c>
      <c r="K32" s="176">
        <v>400000</v>
      </c>
      <c r="L32" s="79">
        <v>8</v>
      </c>
      <c r="M32" s="79">
        <v>0</v>
      </c>
      <c r="N32" s="79">
        <v>44</v>
      </c>
      <c r="O32" s="88">
        <v>1</v>
      </c>
      <c r="P32" s="89">
        <v>0</v>
      </c>
      <c r="Q32" s="90">
        <f>O32+P32</f>
        <v>1</v>
      </c>
      <c r="R32" s="80">
        <f>IFERROR(Q32/N32,"-")</f>
        <v>0.022727272727273</v>
      </c>
      <c r="S32" s="79">
        <v>0</v>
      </c>
      <c r="T32" s="79">
        <v>1</v>
      </c>
      <c r="U32" s="80">
        <f>IFERROR(T32/(Q32),"-")</f>
        <v>1</v>
      </c>
      <c r="V32" s="81">
        <f>IFERROR(K32/SUM(Q32:Q36),"-")</f>
        <v>14814.814814815</v>
      </c>
      <c r="W32" s="82">
        <v>0</v>
      </c>
      <c r="X32" s="80">
        <f>IF(Q32=0,"-",W32/Q32)</f>
        <v>0</v>
      </c>
      <c r="Y32" s="181">
        <v>0</v>
      </c>
      <c r="Z32" s="182">
        <f>IFERROR(Y32/Q32,"-")</f>
        <v>0</v>
      </c>
      <c r="AA32" s="182" t="str">
        <f>IFERROR(Y32/W32,"-")</f>
        <v>-</v>
      </c>
      <c r="AB32" s="176">
        <f>SUM(Y32:Y36)-SUM(K32:K36)</f>
        <v>-164000</v>
      </c>
      <c r="AC32" s="83">
        <f>SUM(Y32:Y36)/SUM(K32:K36)</f>
        <v>0.59</v>
      </c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>
        <v>1</v>
      </c>
      <c r="AX32" s="104">
        <f>IF(Q32=0,"",IF(AW32=0,"",(AW32/Q32)))</f>
        <v>1</v>
      </c>
      <c r="AY32" s="103"/>
      <c r="AZ32" s="105">
        <f>IFERROR(AY32/AW32,"-")</f>
        <v>0</v>
      </c>
      <c r="BA32" s="106"/>
      <c r="BB32" s="107">
        <f>IFERROR(BA32/AW32,"-")</f>
        <v>0</v>
      </c>
      <c r="BC32" s="108"/>
      <c r="BD32" s="108"/>
      <c r="BE32" s="108"/>
      <c r="BF32" s="109"/>
      <c r="BG32" s="110">
        <f>IF(Q32=0,"",IF(BF32=0,"",(BF32/Q32)))</f>
        <v>0</v>
      </c>
      <c r="BH32" s="109"/>
      <c r="BI32" s="111" t="str">
        <f>IFERROR(BH32/BF32,"-")</f>
        <v>-</v>
      </c>
      <c r="BJ32" s="112"/>
      <c r="BK32" s="113" t="str">
        <f>IFERROR(BJ32/BF32,"-")</f>
        <v>-</v>
      </c>
      <c r="BL32" s="114"/>
      <c r="BM32" s="114"/>
      <c r="BN32" s="114"/>
      <c r="BO32" s="116"/>
      <c r="BP32" s="117">
        <f>IF(Q32=0,"",IF(BO32=0,"",(BO32/Q32)))</f>
        <v>0</v>
      </c>
      <c r="BQ32" s="118"/>
      <c r="BR32" s="119" t="str">
        <f>IFERROR(BQ32/BO32,"-")</f>
        <v>-</v>
      </c>
      <c r="BS32" s="120"/>
      <c r="BT32" s="121" t="str">
        <f>IFERROR(BS32/BO32,"-")</f>
        <v>-</v>
      </c>
      <c r="BU32" s="122"/>
      <c r="BV32" s="122"/>
      <c r="BW32" s="122"/>
      <c r="BX32" s="123"/>
      <c r="BY32" s="124">
        <f>IF(Q32=0,"",IF(BX32=0,"",(BX32/Q32)))</f>
        <v>0</v>
      </c>
      <c r="BZ32" s="125"/>
      <c r="CA32" s="126" t="str">
        <f>IFERROR(BZ32/BX32,"-")</f>
        <v>-</v>
      </c>
      <c r="CB32" s="127"/>
      <c r="CC32" s="128" t="str">
        <f>IFERROR(CB32/BX32,"-")</f>
        <v>-</v>
      </c>
      <c r="CD32" s="129"/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0</v>
      </c>
      <c r="CQ32" s="138">
        <v>0</v>
      </c>
      <c r="CR32" s="138"/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133</v>
      </c>
      <c r="C33" s="184" t="s">
        <v>58</v>
      </c>
      <c r="D33" s="184"/>
      <c r="E33" s="184" t="s">
        <v>129</v>
      </c>
      <c r="F33" s="184" t="s">
        <v>73</v>
      </c>
      <c r="G33" s="184" t="s">
        <v>61</v>
      </c>
      <c r="H33" s="87"/>
      <c r="I33" s="87" t="s">
        <v>131</v>
      </c>
      <c r="J33" s="87"/>
      <c r="K33" s="176"/>
      <c r="L33" s="79">
        <v>6</v>
      </c>
      <c r="M33" s="79">
        <v>0</v>
      </c>
      <c r="N33" s="79">
        <v>65</v>
      </c>
      <c r="O33" s="88">
        <v>0</v>
      </c>
      <c r="P33" s="89">
        <v>0</v>
      </c>
      <c r="Q33" s="90">
        <f>O33+P33</f>
        <v>0</v>
      </c>
      <c r="R33" s="80">
        <f>IFERROR(Q33/N33,"-")</f>
        <v>0</v>
      </c>
      <c r="S33" s="79">
        <v>0</v>
      </c>
      <c r="T33" s="79">
        <v>0</v>
      </c>
      <c r="U33" s="80" t="str">
        <f>IFERROR(T33/(Q33),"-")</f>
        <v>-</v>
      </c>
      <c r="V33" s="81"/>
      <c r="W33" s="82">
        <v>0</v>
      </c>
      <c r="X33" s="80" t="str">
        <f>IF(Q33=0,"-",W33/Q33)</f>
        <v>-</v>
      </c>
      <c r="Y33" s="181">
        <v>0</v>
      </c>
      <c r="Z33" s="182" t="str">
        <f>IFERROR(Y33/Q33,"-")</f>
        <v>-</v>
      </c>
      <c r="AA33" s="182" t="str">
        <f>IFERROR(Y33/W33,"-")</f>
        <v>-</v>
      </c>
      <c r="AB33" s="176"/>
      <c r="AC33" s="83"/>
      <c r="AD33" s="77"/>
      <c r="AE33" s="91"/>
      <c r="AF33" s="92" t="str">
        <f>IF(Q33=0,"",IF(AE33=0,"",(AE33/Q33)))</f>
        <v/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 t="str">
        <f>IF(Q33=0,"",IF(AN33=0,"",(AN33/Q33)))</f>
        <v/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 t="str">
        <f>IF(Q33=0,"",IF(AW33=0,"",(AW33/Q33)))</f>
        <v/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/>
      <c r="BG33" s="110" t="str">
        <f>IF(Q33=0,"",IF(BF33=0,"",(BF33/Q33)))</f>
        <v/>
      </c>
      <c r="BH33" s="109"/>
      <c r="BI33" s="111" t="str">
        <f>IFERROR(BH33/BF33,"-")</f>
        <v>-</v>
      </c>
      <c r="BJ33" s="112"/>
      <c r="BK33" s="113" t="str">
        <f>IFERROR(BJ33/BF33,"-")</f>
        <v>-</v>
      </c>
      <c r="BL33" s="114"/>
      <c r="BM33" s="114"/>
      <c r="BN33" s="114"/>
      <c r="BO33" s="116"/>
      <c r="BP33" s="117" t="str">
        <f>IF(Q33=0,"",IF(BO33=0,"",(BO33/Q33)))</f>
        <v/>
      </c>
      <c r="BQ33" s="118"/>
      <c r="BR33" s="119" t="str">
        <f>IFERROR(BQ33/BO33,"-")</f>
        <v>-</v>
      </c>
      <c r="BS33" s="120"/>
      <c r="BT33" s="121" t="str">
        <f>IFERROR(BS33/BO33,"-")</f>
        <v>-</v>
      </c>
      <c r="BU33" s="122"/>
      <c r="BV33" s="122"/>
      <c r="BW33" s="122"/>
      <c r="BX33" s="123"/>
      <c r="BY33" s="124" t="str">
        <f>IF(Q33=0,"",IF(BX33=0,"",(BX33/Q33)))</f>
        <v/>
      </c>
      <c r="BZ33" s="125"/>
      <c r="CA33" s="126" t="str">
        <f>IFERROR(BZ33/BX33,"-")</f>
        <v>-</v>
      </c>
      <c r="CB33" s="127"/>
      <c r="CC33" s="128" t="str">
        <f>IFERROR(CB33/BX33,"-")</f>
        <v>-</v>
      </c>
      <c r="CD33" s="129"/>
      <c r="CE33" s="129"/>
      <c r="CF33" s="129"/>
      <c r="CG33" s="130"/>
      <c r="CH33" s="131" t="str">
        <f>IF(Q33=0,"",IF(CG33=0,"",(CG33/Q33)))</f>
        <v/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0</v>
      </c>
      <c r="CQ33" s="138">
        <v>0</v>
      </c>
      <c r="CR33" s="138"/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134</v>
      </c>
      <c r="C34" s="184" t="s">
        <v>58</v>
      </c>
      <c r="D34" s="184"/>
      <c r="E34" s="184" t="s">
        <v>129</v>
      </c>
      <c r="F34" s="184" t="s">
        <v>76</v>
      </c>
      <c r="G34" s="184" t="s">
        <v>61</v>
      </c>
      <c r="H34" s="87"/>
      <c r="I34" s="87" t="s">
        <v>131</v>
      </c>
      <c r="J34" s="87"/>
      <c r="K34" s="176"/>
      <c r="L34" s="79">
        <v>13</v>
      </c>
      <c r="M34" s="79">
        <v>0</v>
      </c>
      <c r="N34" s="79">
        <v>52</v>
      </c>
      <c r="O34" s="88">
        <v>5</v>
      </c>
      <c r="P34" s="89">
        <v>0</v>
      </c>
      <c r="Q34" s="90">
        <f>O34+P34</f>
        <v>5</v>
      </c>
      <c r="R34" s="80">
        <f>IFERROR(Q34/N34,"-")</f>
        <v>0.096153846153846</v>
      </c>
      <c r="S34" s="79">
        <v>2</v>
      </c>
      <c r="T34" s="79">
        <v>2</v>
      </c>
      <c r="U34" s="80">
        <f>IFERROR(T34/(Q34),"-")</f>
        <v>0.4</v>
      </c>
      <c r="V34" s="81"/>
      <c r="W34" s="82">
        <v>1</v>
      </c>
      <c r="X34" s="80">
        <f>IF(Q34=0,"-",W34/Q34)</f>
        <v>0.2</v>
      </c>
      <c r="Y34" s="181">
        <v>3000</v>
      </c>
      <c r="Z34" s="182">
        <f>IFERROR(Y34/Q34,"-")</f>
        <v>600</v>
      </c>
      <c r="AA34" s="182">
        <f>IFERROR(Y34/W34,"-")</f>
        <v>3000</v>
      </c>
      <c r="AB34" s="176"/>
      <c r="AC34" s="83"/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>
        <v>2</v>
      </c>
      <c r="AO34" s="98">
        <f>IF(Q34=0,"",IF(AN34=0,"",(AN34/Q34)))</f>
        <v>0.4</v>
      </c>
      <c r="AP34" s="97"/>
      <c r="AQ34" s="99">
        <f>IFERROR(AP34/AN34,"-")</f>
        <v>0</v>
      </c>
      <c r="AR34" s="100"/>
      <c r="AS34" s="101">
        <f>IFERROR(AR34/AN34,"-")</f>
        <v>0</v>
      </c>
      <c r="AT34" s="102"/>
      <c r="AU34" s="102"/>
      <c r="AV34" s="102"/>
      <c r="AW34" s="103">
        <v>1</v>
      </c>
      <c r="AX34" s="104">
        <f>IF(Q34=0,"",IF(AW34=0,"",(AW34/Q34)))</f>
        <v>0.2</v>
      </c>
      <c r="AY34" s="103"/>
      <c r="AZ34" s="105">
        <f>IFERROR(AY34/AW34,"-")</f>
        <v>0</v>
      </c>
      <c r="BA34" s="106"/>
      <c r="BB34" s="107">
        <f>IFERROR(BA34/AW34,"-")</f>
        <v>0</v>
      </c>
      <c r="BC34" s="108"/>
      <c r="BD34" s="108"/>
      <c r="BE34" s="108"/>
      <c r="BF34" s="109"/>
      <c r="BG34" s="110">
        <f>IF(Q34=0,"",IF(BF34=0,"",(BF34/Q34)))</f>
        <v>0</v>
      </c>
      <c r="BH34" s="109"/>
      <c r="BI34" s="111" t="str">
        <f>IFERROR(BH34/BF34,"-")</f>
        <v>-</v>
      </c>
      <c r="BJ34" s="112"/>
      <c r="BK34" s="113" t="str">
        <f>IFERROR(BJ34/BF34,"-")</f>
        <v>-</v>
      </c>
      <c r="BL34" s="114"/>
      <c r="BM34" s="114"/>
      <c r="BN34" s="114"/>
      <c r="BO34" s="116">
        <v>2</v>
      </c>
      <c r="BP34" s="117">
        <f>IF(Q34=0,"",IF(BO34=0,"",(BO34/Q34)))</f>
        <v>0.4</v>
      </c>
      <c r="BQ34" s="118">
        <v>1</v>
      </c>
      <c r="BR34" s="119">
        <f>IFERROR(BQ34/BO34,"-")</f>
        <v>0.5</v>
      </c>
      <c r="BS34" s="120">
        <v>3000</v>
      </c>
      <c r="BT34" s="121">
        <f>IFERROR(BS34/BO34,"-")</f>
        <v>1500</v>
      </c>
      <c r="BU34" s="122">
        <v>1</v>
      </c>
      <c r="BV34" s="122"/>
      <c r="BW34" s="122"/>
      <c r="BX34" s="123"/>
      <c r="BY34" s="124">
        <f>IF(Q34=0,"",IF(BX34=0,"",(BX34/Q34)))</f>
        <v>0</v>
      </c>
      <c r="BZ34" s="125"/>
      <c r="CA34" s="126" t="str">
        <f>IFERROR(BZ34/BX34,"-")</f>
        <v>-</v>
      </c>
      <c r="CB34" s="127"/>
      <c r="CC34" s="128" t="str">
        <f>IFERROR(CB34/BX34,"-")</f>
        <v>-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1</v>
      </c>
      <c r="CQ34" s="138">
        <v>3000</v>
      </c>
      <c r="CR34" s="138">
        <v>3000</v>
      </c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135</v>
      </c>
      <c r="C35" s="184" t="s">
        <v>58</v>
      </c>
      <c r="D35" s="184"/>
      <c r="E35" s="184" t="s">
        <v>129</v>
      </c>
      <c r="F35" s="184" t="s">
        <v>136</v>
      </c>
      <c r="G35" s="184" t="s">
        <v>61</v>
      </c>
      <c r="H35" s="87"/>
      <c r="I35" s="87" t="s">
        <v>131</v>
      </c>
      <c r="J35" s="87"/>
      <c r="K35" s="176"/>
      <c r="L35" s="79">
        <v>16</v>
      </c>
      <c r="M35" s="79">
        <v>0</v>
      </c>
      <c r="N35" s="79">
        <v>72</v>
      </c>
      <c r="O35" s="88">
        <v>5</v>
      </c>
      <c r="P35" s="89">
        <v>0</v>
      </c>
      <c r="Q35" s="90">
        <f>O35+P35</f>
        <v>5</v>
      </c>
      <c r="R35" s="80">
        <f>IFERROR(Q35/N35,"-")</f>
        <v>0.069444444444444</v>
      </c>
      <c r="S35" s="79">
        <v>3</v>
      </c>
      <c r="T35" s="79">
        <v>2</v>
      </c>
      <c r="U35" s="80">
        <f>IFERROR(T35/(Q35),"-")</f>
        <v>0.4</v>
      </c>
      <c r="V35" s="81"/>
      <c r="W35" s="82">
        <v>1</v>
      </c>
      <c r="X35" s="80">
        <f>IF(Q35=0,"-",W35/Q35)</f>
        <v>0.2</v>
      </c>
      <c r="Y35" s="181">
        <v>3000</v>
      </c>
      <c r="Z35" s="182">
        <f>IFERROR(Y35/Q35,"-")</f>
        <v>600</v>
      </c>
      <c r="AA35" s="182">
        <f>IFERROR(Y35/W35,"-")</f>
        <v>3000</v>
      </c>
      <c r="AB35" s="176"/>
      <c r="AC35" s="83"/>
      <c r="AD35" s="77"/>
      <c r="AE35" s="91">
        <v>1</v>
      </c>
      <c r="AF35" s="92">
        <f>IF(Q35=0,"",IF(AE35=0,"",(AE35/Q35)))</f>
        <v>0.2</v>
      </c>
      <c r="AG35" s="91"/>
      <c r="AH35" s="93">
        <f>IFERROR(AG35/AE35,"-")</f>
        <v>0</v>
      </c>
      <c r="AI35" s="94"/>
      <c r="AJ35" s="95">
        <f>IFERROR(AI35/AE35,"-")</f>
        <v>0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>
        <v>1</v>
      </c>
      <c r="AX35" s="104">
        <f>IF(Q35=0,"",IF(AW35=0,"",(AW35/Q35)))</f>
        <v>0.2</v>
      </c>
      <c r="AY35" s="103">
        <v>1</v>
      </c>
      <c r="AZ35" s="105">
        <f>IFERROR(AY35/AW35,"-")</f>
        <v>1</v>
      </c>
      <c r="BA35" s="106">
        <v>3000</v>
      </c>
      <c r="BB35" s="107">
        <f>IFERROR(BA35/AW35,"-")</f>
        <v>3000</v>
      </c>
      <c r="BC35" s="108">
        <v>1</v>
      </c>
      <c r="BD35" s="108"/>
      <c r="BE35" s="108"/>
      <c r="BF35" s="109">
        <v>1</v>
      </c>
      <c r="BG35" s="110">
        <f>IF(Q35=0,"",IF(BF35=0,"",(BF35/Q35)))</f>
        <v>0.2</v>
      </c>
      <c r="BH35" s="109"/>
      <c r="BI35" s="111">
        <f>IFERROR(BH35/BF35,"-")</f>
        <v>0</v>
      </c>
      <c r="BJ35" s="112"/>
      <c r="BK35" s="113">
        <f>IFERROR(BJ35/BF35,"-")</f>
        <v>0</v>
      </c>
      <c r="BL35" s="114"/>
      <c r="BM35" s="114"/>
      <c r="BN35" s="114"/>
      <c r="BO35" s="116">
        <v>1</v>
      </c>
      <c r="BP35" s="117">
        <f>IF(Q35=0,"",IF(BO35=0,"",(BO35/Q35)))</f>
        <v>0.2</v>
      </c>
      <c r="BQ35" s="118"/>
      <c r="BR35" s="119">
        <f>IFERROR(BQ35/BO35,"-")</f>
        <v>0</v>
      </c>
      <c r="BS35" s="120"/>
      <c r="BT35" s="121">
        <f>IFERROR(BS35/BO35,"-")</f>
        <v>0</v>
      </c>
      <c r="BU35" s="122"/>
      <c r="BV35" s="122"/>
      <c r="BW35" s="122"/>
      <c r="BX35" s="123">
        <v>1</v>
      </c>
      <c r="BY35" s="124">
        <f>IF(Q35=0,"",IF(BX35=0,"",(BX35/Q35)))</f>
        <v>0.2</v>
      </c>
      <c r="BZ35" s="125"/>
      <c r="CA35" s="126">
        <f>IFERROR(BZ35/BX35,"-")</f>
        <v>0</v>
      </c>
      <c r="CB35" s="127"/>
      <c r="CC35" s="128">
        <f>IFERROR(CB35/BX35,"-")</f>
        <v>0</v>
      </c>
      <c r="CD35" s="129"/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1</v>
      </c>
      <c r="CQ35" s="138">
        <v>3000</v>
      </c>
      <c r="CR35" s="138">
        <v>3000</v>
      </c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/>
      <c r="B36" s="184" t="s">
        <v>137</v>
      </c>
      <c r="C36" s="184" t="s">
        <v>58</v>
      </c>
      <c r="D36" s="184"/>
      <c r="E36" s="184" t="s">
        <v>100</v>
      </c>
      <c r="F36" s="184" t="s">
        <v>100</v>
      </c>
      <c r="G36" s="184" t="s">
        <v>66</v>
      </c>
      <c r="H36" s="87"/>
      <c r="I36" s="87"/>
      <c r="J36" s="87"/>
      <c r="K36" s="176"/>
      <c r="L36" s="79">
        <v>110</v>
      </c>
      <c r="M36" s="79">
        <v>75</v>
      </c>
      <c r="N36" s="79">
        <v>117</v>
      </c>
      <c r="O36" s="88">
        <v>16</v>
      </c>
      <c r="P36" s="89">
        <v>0</v>
      </c>
      <c r="Q36" s="90">
        <f>O36+P36</f>
        <v>16</v>
      </c>
      <c r="R36" s="80">
        <f>IFERROR(Q36/N36,"-")</f>
        <v>0.13675213675214</v>
      </c>
      <c r="S36" s="79">
        <v>8</v>
      </c>
      <c r="T36" s="79">
        <v>3</v>
      </c>
      <c r="U36" s="80">
        <f>IFERROR(T36/(Q36),"-")</f>
        <v>0.1875</v>
      </c>
      <c r="V36" s="81"/>
      <c r="W36" s="82">
        <v>9</v>
      </c>
      <c r="X36" s="80">
        <f>IF(Q36=0,"-",W36/Q36)</f>
        <v>0.5625</v>
      </c>
      <c r="Y36" s="181">
        <v>230000</v>
      </c>
      <c r="Z36" s="182">
        <f>IFERROR(Y36/Q36,"-")</f>
        <v>14375</v>
      </c>
      <c r="AA36" s="182">
        <f>IFERROR(Y36/W36,"-")</f>
        <v>25555.555555556</v>
      </c>
      <c r="AB36" s="176"/>
      <c r="AC36" s="83"/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>
        <v>1</v>
      </c>
      <c r="AX36" s="104">
        <f>IF(Q36=0,"",IF(AW36=0,"",(AW36/Q36)))</f>
        <v>0.0625</v>
      </c>
      <c r="AY36" s="103"/>
      <c r="AZ36" s="105">
        <f>IFERROR(AY36/AW36,"-")</f>
        <v>0</v>
      </c>
      <c r="BA36" s="106"/>
      <c r="BB36" s="107">
        <f>IFERROR(BA36/AW36,"-")</f>
        <v>0</v>
      </c>
      <c r="BC36" s="108"/>
      <c r="BD36" s="108"/>
      <c r="BE36" s="108"/>
      <c r="BF36" s="109">
        <v>1</v>
      </c>
      <c r="BG36" s="110">
        <f>IF(Q36=0,"",IF(BF36=0,"",(BF36/Q36)))</f>
        <v>0.0625</v>
      </c>
      <c r="BH36" s="109"/>
      <c r="BI36" s="111">
        <f>IFERROR(BH36/BF36,"-")</f>
        <v>0</v>
      </c>
      <c r="BJ36" s="112"/>
      <c r="BK36" s="113">
        <f>IFERROR(BJ36/BF36,"-")</f>
        <v>0</v>
      </c>
      <c r="BL36" s="114"/>
      <c r="BM36" s="114"/>
      <c r="BN36" s="114"/>
      <c r="BO36" s="116">
        <v>7</v>
      </c>
      <c r="BP36" s="117">
        <f>IF(Q36=0,"",IF(BO36=0,"",(BO36/Q36)))</f>
        <v>0.4375</v>
      </c>
      <c r="BQ36" s="118">
        <v>4</v>
      </c>
      <c r="BR36" s="119">
        <f>IFERROR(BQ36/BO36,"-")</f>
        <v>0.57142857142857</v>
      </c>
      <c r="BS36" s="120">
        <v>67000</v>
      </c>
      <c r="BT36" s="121">
        <f>IFERROR(BS36/BO36,"-")</f>
        <v>9571.4285714286</v>
      </c>
      <c r="BU36" s="122">
        <v>1</v>
      </c>
      <c r="BV36" s="122"/>
      <c r="BW36" s="122">
        <v>3</v>
      </c>
      <c r="BX36" s="123">
        <v>7</v>
      </c>
      <c r="BY36" s="124">
        <f>IF(Q36=0,"",IF(BX36=0,"",(BX36/Q36)))</f>
        <v>0.4375</v>
      </c>
      <c r="BZ36" s="125">
        <v>5</v>
      </c>
      <c r="CA36" s="126">
        <f>IFERROR(BZ36/BX36,"-")</f>
        <v>0.71428571428571</v>
      </c>
      <c r="CB36" s="127">
        <v>163000</v>
      </c>
      <c r="CC36" s="128">
        <f>IFERROR(CB36/BX36,"-")</f>
        <v>23285.714285714</v>
      </c>
      <c r="CD36" s="129">
        <v>2</v>
      </c>
      <c r="CE36" s="129"/>
      <c r="CF36" s="129">
        <v>3</v>
      </c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9</v>
      </c>
      <c r="CQ36" s="138">
        <v>230000</v>
      </c>
      <c r="CR36" s="138">
        <v>111000</v>
      </c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>
        <f>AC37</f>
        <v>2.4</v>
      </c>
      <c r="B37" s="184" t="s">
        <v>138</v>
      </c>
      <c r="C37" s="184" t="s">
        <v>58</v>
      </c>
      <c r="D37" s="184"/>
      <c r="E37" s="184" t="s">
        <v>103</v>
      </c>
      <c r="F37" s="184" t="s">
        <v>104</v>
      </c>
      <c r="G37" s="184" t="s">
        <v>61</v>
      </c>
      <c r="H37" s="87" t="s">
        <v>139</v>
      </c>
      <c r="I37" s="87" t="s">
        <v>131</v>
      </c>
      <c r="J37" s="87" t="s">
        <v>140</v>
      </c>
      <c r="K37" s="176">
        <v>200000</v>
      </c>
      <c r="L37" s="79">
        <v>9</v>
      </c>
      <c r="M37" s="79">
        <v>0</v>
      </c>
      <c r="N37" s="79">
        <v>47</v>
      </c>
      <c r="O37" s="88">
        <v>1</v>
      </c>
      <c r="P37" s="89">
        <v>0</v>
      </c>
      <c r="Q37" s="90">
        <f>O37+P37</f>
        <v>1</v>
      </c>
      <c r="R37" s="80">
        <f>IFERROR(Q37/N37,"-")</f>
        <v>0.021276595744681</v>
      </c>
      <c r="S37" s="79">
        <v>0</v>
      </c>
      <c r="T37" s="79">
        <v>0</v>
      </c>
      <c r="U37" s="80">
        <f>IFERROR(T37/(Q37),"-")</f>
        <v>0</v>
      </c>
      <c r="V37" s="81">
        <f>IFERROR(K37/SUM(Q37:Q40),"-")</f>
        <v>11111.111111111</v>
      </c>
      <c r="W37" s="82">
        <v>1</v>
      </c>
      <c r="X37" s="80">
        <f>IF(Q37=0,"-",W37/Q37)</f>
        <v>1</v>
      </c>
      <c r="Y37" s="181">
        <v>30000</v>
      </c>
      <c r="Z37" s="182">
        <f>IFERROR(Y37/Q37,"-")</f>
        <v>30000</v>
      </c>
      <c r="AA37" s="182">
        <f>IFERROR(Y37/W37,"-")</f>
        <v>30000</v>
      </c>
      <c r="AB37" s="176">
        <f>SUM(Y37:Y40)-SUM(K37:K40)</f>
        <v>280000</v>
      </c>
      <c r="AC37" s="83">
        <f>SUM(Y37:Y40)/SUM(K37:K40)</f>
        <v>2.4</v>
      </c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/>
      <c r="BG37" s="110">
        <f>IF(Q37=0,"",IF(BF37=0,"",(BF37/Q37)))</f>
        <v>0</v>
      </c>
      <c r="BH37" s="109"/>
      <c r="BI37" s="111" t="str">
        <f>IFERROR(BH37/BF37,"-")</f>
        <v>-</v>
      </c>
      <c r="BJ37" s="112"/>
      <c r="BK37" s="113" t="str">
        <f>IFERROR(BJ37/BF37,"-")</f>
        <v>-</v>
      </c>
      <c r="BL37" s="114"/>
      <c r="BM37" s="114"/>
      <c r="BN37" s="114"/>
      <c r="BO37" s="116"/>
      <c r="BP37" s="117">
        <f>IF(Q37=0,"",IF(BO37=0,"",(BO37/Q37)))</f>
        <v>0</v>
      </c>
      <c r="BQ37" s="118"/>
      <c r="BR37" s="119" t="str">
        <f>IFERROR(BQ37/BO37,"-")</f>
        <v>-</v>
      </c>
      <c r="BS37" s="120"/>
      <c r="BT37" s="121" t="str">
        <f>IFERROR(BS37/BO37,"-")</f>
        <v>-</v>
      </c>
      <c r="BU37" s="122"/>
      <c r="BV37" s="122"/>
      <c r="BW37" s="122"/>
      <c r="BX37" s="123">
        <v>1</v>
      </c>
      <c r="BY37" s="124">
        <f>IF(Q37=0,"",IF(BX37=0,"",(BX37/Q37)))</f>
        <v>1</v>
      </c>
      <c r="BZ37" s="125">
        <v>1</v>
      </c>
      <c r="CA37" s="126">
        <f>IFERROR(BZ37/BX37,"-")</f>
        <v>1</v>
      </c>
      <c r="CB37" s="127">
        <v>30000</v>
      </c>
      <c r="CC37" s="128">
        <f>IFERROR(CB37/BX37,"-")</f>
        <v>30000</v>
      </c>
      <c r="CD37" s="129"/>
      <c r="CE37" s="129"/>
      <c r="CF37" s="129">
        <v>1</v>
      </c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1</v>
      </c>
      <c r="CQ37" s="138">
        <v>30000</v>
      </c>
      <c r="CR37" s="138">
        <v>30000</v>
      </c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/>
      <c r="B38" s="184" t="s">
        <v>141</v>
      </c>
      <c r="C38" s="184" t="s">
        <v>58</v>
      </c>
      <c r="D38" s="184"/>
      <c r="E38" s="184" t="s">
        <v>129</v>
      </c>
      <c r="F38" s="184" t="s">
        <v>76</v>
      </c>
      <c r="G38" s="184" t="s">
        <v>61</v>
      </c>
      <c r="H38" s="87"/>
      <c r="I38" s="87" t="s">
        <v>131</v>
      </c>
      <c r="J38" s="87" t="s">
        <v>142</v>
      </c>
      <c r="K38" s="176"/>
      <c r="L38" s="79">
        <v>10</v>
      </c>
      <c r="M38" s="79">
        <v>0</v>
      </c>
      <c r="N38" s="79">
        <v>31</v>
      </c>
      <c r="O38" s="88">
        <v>3</v>
      </c>
      <c r="P38" s="89">
        <v>0</v>
      </c>
      <c r="Q38" s="90">
        <f>O38+P38</f>
        <v>3</v>
      </c>
      <c r="R38" s="80">
        <f>IFERROR(Q38/N38,"-")</f>
        <v>0.096774193548387</v>
      </c>
      <c r="S38" s="79">
        <v>1</v>
      </c>
      <c r="T38" s="79">
        <v>0</v>
      </c>
      <c r="U38" s="80">
        <f>IFERROR(T38/(Q38),"-")</f>
        <v>0</v>
      </c>
      <c r="V38" s="81"/>
      <c r="W38" s="82">
        <v>1</v>
      </c>
      <c r="X38" s="80">
        <f>IF(Q38=0,"-",W38/Q38)</f>
        <v>0.33333333333333</v>
      </c>
      <c r="Y38" s="181">
        <v>10000</v>
      </c>
      <c r="Z38" s="182">
        <f>IFERROR(Y38/Q38,"-")</f>
        <v>3333.3333333333</v>
      </c>
      <c r="AA38" s="182">
        <f>IFERROR(Y38/W38,"-")</f>
        <v>10000</v>
      </c>
      <c r="AB38" s="176"/>
      <c r="AC38" s="83"/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>
        <v>1</v>
      </c>
      <c r="BG38" s="110">
        <f>IF(Q38=0,"",IF(BF38=0,"",(BF38/Q38)))</f>
        <v>0.33333333333333</v>
      </c>
      <c r="BH38" s="109"/>
      <c r="BI38" s="111">
        <f>IFERROR(BH38/BF38,"-")</f>
        <v>0</v>
      </c>
      <c r="BJ38" s="112"/>
      <c r="BK38" s="113">
        <f>IFERROR(BJ38/BF38,"-")</f>
        <v>0</v>
      </c>
      <c r="BL38" s="114"/>
      <c r="BM38" s="114"/>
      <c r="BN38" s="114"/>
      <c r="BO38" s="116">
        <v>2</v>
      </c>
      <c r="BP38" s="117">
        <f>IF(Q38=0,"",IF(BO38=0,"",(BO38/Q38)))</f>
        <v>0.66666666666667</v>
      </c>
      <c r="BQ38" s="118">
        <v>1</v>
      </c>
      <c r="BR38" s="119">
        <f>IFERROR(BQ38/BO38,"-")</f>
        <v>0.5</v>
      </c>
      <c r="BS38" s="120">
        <v>10000</v>
      </c>
      <c r="BT38" s="121">
        <f>IFERROR(BS38/BO38,"-")</f>
        <v>5000</v>
      </c>
      <c r="BU38" s="122">
        <v>1</v>
      </c>
      <c r="BV38" s="122"/>
      <c r="BW38" s="122"/>
      <c r="BX38" s="123"/>
      <c r="BY38" s="124">
        <f>IF(Q38=0,"",IF(BX38=0,"",(BX38/Q38)))</f>
        <v>0</v>
      </c>
      <c r="BZ38" s="125"/>
      <c r="CA38" s="126" t="str">
        <f>IFERROR(BZ38/BX38,"-")</f>
        <v>-</v>
      </c>
      <c r="CB38" s="127"/>
      <c r="CC38" s="128" t="str">
        <f>IFERROR(CB38/BX38,"-")</f>
        <v>-</v>
      </c>
      <c r="CD38" s="129"/>
      <c r="CE38" s="129"/>
      <c r="CF38" s="129"/>
      <c r="CG38" s="130"/>
      <c r="CH38" s="131">
        <f>IF(Q38=0,"",IF(CG38=0,"",(CG38/Q38)))</f>
        <v>0</v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1</v>
      </c>
      <c r="CQ38" s="138">
        <v>10000</v>
      </c>
      <c r="CR38" s="138">
        <v>10000</v>
      </c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/>
      <c r="B39" s="184" t="s">
        <v>143</v>
      </c>
      <c r="C39" s="184" t="s">
        <v>58</v>
      </c>
      <c r="D39" s="184"/>
      <c r="E39" s="184" t="s">
        <v>129</v>
      </c>
      <c r="F39" s="184" t="s">
        <v>79</v>
      </c>
      <c r="G39" s="184" t="s">
        <v>61</v>
      </c>
      <c r="H39" s="87"/>
      <c r="I39" s="87" t="s">
        <v>131</v>
      </c>
      <c r="J39" s="87" t="s">
        <v>144</v>
      </c>
      <c r="K39" s="176"/>
      <c r="L39" s="79">
        <v>6</v>
      </c>
      <c r="M39" s="79">
        <v>0</v>
      </c>
      <c r="N39" s="79">
        <v>30</v>
      </c>
      <c r="O39" s="88">
        <v>2</v>
      </c>
      <c r="P39" s="89">
        <v>0</v>
      </c>
      <c r="Q39" s="90">
        <f>O39+P39</f>
        <v>2</v>
      </c>
      <c r="R39" s="80">
        <f>IFERROR(Q39/N39,"-")</f>
        <v>0.066666666666667</v>
      </c>
      <c r="S39" s="79">
        <v>1</v>
      </c>
      <c r="T39" s="79">
        <v>1</v>
      </c>
      <c r="U39" s="80">
        <f>IFERROR(T39/(Q39),"-")</f>
        <v>0.5</v>
      </c>
      <c r="V39" s="81"/>
      <c r="W39" s="82">
        <v>0</v>
      </c>
      <c r="X39" s="80">
        <f>IF(Q39=0,"-",W39/Q39)</f>
        <v>0</v>
      </c>
      <c r="Y39" s="181">
        <v>0</v>
      </c>
      <c r="Z39" s="182">
        <f>IFERROR(Y39/Q39,"-")</f>
        <v>0</v>
      </c>
      <c r="AA39" s="182" t="str">
        <f>IFERROR(Y39/W39,"-")</f>
        <v>-</v>
      </c>
      <c r="AB39" s="176"/>
      <c r="AC39" s="83"/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/>
      <c r="BG39" s="110">
        <f>IF(Q39=0,"",IF(BF39=0,"",(BF39/Q39)))</f>
        <v>0</v>
      </c>
      <c r="BH39" s="109"/>
      <c r="BI39" s="111" t="str">
        <f>IFERROR(BH39/BF39,"-")</f>
        <v>-</v>
      </c>
      <c r="BJ39" s="112"/>
      <c r="BK39" s="113" t="str">
        <f>IFERROR(BJ39/BF39,"-")</f>
        <v>-</v>
      </c>
      <c r="BL39" s="114"/>
      <c r="BM39" s="114"/>
      <c r="BN39" s="114"/>
      <c r="BO39" s="116">
        <v>2</v>
      </c>
      <c r="BP39" s="117">
        <f>IF(Q39=0,"",IF(BO39=0,"",(BO39/Q39)))</f>
        <v>1</v>
      </c>
      <c r="BQ39" s="118"/>
      <c r="BR39" s="119">
        <f>IFERROR(BQ39/BO39,"-")</f>
        <v>0</v>
      </c>
      <c r="BS39" s="120"/>
      <c r="BT39" s="121">
        <f>IFERROR(BS39/BO39,"-")</f>
        <v>0</v>
      </c>
      <c r="BU39" s="122"/>
      <c r="BV39" s="122"/>
      <c r="BW39" s="122"/>
      <c r="BX39" s="123"/>
      <c r="BY39" s="124">
        <f>IF(Q39=0,"",IF(BX39=0,"",(BX39/Q39)))</f>
        <v>0</v>
      </c>
      <c r="BZ39" s="125"/>
      <c r="CA39" s="126" t="str">
        <f>IFERROR(BZ39/BX39,"-")</f>
        <v>-</v>
      </c>
      <c r="CB39" s="127"/>
      <c r="CC39" s="128" t="str">
        <f>IFERROR(CB39/BX39,"-")</f>
        <v>-</v>
      </c>
      <c r="CD39" s="129"/>
      <c r="CE39" s="129"/>
      <c r="CF39" s="129"/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0</v>
      </c>
      <c r="CQ39" s="138">
        <v>0</v>
      </c>
      <c r="CR39" s="138"/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/>
      <c r="B40" s="184" t="s">
        <v>145</v>
      </c>
      <c r="C40" s="184" t="s">
        <v>58</v>
      </c>
      <c r="D40" s="184"/>
      <c r="E40" s="184" t="s">
        <v>100</v>
      </c>
      <c r="F40" s="184" t="s">
        <v>100</v>
      </c>
      <c r="G40" s="184" t="s">
        <v>66</v>
      </c>
      <c r="H40" s="87"/>
      <c r="I40" s="87"/>
      <c r="J40" s="87"/>
      <c r="K40" s="176"/>
      <c r="L40" s="79">
        <v>254</v>
      </c>
      <c r="M40" s="79">
        <v>43</v>
      </c>
      <c r="N40" s="79">
        <v>21</v>
      </c>
      <c r="O40" s="88">
        <v>12</v>
      </c>
      <c r="P40" s="89">
        <v>0</v>
      </c>
      <c r="Q40" s="90">
        <f>O40+P40</f>
        <v>12</v>
      </c>
      <c r="R40" s="80">
        <f>IFERROR(Q40/N40,"-")</f>
        <v>0.57142857142857</v>
      </c>
      <c r="S40" s="79">
        <v>6</v>
      </c>
      <c r="T40" s="79">
        <v>1</v>
      </c>
      <c r="U40" s="80">
        <f>IFERROR(T40/(Q40),"-")</f>
        <v>0.083333333333333</v>
      </c>
      <c r="V40" s="81"/>
      <c r="W40" s="82">
        <v>6</v>
      </c>
      <c r="X40" s="80">
        <f>IF(Q40=0,"-",W40/Q40)</f>
        <v>0.5</v>
      </c>
      <c r="Y40" s="181">
        <v>440000</v>
      </c>
      <c r="Z40" s="182">
        <f>IFERROR(Y40/Q40,"-")</f>
        <v>36666.666666667</v>
      </c>
      <c r="AA40" s="182">
        <f>IFERROR(Y40/W40,"-")</f>
        <v>73333.333333333</v>
      </c>
      <c r="AB40" s="176"/>
      <c r="AC40" s="83"/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/>
      <c r="BG40" s="110">
        <f>IF(Q40=0,"",IF(BF40=0,"",(BF40/Q40)))</f>
        <v>0</v>
      </c>
      <c r="BH40" s="109"/>
      <c r="BI40" s="111" t="str">
        <f>IFERROR(BH40/BF40,"-")</f>
        <v>-</v>
      </c>
      <c r="BJ40" s="112"/>
      <c r="BK40" s="113" t="str">
        <f>IFERROR(BJ40/BF40,"-")</f>
        <v>-</v>
      </c>
      <c r="BL40" s="114"/>
      <c r="BM40" s="114"/>
      <c r="BN40" s="114"/>
      <c r="BO40" s="116">
        <v>6</v>
      </c>
      <c r="BP40" s="117">
        <f>IF(Q40=0,"",IF(BO40=0,"",(BO40/Q40)))</f>
        <v>0.5</v>
      </c>
      <c r="BQ40" s="118">
        <v>3</v>
      </c>
      <c r="BR40" s="119">
        <f>IFERROR(BQ40/BO40,"-")</f>
        <v>0.5</v>
      </c>
      <c r="BS40" s="120">
        <v>81000</v>
      </c>
      <c r="BT40" s="121">
        <f>IFERROR(BS40/BO40,"-")</f>
        <v>13500</v>
      </c>
      <c r="BU40" s="122"/>
      <c r="BV40" s="122">
        <v>1</v>
      </c>
      <c r="BW40" s="122">
        <v>2</v>
      </c>
      <c r="BX40" s="123">
        <v>4</v>
      </c>
      <c r="BY40" s="124">
        <f>IF(Q40=0,"",IF(BX40=0,"",(BX40/Q40)))</f>
        <v>0.33333333333333</v>
      </c>
      <c r="BZ40" s="125">
        <v>2</v>
      </c>
      <c r="CA40" s="126">
        <f>IFERROR(BZ40/BX40,"-")</f>
        <v>0.5</v>
      </c>
      <c r="CB40" s="127">
        <v>283000</v>
      </c>
      <c r="CC40" s="128">
        <f>IFERROR(CB40/BX40,"-")</f>
        <v>70750</v>
      </c>
      <c r="CD40" s="129"/>
      <c r="CE40" s="129"/>
      <c r="CF40" s="129">
        <v>2</v>
      </c>
      <c r="CG40" s="130">
        <v>2</v>
      </c>
      <c r="CH40" s="131">
        <f>IF(Q40=0,"",IF(CG40=0,"",(CG40/Q40)))</f>
        <v>0.16666666666667</v>
      </c>
      <c r="CI40" s="132">
        <v>1</v>
      </c>
      <c r="CJ40" s="133">
        <f>IFERROR(CI40/CG40,"-")</f>
        <v>0.5</v>
      </c>
      <c r="CK40" s="134">
        <v>76000</v>
      </c>
      <c r="CL40" s="135">
        <f>IFERROR(CK40/CG40,"-")</f>
        <v>38000</v>
      </c>
      <c r="CM40" s="136"/>
      <c r="CN40" s="136"/>
      <c r="CO40" s="136">
        <v>1</v>
      </c>
      <c r="CP40" s="137">
        <v>6</v>
      </c>
      <c r="CQ40" s="138">
        <v>440000</v>
      </c>
      <c r="CR40" s="138">
        <v>237000</v>
      </c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30"/>
      <c r="B41" s="84"/>
      <c r="C41" s="84"/>
      <c r="D41" s="85"/>
      <c r="E41" s="85"/>
      <c r="F41" s="85"/>
      <c r="G41" s="86"/>
      <c r="H41" s="87"/>
      <c r="I41" s="87"/>
      <c r="J41" s="87"/>
      <c r="K41" s="177"/>
      <c r="L41" s="34"/>
      <c r="M41" s="34"/>
      <c r="N41" s="31"/>
      <c r="O41" s="23"/>
      <c r="P41" s="23"/>
      <c r="Q41" s="23"/>
      <c r="R41" s="32"/>
      <c r="S41" s="32"/>
      <c r="T41" s="23"/>
      <c r="U41" s="32"/>
      <c r="V41" s="25"/>
      <c r="W41" s="25"/>
      <c r="X41" s="25"/>
      <c r="Y41" s="183"/>
      <c r="Z41" s="183"/>
      <c r="AA41" s="183"/>
      <c r="AB41" s="183"/>
      <c r="AC41" s="33"/>
      <c r="AD41" s="57"/>
      <c r="AE41" s="61"/>
      <c r="AF41" s="62"/>
      <c r="AG41" s="61"/>
      <c r="AH41" s="65"/>
      <c r="AI41" s="66"/>
      <c r="AJ41" s="67"/>
      <c r="AK41" s="68"/>
      <c r="AL41" s="68"/>
      <c r="AM41" s="68"/>
      <c r="AN41" s="61"/>
      <c r="AO41" s="62"/>
      <c r="AP41" s="61"/>
      <c r="AQ41" s="65"/>
      <c r="AR41" s="66"/>
      <c r="AS41" s="67"/>
      <c r="AT41" s="68"/>
      <c r="AU41" s="68"/>
      <c r="AV41" s="68"/>
      <c r="AW41" s="61"/>
      <c r="AX41" s="62"/>
      <c r="AY41" s="61"/>
      <c r="AZ41" s="65"/>
      <c r="BA41" s="66"/>
      <c r="BB41" s="67"/>
      <c r="BC41" s="68"/>
      <c r="BD41" s="68"/>
      <c r="BE41" s="68"/>
      <c r="BF41" s="61"/>
      <c r="BG41" s="62"/>
      <c r="BH41" s="61"/>
      <c r="BI41" s="65"/>
      <c r="BJ41" s="66"/>
      <c r="BK41" s="67"/>
      <c r="BL41" s="68"/>
      <c r="BM41" s="68"/>
      <c r="BN41" s="68"/>
      <c r="BO41" s="63"/>
      <c r="BP41" s="64"/>
      <c r="BQ41" s="61"/>
      <c r="BR41" s="65"/>
      <c r="BS41" s="66"/>
      <c r="BT41" s="67"/>
      <c r="BU41" s="68"/>
      <c r="BV41" s="68"/>
      <c r="BW41" s="68"/>
      <c r="BX41" s="63"/>
      <c r="BY41" s="64"/>
      <c r="BZ41" s="61"/>
      <c r="CA41" s="65"/>
      <c r="CB41" s="66"/>
      <c r="CC41" s="67"/>
      <c r="CD41" s="68"/>
      <c r="CE41" s="68"/>
      <c r="CF41" s="68"/>
      <c r="CG41" s="63"/>
      <c r="CH41" s="64"/>
      <c r="CI41" s="61"/>
      <c r="CJ41" s="65"/>
      <c r="CK41" s="66"/>
      <c r="CL41" s="67"/>
      <c r="CM41" s="68"/>
      <c r="CN41" s="68"/>
      <c r="CO41" s="68"/>
      <c r="CP41" s="69"/>
      <c r="CQ41" s="66"/>
      <c r="CR41" s="66"/>
      <c r="CS41" s="66"/>
      <c r="CT41" s="70"/>
    </row>
    <row r="42" spans="1:99">
      <c r="A42" s="30"/>
      <c r="B42" s="37"/>
      <c r="C42" s="37"/>
      <c r="D42" s="21"/>
      <c r="E42" s="21"/>
      <c r="F42" s="21"/>
      <c r="G42" s="22"/>
      <c r="H42" s="36"/>
      <c r="I42" s="36"/>
      <c r="J42" s="73"/>
      <c r="K42" s="178"/>
      <c r="L42" s="34"/>
      <c r="M42" s="34"/>
      <c r="N42" s="31"/>
      <c r="O42" s="23"/>
      <c r="P42" s="23"/>
      <c r="Q42" s="23"/>
      <c r="R42" s="32"/>
      <c r="S42" s="32"/>
      <c r="T42" s="23"/>
      <c r="U42" s="32"/>
      <c r="V42" s="25"/>
      <c r="W42" s="25"/>
      <c r="X42" s="25"/>
      <c r="Y42" s="183"/>
      <c r="Z42" s="183"/>
      <c r="AA42" s="183"/>
      <c r="AB42" s="183"/>
      <c r="AC42" s="33"/>
      <c r="AD42" s="59"/>
      <c r="AE42" s="61"/>
      <c r="AF42" s="62"/>
      <c r="AG42" s="61"/>
      <c r="AH42" s="65"/>
      <c r="AI42" s="66"/>
      <c r="AJ42" s="67"/>
      <c r="AK42" s="68"/>
      <c r="AL42" s="68"/>
      <c r="AM42" s="68"/>
      <c r="AN42" s="61"/>
      <c r="AO42" s="62"/>
      <c r="AP42" s="61"/>
      <c r="AQ42" s="65"/>
      <c r="AR42" s="66"/>
      <c r="AS42" s="67"/>
      <c r="AT42" s="68"/>
      <c r="AU42" s="68"/>
      <c r="AV42" s="68"/>
      <c r="AW42" s="61"/>
      <c r="AX42" s="62"/>
      <c r="AY42" s="61"/>
      <c r="AZ42" s="65"/>
      <c r="BA42" s="66"/>
      <c r="BB42" s="67"/>
      <c r="BC42" s="68"/>
      <c r="BD42" s="68"/>
      <c r="BE42" s="68"/>
      <c r="BF42" s="61"/>
      <c r="BG42" s="62"/>
      <c r="BH42" s="61"/>
      <c r="BI42" s="65"/>
      <c r="BJ42" s="66"/>
      <c r="BK42" s="67"/>
      <c r="BL42" s="68"/>
      <c r="BM42" s="68"/>
      <c r="BN42" s="68"/>
      <c r="BO42" s="63"/>
      <c r="BP42" s="64"/>
      <c r="BQ42" s="61"/>
      <c r="BR42" s="65"/>
      <c r="BS42" s="66"/>
      <c r="BT42" s="67"/>
      <c r="BU42" s="68"/>
      <c r="BV42" s="68"/>
      <c r="BW42" s="68"/>
      <c r="BX42" s="63"/>
      <c r="BY42" s="64"/>
      <c r="BZ42" s="61"/>
      <c r="CA42" s="65"/>
      <c r="CB42" s="66"/>
      <c r="CC42" s="67"/>
      <c r="CD42" s="68"/>
      <c r="CE42" s="68"/>
      <c r="CF42" s="68"/>
      <c r="CG42" s="63"/>
      <c r="CH42" s="64"/>
      <c r="CI42" s="61"/>
      <c r="CJ42" s="65"/>
      <c r="CK42" s="66"/>
      <c r="CL42" s="67"/>
      <c r="CM42" s="68"/>
      <c r="CN42" s="68"/>
      <c r="CO42" s="68"/>
      <c r="CP42" s="69"/>
      <c r="CQ42" s="66"/>
      <c r="CR42" s="66"/>
      <c r="CS42" s="66"/>
      <c r="CT42" s="70"/>
    </row>
    <row r="43" spans="1:99">
      <c r="A43" s="19">
        <f>AC43</f>
        <v>2.4927710843373</v>
      </c>
      <c r="B43" s="39"/>
      <c r="C43" s="39"/>
      <c r="D43" s="39"/>
      <c r="E43" s="39"/>
      <c r="F43" s="39"/>
      <c r="G43" s="39"/>
      <c r="H43" s="40" t="s">
        <v>146</v>
      </c>
      <c r="I43" s="40"/>
      <c r="J43" s="40"/>
      <c r="K43" s="179">
        <f>SUM(K6:K42)</f>
        <v>1660000</v>
      </c>
      <c r="L43" s="41">
        <f>SUM(L6:L42)</f>
        <v>894</v>
      </c>
      <c r="M43" s="41">
        <f>SUM(M6:M42)</f>
        <v>298</v>
      </c>
      <c r="N43" s="41">
        <f>SUM(N6:N42)</f>
        <v>1028</v>
      </c>
      <c r="O43" s="41">
        <f>SUM(O6:O42)</f>
        <v>131</v>
      </c>
      <c r="P43" s="41">
        <f>SUM(P6:P42)</f>
        <v>0</v>
      </c>
      <c r="Q43" s="41">
        <f>SUM(Q6:Q42)</f>
        <v>131</v>
      </c>
      <c r="R43" s="42">
        <f>IFERROR(Q43/N43,"-")</f>
        <v>0.12743190661479</v>
      </c>
      <c r="S43" s="76">
        <f>SUM(S6:S42)</f>
        <v>64</v>
      </c>
      <c r="T43" s="76">
        <f>SUM(T6:T42)</f>
        <v>39</v>
      </c>
      <c r="U43" s="42">
        <f>IFERROR(S43/Q43,"-")</f>
        <v>0.48854961832061</v>
      </c>
      <c r="V43" s="43">
        <f>IFERROR(K43/Q43,"-")</f>
        <v>12671.755725191</v>
      </c>
      <c r="W43" s="44">
        <f>SUM(W6:W42)</f>
        <v>46</v>
      </c>
      <c r="X43" s="42">
        <f>IFERROR(W43/Q43,"-")</f>
        <v>0.35114503816794</v>
      </c>
      <c r="Y43" s="179">
        <f>SUM(Y6:Y42)</f>
        <v>4138000</v>
      </c>
      <c r="Z43" s="179">
        <f>IFERROR(Y43/Q43,"-")</f>
        <v>31587.786259542</v>
      </c>
      <c r="AA43" s="179">
        <f>IFERROR(Y43/W43,"-")</f>
        <v>89956.52173913</v>
      </c>
      <c r="AB43" s="179">
        <f>Y43-K43</f>
        <v>2478000</v>
      </c>
      <c r="AC43" s="45">
        <f>Y43/K43</f>
        <v>2.4927710843373</v>
      </c>
      <c r="AD43" s="58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21"/>
    <mergeCell ref="K8:K21"/>
    <mergeCell ref="V8:V21"/>
    <mergeCell ref="AB8:AB21"/>
    <mergeCell ref="AC8:AC21"/>
    <mergeCell ref="A22:A27"/>
    <mergeCell ref="K22:K27"/>
    <mergeCell ref="V22:V27"/>
    <mergeCell ref="AB22:AB27"/>
    <mergeCell ref="AC22:AC27"/>
    <mergeCell ref="A28:A29"/>
    <mergeCell ref="K28:K29"/>
    <mergeCell ref="V28:V29"/>
    <mergeCell ref="AB28:AB29"/>
    <mergeCell ref="AC28:AC29"/>
    <mergeCell ref="A30:A31"/>
    <mergeCell ref="K30:K31"/>
    <mergeCell ref="V30:V31"/>
    <mergeCell ref="AB30:AB31"/>
    <mergeCell ref="AC30:AC31"/>
    <mergeCell ref="A32:A36"/>
    <mergeCell ref="K32:K36"/>
    <mergeCell ref="V32:V36"/>
    <mergeCell ref="AB32:AB36"/>
    <mergeCell ref="AC32:AC36"/>
    <mergeCell ref="A37:A40"/>
    <mergeCell ref="K37:K40"/>
    <mergeCell ref="V37:V40"/>
    <mergeCell ref="AB37:AB40"/>
    <mergeCell ref="AC37:AC40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147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0.68</v>
      </c>
      <c r="B6" s="184" t="s">
        <v>148</v>
      </c>
      <c r="C6" s="184" t="s">
        <v>58</v>
      </c>
      <c r="D6" s="184" t="s">
        <v>149</v>
      </c>
      <c r="E6" s="184" t="s">
        <v>150</v>
      </c>
      <c r="F6" s="184" t="s">
        <v>151</v>
      </c>
      <c r="G6" s="184" t="s">
        <v>61</v>
      </c>
      <c r="H6" s="87" t="s">
        <v>152</v>
      </c>
      <c r="I6" s="87" t="s">
        <v>153</v>
      </c>
      <c r="J6" s="87" t="s">
        <v>154</v>
      </c>
      <c r="K6" s="176">
        <v>250000</v>
      </c>
      <c r="L6" s="79">
        <v>23</v>
      </c>
      <c r="M6" s="79">
        <v>0</v>
      </c>
      <c r="N6" s="79">
        <v>61</v>
      </c>
      <c r="O6" s="88">
        <v>8</v>
      </c>
      <c r="P6" s="89">
        <v>0</v>
      </c>
      <c r="Q6" s="90">
        <f>O6+P6</f>
        <v>8</v>
      </c>
      <c r="R6" s="80">
        <f>IFERROR(Q6/N6,"-")</f>
        <v>0.13114754098361</v>
      </c>
      <c r="S6" s="79">
        <v>2</v>
      </c>
      <c r="T6" s="79">
        <v>1</v>
      </c>
      <c r="U6" s="80">
        <f>IFERROR(T6/(Q6),"-")</f>
        <v>0.125</v>
      </c>
      <c r="V6" s="81">
        <f>IFERROR(K6/SUM(Q6:Q7),"-")</f>
        <v>14705.882352941</v>
      </c>
      <c r="W6" s="82">
        <v>2</v>
      </c>
      <c r="X6" s="80">
        <f>IF(Q6=0,"-",W6/Q6)</f>
        <v>0.25</v>
      </c>
      <c r="Y6" s="181">
        <v>80000</v>
      </c>
      <c r="Z6" s="182">
        <f>IFERROR(Y6/Q6,"-")</f>
        <v>10000</v>
      </c>
      <c r="AA6" s="182">
        <f>IFERROR(Y6/W6,"-")</f>
        <v>40000</v>
      </c>
      <c r="AB6" s="176">
        <f>SUM(Y6:Y7)-SUM(K6:K7)</f>
        <v>-80000</v>
      </c>
      <c r="AC6" s="83">
        <f>SUM(Y6:Y7)/SUM(K6:K7)</f>
        <v>0.68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5</v>
      </c>
      <c r="AO6" s="98">
        <f>IF(Q6=0,"",IF(AN6=0,"",(AN6/Q6)))</f>
        <v>0.625</v>
      </c>
      <c r="AP6" s="97">
        <v>1</v>
      </c>
      <c r="AQ6" s="99">
        <f>IFERROR(AP6/AN6,"-")</f>
        <v>0.2</v>
      </c>
      <c r="AR6" s="100">
        <v>3000</v>
      </c>
      <c r="AS6" s="101">
        <f>IFERROR(AR6/AN6,"-")</f>
        <v>600</v>
      </c>
      <c r="AT6" s="102">
        <v>1</v>
      </c>
      <c r="AU6" s="102"/>
      <c r="AV6" s="102"/>
      <c r="AW6" s="103">
        <v>1</v>
      </c>
      <c r="AX6" s="104">
        <f>IF(Q6=0,"",IF(AW6=0,"",(AW6/Q6)))</f>
        <v>0.125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1</v>
      </c>
      <c r="BP6" s="117">
        <f>IF(Q6=0,"",IF(BO6=0,"",(BO6/Q6)))</f>
        <v>0.125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1</v>
      </c>
      <c r="BY6" s="124">
        <f>IF(Q6=0,"",IF(BX6=0,"",(BX6/Q6)))</f>
        <v>0.125</v>
      </c>
      <c r="BZ6" s="125">
        <v>1</v>
      </c>
      <c r="CA6" s="126">
        <f>IFERROR(BZ6/BX6,"-")</f>
        <v>1</v>
      </c>
      <c r="CB6" s="127">
        <v>77000</v>
      </c>
      <c r="CC6" s="128">
        <f>IFERROR(CB6/BX6,"-")</f>
        <v>77000</v>
      </c>
      <c r="CD6" s="129"/>
      <c r="CE6" s="129"/>
      <c r="CF6" s="129">
        <v>1</v>
      </c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2</v>
      </c>
      <c r="CQ6" s="138">
        <v>80000</v>
      </c>
      <c r="CR6" s="138">
        <v>77000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155</v>
      </c>
      <c r="C7" s="184" t="s">
        <v>58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42</v>
      </c>
      <c r="M7" s="79">
        <v>28</v>
      </c>
      <c r="N7" s="79">
        <v>12</v>
      </c>
      <c r="O7" s="88">
        <v>9</v>
      </c>
      <c r="P7" s="89">
        <v>0</v>
      </c>
      <c r="Q7" s="90">
        <f>O7+P7</f>
        <v>9</v>
      </c>
      <c r="R7" s="80">
        <f>IFERROR(Q7/N7,"-")</f>
        <v>0.75</v>
      </c>
      <c r="S7" s="79">
        <v>4</v>
      </c>
      <c r="T7" s="79">
        <v>2</v>
      </c>
      <c r="U7" s="80">
        <f>IFERROR(T7/(Q7),"-")</f>
        <v>0.22222222222222</v>
      </c>
      <c r="V7" s="81"/>
      <c r="W7" s="82">
        <v>4</v>
      </c>
      <c r="X7" s="80">
        <f>IF(Q7=0,"-",W7/Q7)</f>
        <v>0.44444444444444</v>
      </c>
      <c r="Y7" s="181">
        <v>90000</v>
      </c>
      <c r="Z7" s="182">
        <f>IFERROR(Y7/Q7,"-")</f>
        <v>10000</v>
      </c>
      <c r="AA7" s="182">
        <f>IFERROR(Y7/W7,"-")</f>
        <v>22500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2</v>
      </c>
      <c r="AO7" s="98">
        <f>IF(Q7=0,"",IF(AN7=0,"",(AN7/Q7)))</f>
        <v>0.22222222222222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2</v>
      </c>
      <c r="AX7" s="104">
        <f>IF(Q7=0,"",IF(AW7=0,"",(AW7/Q7)))</f>
        <v>0.22222222222222</v>
      </c>
      <c r="AY7" s="103">
        <v>2</v>
      </c>
      <c r="AZ7" s="105">
        <f>IFERROR(AY7/AW7,"-")</f>
        <v>1</v>
      </c>
      <c r="BA7" s="106">
        <v>11000</v>
      </c>
      <c r="BB7" s="107">
        <f>IFERROR(BA7/AW7,"-")</f>
        <v>5500</v>
      </c>
      <c r="BC7" s="108">
        <v>1</v>
      </c>
      <c r="BD7" s="108">
        <v>1</v>
      </c>
      <c r="BE7" s="108"/>
      <c r="BF7" s="109">
        <v>1</v>
      </c>
      <c r="BG7" s="110">
        <f>IF(Q7=0,"",IF(BF7=0,"",(BF7/Q7)))</f>
        <v>0.11111111111111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3</v>
      </c>
      <c r="BP7" s="117">
        <f>IF(Q7=0,"",IF(BO7=0,"",(BO7/Q7)))</f>
        <v>0.33333333333333</v>
      </c>
      <c r="BQ7" s="118">
        <v>2</v>
      </c>
      <c r="BR7" s="119">
        <f>IFERROR(BQ7/BO7,"-")</f>
        <v>0.66666666666667</v>
      </c>
      <c r="BS7" s="120">
        <v>79000</v>
      </c>
      <c r="BT7" s="121">
        <f>IFERROR(BS7/BO7,"-")</f>
        <v>26333.333333333</v>
      </c>
      <c r="BU7" s="122"/>
      <c r="BV7" s="122"/>
      <c r="BW7" s="122">
        <v>2</v>
      </c>
      <c r="BX7" s="123"/>
      <c r="BY7" s="124">
        <f>IF(Q7=0,"",IF(BX7=0,"",(BX7/Q7)))</f>
        <v>0</v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>
        <v>1</v>
      </c>
      <c r="CH7" s="131">
        <f>IF(Q7=0,"",IF(CG7=0,"",(CG7/Q7)))</f>
        <v>0.11111111111111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4</v>
      </c>
      <c r="CQ7" s="138">
        <v>90000</v>
      </c>
      <c r="CR7" s="138">
        <v>48000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0.083333333333333</v>
      </c>
      <c r="B8" s="184" t="s">
        <v>156</v>
      </c>
      <c r="C8" s="184" t="s">
        <v>58</v>
      </c>
      <c r="D8" s="184" t="s">
        <v>157</v>
      </c>
      <c r="E8" s="184" t="s">
        <v>150</v>
      </c>
      <c r="F8" s="184" t="s">
        <v>60</v>
      </c>
      <c r="G8" s="184" t="s">
        <v>61</v>
      </c>
      <c r="H8" s="87" t="s">
        <v>158</v>
      </c>
      <c r="I8" s="87" t="s">
        <v>159</v>
      </c>
      <c r="J8" s="87" t="s">
        <v>160</v>
      </c>
      <c r="K8" s="176">
        <v>120000</v>
      </c>
      <c r="L8" s="79">
        <v>9</v>
      </c>
      <c r="M8" s="79">
        <v>0</v>
      </c>
      <c r="N8" s="79">
        <v>27</v>
      </c>
      <c r="O8" s="88">
        <v>4</v>
      </c>
      <c r="P8" s="89">
        <v>0</v>
      </c>
      <c r="Q8" s="90">
        <f>O8+P8</f>
        <v>4</v>
      </c>
      <c r="R8" s="80">
        <f>IFERROR(Q8/N8,"-")</f>
        <v>0.14814814814815</v>
      </c>
      <c r="S8" s="79">
        <v>0</v>
      </c>
      <c r="T8" s="79">
        <v>2</v>
      </c>
      <c r="U8" s="80">
        <f>IFERROR(T8/(Q8),"-")</f>
        <v>0.5</v>
      </c>
      <c r="V8" s="81">
        <f>IFERROR(K8/SUM(Q8:Q9),"-")</f>
        <v>30000</v>
      </c>
      <c r="W8" s="82">
        <v>1</v>
      </c>
      <c r="X8" s="80">
        <f>IF(Q8=0,"-",W8/Q8)</f>
        <v>0.25</v>
      </c>
      <c r="Y8" s="181">
        <v>10000</v>
      </c>
      <c r="Z8" s="182">
        <f>IFERROR(Y8/Q8,"-")</f>
        <v>2500</v>
      </c>
      <c r="AA8" s="182">
        <f>IFERROR(Y8/W8,"-")</f>
        <v>10000</v>
      </c>
      <c r="AB8" s="176">
        <f>SUM(Y8:Y9)-SUM(K8:K9)</f>
        <v>-110000</v>
      </c>
      <c r="AC8" s="83">
        <f>SUM(Y8:Y9)/SUM(K8:K9)</f>
        <v>0.083333333333333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3</v>
      </c>
      <c r="AO8" s="98">
        <f>IF(Q8=0,"",IF(AN8=0,"",(AN8/Q8)))</f>
        <v>0.75</v>
      </c>
      <c r="AP8" s="97">
        <v>1</v>
      </c>
      <c r="AQ8" s="99">
        <f>IFERROR(AP8/AN8,"-")</f>
        <v>0.33333333333333</v>
      </c>
      <c r="AR8" s="100">
        <v>10000</v>
      </c>
      <c r="AS8" s="101">
        <f>IFERROR(AR8/AN8,"-")</f>
        <v>3333.3333333333</v>
      </c>
      <c r="AT8" s="102">
        <v>1</v>
      </c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1</v>
      </c>
      <c r="BG8" s="110">
        <f>IF(Q8=0,"",IF(BF8=0,"",(BF8/Q8)))</f>
        <v>0.25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/>
      <c r="BP8" s="117">
        <f>IF(Q8=0,"",IF(BO8=0,"",(BO8/Q8)))</f>
        <v>0</v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10000</v>
      </c>
      <c r="CR8" s="138">
        <v>10000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161</v>
      </c>
      <c r="C9" s="184" t="s">
        <v>58</v>
      </c>
      <c r="D9" s="184"/>
      <c r="E9" s="184"/>
      <c r="F9" s="184"/>
      <c r="G9" s="184" t="s">
        <v>66</v>
      </c>
      <c r="H9" s="87"/>
      <c r="I9" s="87"/>
      <c r="J9" s="87"/>
      <c r="K9" s="176"/>
      <c r="L9" s="79">
        <v>38</v>
      </c>
      <c r="M9" s="79">
        <v>11</v>
      </c>
      <c r="N9" s="79">
        <v>7</v>
      </c>
      <c r="O9" s="88">
        <v>0</v>
      </c>
      <c r="P9" s="89">
        <v>0</v>
      </c>
      <c r="Q9" s="90">
        <f>O9+P9</f>
        <v>0</v>
      </c>
      <c r="R9" s="80">
        <f>IFERROR(Q9/N9,"-")</f>
        <v>0</v>
      </c>
      <c r="S9" s="79">
        <v>0</v>
      </c>
      <c r="T9" s="79">
        <v>0</v>
      </c>
      <c r="U9" s="80" t="str">
        <f>IFERROR(T9/(Q9),"-")</f>
        <v>-</v>
      </c>
      <c r="V9" s="81"/>
      <c r="W9" s="82">
        <v>0</v>
      </c>
      <c r="X9" s="80" t="str">
        <f>IF(Q9=0,"-",W9/Q9)</f>
        <v>-</v>
      </c>
      <c r="Y9" s="181">
        <v>0</v>
      </c>
      <c r="Z9" s="182" t="str">
        <f>IFERROR(Y9/Q9,"-")</f>
        <v>-</v>
      </c>
      <c r="AA9" s="182" t="str">
        <f>IFERROR(Y9/W9,"-")</f>
        <v>-</v>
      </c>
      <c r="AB9" s="176"/>
      <c r="AC9" s="83"/>
      <c r="AD9" s="77"/>
      <c r="AE9" s="91"/>
      <c r="AF9" s="92" t="str">
        <f>IF(Q9=0,"",IF(AE9=0,"",(AE9/Q9)))</f>
        <v/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 t="str">
        <f>IF(Q9=0,"",IF(AN9=0,"",(AN9/Q9)))</f>
        <v/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 t="str">
        <f>IF(Q9=0,"",IF(AW9=0,"",(AW9/Q9)))</f>
        <v/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 t="str">
        <f>IF(Q9=0,"",IF(BF9=0,"",(BF9/Q9)))</f>
        <v/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/>
      <c r="BP9" s="117" t="str">
        <f>IF(Q9=0,"",IF(BO9=0,"",(BO9/Q9)))</f>
        <v/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/>
      <c r="BY9" s="124" t="str">
        <f>IF(Q9=0,"",IF(BX9=0,"",(BX9/Q9)))</f>
        <v/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 t="str">
        <f>IF(Q9=0,"",IF(CG9=0,"",(CG9/Q9)))</f>
        <v/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4.845</v>
      </c>
      <c r="B10" s="184" t="s">
        <v>162</v>
      </c>
      <c r="C10" s="184" t="s">
        <v>58</v>
      </c>
      <c r="D10" s="184" t="s">
        <v>163</v>
      </c>
      <c r="E10" s="184" t="s">
        <v>150</v>
      </c>
      <c r="F10" s="184" t="s">
        <v>60</v>
      </c>
      <c r="G10" s="184" t="s">
        <v>61</v>
      </c>
      <c r="H10" s="87" t="s">
        <v>164</v>
      </c>
      <c r="I10" s="87" t="s">
        <v>159</v>
      </c>
      <c r="J10" s="87" t="s">
        <v>165</v>
      </c>
      <c r="K10" s="176">
        <v>200000</v>
      </c>
      <c r="L10" s="79">
        <v>59</v>
      </c>
      <c r="M10" s="79">
        <v>0</v>
      </c>
      <c r="N10" s="79">
        <v>174</v>
      </c>
      <c r="O10" s="88">
        <v>19</v>
      </c>
      <c r="P10" s="89">
        <v>0</v>
      </c>
      <c r="Q10" s="90">
        <f>O10+P10</f>
        <v>19</v>
      </c>
      <c r="R10" s="80">
        <f>IFERROR(Q10/N10,"-")</f>
        <v>0.10919540229885</v>
      </c>
      <c r="S10" s="79">
        <v>6</v>
      </c>
      <c r="T10" s="79">
        <v>6</v>
      </c>
      <c r="U10" s="80">
        <f>IFERROR(T10/(Q10),"-")</f>
        <v>0.31578947368421</v>
      </c>
      <c r="V10" s="81">
        <f>IFERROR(K10/SUM(Q10:Q11),"-")</f>
        <v>5405.4054054054</v>
      </c>
      <c r="W10" s="82">
        <v>6</v>
      </c>
      <c r="X10" s="80">
        <f>IF(Q10=0,"-",W10/Q10)</f>
        <v>0.31578947368421</v>
      </c>
      <c r="Y10" s="181">
        <v>557000</v>
      </c>
      <c r="Z10" s="182">
        <f>IFERROR(Y10/Q10,"-")</f>
        <v>29315.789473684</v>
      </c>
      <c r="AA10" s="182">
        <f>IFERROR(Y10/W10,"-")</f>
        <v>92833.333333333</v>
      </c>
      <c r="AB10" s="176">
        <f>SUM(Y10:Y11)-SUM(K10:K11)</f>
        <v>769000</v>
      </c>
      <c r="AC10" s="83">
        <f>SUM(Y10:Y11)/SUM(K10:K11)</f>
        <v>4.845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1</v>
      </c>
      <c r="AO10" s="98">
        <f>IF(Q10=0,"",IF(AN10=0,"",(AN10/Q10)))</f>
        <v>0.052631578947368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11</v>
      </c>
      <c r="BG10" s="110">
        <f>IF(Q10=0,"",IF(BF10=0,"",(BF10/Q10)))</f>
        <v>0.57894736842105</v>
      </c>
      <c r="BH10" s="109">
        <v>1</v>
      </c>
      <c r="BI10" s="111">
        <f>IFERROR(BH10/BF10,"-")</f>
        <v>0.090909090909091</v>
      </c>
      <c r="BJ10" s="112">
        <v>3000</v>
      </c>
      <c r="BK10" s="113">
        <f>IFERROR(BJ10/BF10,"-")</f>
        <v>272.72727272727</v>
      </c>
      <c r="BL10" s="114">
        <v>1</v>
      </c>
      <c r="BM10" s="114"/>
      <c r="BN10" s="114"/>
      <c r="BO10" s="116">
        <v>4</v>
      </c>
      <c r="BP10" s="117">
        <f>IF(Q10=0,"",IF(BO10=0,"",(BO10/Q10)))</f>
        <v>0.21052631578947</v>
      </c>
      <c r="BQ10" s="118">
        <v>3</v>
      </c>
      <c r="BR10" s="119">
        <f>IFERROR(BQ10/BO10,"-")</f>
        <v>0.75</v>
      </c>
      <c r="BS10" s="120">
        <v>26000</v>
      </c>
      <c r="BT10" s="121">
        <f>IFERROR(BS10/BO10,"-")</f>
        <v>6500</v>
      </c>
      <c r="BU10" s="122">
        <v>2</v>
      </c>
      <c r="BV10" s="122"/>
      <c r="BW10" s="122">
        <v>1</v>
      </c>
      <c r="BX10" s="123">
        <v>3</v>
      </c>
      <c r="BY10" s="124">
        <f>IF(Q10=0,"",IF(BX10=0,"",(BX10/Q10)))</f>
        <v>0.15789473684211</v>
      </c>
      <c r="BZ10" s="125">
        <v>2</v>
      </c>
      <c r="CA10" s="126">
        <f>IFERROR(BZ10/BX10,"-")</f>
        <v>0.66666666666667</v>
      </c>
      <c r="CB10" s="127">
        <v>528000</v>
      </c>
      <c r="CC10" s="128">
        <f>IFERROR(CB10/BX10,"-")</f>
        <v>176000</v>
      </c>
      <c r="CD10" s="129"/>
      <c r="CE10" s="129"/>
      <c r="CF10" s="129">
        <v>2</v>
      </c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6</v>
      </c>
      <c r="CQ10" s="138">
        <v>557000</v>
      </c>
      <c r="CR10" s="138">
        <v>515000</v>
      </c>
      <c r="CS10" s="138"/>
      <c r="CT10" s="139" t="str">
        <f>IF(AND(CR10=0,CS10=0),"",IF(AND(CR10&lt;=100000,CS10&lt;=100000),"",IF(CR10/CQ10&gt;0.7,"男高",IF(CS10/CQ10&gt;0.7,"女高",""))))</f>
        <v>男高</v>
      </c>
    </row>
    <row r="11" spans="1:99">
      <c r="A11" s="78"/>
      <c r="B11" s="184" t="s">
        <v>166</v>
      </c>
      <c r="C11" s="184" t="s">
        <v>58</v>
      </c>
      <c r="D11" s="184"/>
      <c r="E11" s="184"/>
      <c r="F11" s="184"/>
      <c r="G11" s="184" t="s">
        <v>66</v>
      </c>
      <c r="H11" s="87"/>
      <c r="I11" s="87"/>
      <c r="J11" s="87"/>
      <c r="K11" s="176"/>
      <c r="L11" s="79">
        <v>141</v>
      </c>
      <c r="M11" s="79">
        <v>66</v>
      </c>
      <c r="N11" s="79">
        <v>54</v>
      </c>
      <c r="O11" s="88">
        <v>18</v>
      </c>
      <c r="P11" s="89">
        <v>0</v>
      </c>
      <c r="Q11" s="90">
        <f>O11+P11</f>
        <v>18</v>
      </c>
      <c r="R11" s="80">
        <f>IFERROR(Q11/N11,"-")</f>
        <v>0.33333333333333</v>
      </c>
      <c r="S11" s="79">
        <v>13</v>
      </c>
      <c r="T11" s="79">
        <v>3</v>
      </c>
      <c r="U11" s="80">
        <f>IFERROR(T11/(Q11),"-")</f>
        <v>0.16666666666667</v>
      </c>
      <c r="V11" s="81"/>
      <c r="W11" s="82">
        <v>9</v>
      </c>
      <c r="X11" s="80">
        <f>IF(Q11=0,"-",W11/Q11)</f>
        <v>0.5</v>
      </c>
      <c r="Y11" s="181">
        <v>412000</v>
      </c>
      <c r="Z11" s="182">
        <f>IFERROR(Y11/Q11,"-")</f>
        <v>22888.888888889</v>
      </c>
      <c r="AA11" s="182">
        <f>IFERROR(Y11/W11,"-")</f>
        <v>45777.777777778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>
        <v>2</v>
      </c>
      <c r="AX11" s="104">
        <f>IF(Q11=0,"",IF(AW11=0,"",(AW11/Q11)))</f>
        <v>0.11111111111111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4</v>
      </c>
      <c r="BG11" s="110">
        <f>IF(Q11=0,"",IF(BF11=0,"",(BF11/Q11)))</f>
        <v>0.22222222222222</v>
      </c>
      <c r="BH11" s="109">
        <v>1</v>
      </c>
      <c r="BI11" s="111">
        <f>IFERROR(BH11/BF11,"-")</f>
        <v>0.25</v>
      </c>
      <c r="BJ11" s="112">
        <v>5000</v>
      </c>
      <c r="BK11" s="113">
        <f>IFERROR(BJ11/BF11,"-")</f>
        <v>1250</v>
      </c>
      <c r="BL11" s="114">
        <v>1</v>
      </c>
      <c r="BM11" s="114"/>
      <c r="BN11" s="114"/>
      <c r="BO11" s="116">
        <v>5</v>
      </c>
      <c r="BP11" s="117">
        <f>IF(Q11=0,"",IF(BO11=0,"",(BO11/Q11)))</f>
        <v>0.27777777777778</v>
      </c>
      <c r="BQ11" s="118">
        <v>3</v>
      </c>
      <c r="BR11" s="119">
        <f>IFERROR(BQ11/BO11,"-")</f>
        <v>0.6</v>
      </c>
      <c r="BS11" s="120">
        <v>143000</v>
      </c>
      <c r="BT11" s="121">
        <f>IFERROR(BS11/BO11,"-")</f>
        <v>28600</v>
      </c>
      <c r="BU11" s="122"/>
      <c r="BV11" s="122">
        <v>1</v>
      </c>
      <c r="BW11" s="122">
        <v>2</v>
      </c>
      <c r="BX11" s="123">
        <v>5</v>
      </c>
      <c r="BY11" s="124">
        <f>IF(Q11=0,"",IF(BX11=0,"",(BX11/Q11)))</f>
        <v>0.27777777777778</v>
      </c>
      <c r="BZ11" s="125">
        <v>4</v>
      </c>
      <c r="CA11" s="126">
        <f>IFERROR(BZ11/BX11,"-")</f>
        <v>0.8</v>
      </c>
      <c r="CB11" s="127">
        <v>211000</v>
      </c>
      <c r="CC11" s="128">
        <f>IFERROR(CB11/BX11,"-")</f>
        <v>42200</v>
      </c>
      <c r="CD11" s="129"/>
      <c r="CE11" s="129">
        <v>1</v>
      </c>
      <c r="CF11" s="129">
        <v>3</v>
      </c>
      <c r="CG11" s="130">
        <v>2</v>
      </c>
      <c r="CH11" s="131">
        <f>IF(Q11=0,"",IF(CG11=0,"",(CG11/Q11)))</f>
        <v>0.11111111111111</v>
      </c>
      <c r="CI11" s="132">
        <v>1</v>
      </c>
      <c r="CJ11" s="133">
        <f>IFERROR(CI11/CG11,"-")</f>
        <v>0.5</v>
      </c>
      <c r="CK11" s="134">
        <v>53000</v>
      </c>
      <c r="CL11" s="135">
        <f>IFERROR(CK11/CG11,"-")</f>
        <v>26500</v>
      </c>
      <c r="CM11" s="136"/>
      <c r="CN11" s="136"/>
      <c r="CO11" s="136">
        <v>1</v>
      </c>
      <c r="CP11" s="137">
        <v>9</v>
      </c>
      <c r="CQ11" s="138">
        <v>412000</v>
      </c>
      <c r="CR11" s="138">
        <v>132000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0.57333333333333</v>
      </c>
      <c r="B12" s="184" t="s">
        <v>167</v>
      </c>
      <c r="C12" s="184" t="s">
        <v>168</v>
      </c>
      <c r="D12" s="184" t="s">
        <v>169</v>
      </c>
      <c r="E12" s="184" t="s">
        <v>170</v>
      </c>
      <c r="F12" s="184"/>
      <c r="G12" s="184" t="s">
        <v>61</v>
      </c>
      <c r="H12" s="87" t="s">
        <v>171</v>
      </c>
      <c r="I12" s="87" t="s">
        <v>172</v>
      </c>
      <c r="J12" s="87" t="s">
        <v>173</v>
      </c>
      <c r="K12" s="176">
        <v>75000</v>
      </c>
      <c r="L12" s="79">
        <v>6</v>
      </c>
      <c r="M12" s="79">
        <v>0</v>
      </c>
      <c r="N12" s="79">
        <v>45</v>
      </c>
      <c r="O12" s="88">
        <v>3</v>
      </c>
      <c r="P12" s="89">
        <v>0</v>
      </c>
      <c r="Q12" s="90">
        <f>O12+P12</f>
        <v>3</v>
      </c>
      <c r="R12" s="80">
        <f>IFERROR(Q12/N12,"-")</f>
        <v>0.066666666666667</v>
      </c>
      <c r="S12" s="79">
        <v>3</v>
      </c>
      <c r="T12" s="79">
        <v>0</v>
      </c>
      <c r="U12" s="80">
        <f>IFERROR(T12/(Q12),"-")</f>
        <v>0</v>
      </c>
      <c r="V12" s="81">
        <f>IFERROR(K12/SUM(Q12:Q13),"-")</f>
        <v>10714.285714286</v>
      </c>
      <c r="W12" s="82">
        <v>2</v>
      </c>
      <c r="X12" s="80">
        <f>IF(Q12=0,"-",W12/Q12)</f>
        <v>0.66666666666667</v>
      </c>
      <c r="Y12" s="181">
        <v>43000</v>
      </c>
      <c r="Z12" s="182">
        <f>IFERROR(Y12/Q12,"-")</f>
        <v>14333.333333333</v>
      </c>
      <c r="AA12" s="182">
        <f>IFERROR(Y12/W12,"-")</f>
        <v>21500</v>
      </c>
      <c r="AB12" s="176">
        <f>SUM(Y12:Y13)-SUM(K12:K13)</f>
        <v>-32000</v>
      </c>
      <c r="AC12" s="83">
        <f>SUM(Y12:Y13)/SUM(K12:K13)</f>
        <v>0.57333333333333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0.33333333333333</v>
      </c>
      <c r="BH12" s="109">
        <v>1</v>
      </c>
      <c r="BI12" s="111">
        <f>IFERROR(BH12/BF12,"-")</f>
        <v>1</v>
      </c>
      <c r="BJ12" s="112">
        <v>40000</v>
      </c>
      <c r="BK12" s="113">
        <f>IFERROR(BJ12/BF12,"-")</f>
        <v>40000</v>
      </c>
      <c r="BL12" s="114"/>
      <c r="BM12" s="114"/>
      <c r="BN12" s="114">
        <v>1</v>
      </c>
      <c r="BO12" s="116"/>
      <c r="BP12" s="117">
        <f>IF(Q12=0,"",IF(BO12=0,"",(BO12/Q12)))</f>
        <v>0</v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>
        <v>2</v>
      </c>
      <c r="BY12" s="124">
        <f>IF(Q12=0,"",IF(BX12=0,"",(BX12/Q12)))</f>
        <v>0.66666666666667</v>
      </c>
      <c r="BZ12" s="125">
        <v>1</v>
      </c>
      <c r="CA12" s="126">
        <f>IFERROR(BZ12/BX12,"-")</f>
        <v>0.5</v>
      </c>
      <c r="CB12" s="127">
        <v>3000</v>
      </c>
      <c r="CC12" s="128">
        <f>IFERROR(CB12/BX12,"-")</f>
        <v>1500</v>
      </c>
      <c r="CD12" s="129">
        <v>1</v>
      </c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2</v>
      </c>
      <c r="CQ12" s="138">
        <v>43000</v>
      </c>
      <c r="CR12" s="138">
        <v>40000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174</v>
      </c>
      <c r="C13" s="184" t="s">
        <v>168</v>
      </c>
      <c r="D13" s="184"/>
      <c r="E13" s="184"/>
      <c r="F13" s="184"/>
      <c r="G13" s="184" t="s">
        <v>66</v>
      </c>
      <c r="H13" s="87"/>
      <c r="I13" s="87"/>
      <c r="J13" s="87"/>
      <c r="K13" s="176"/>
      <c r="L13" s="79">
        <v>51</v>
      </c>
      <c r="M13" s="79">
        <v>36</v>
      </c>
      <c r="N13" s="79">
        <v>11</v>
      </c>
      <c r="O13" s="88">
        <v>4</v>
      </c>
      <c r="P13" s="89">
        <v>0</v>
      </c>
      <c r="Q13" s="90">
        <f>O13+P13</f>
        <v>4</v>
      </c>
      <c r="R13" s="80">
        <f>IFERROR(Q13/N13,"-")</f>
        <v>0.36363636363636</v>
      </c>
      <c r="S13" s="79">
        <v>1</v>
      </c>
      <c r="T13" s="79">
        <v>1</v>
      </c>
      <c r="U13" s="80">
        <f>IFERROR(T13/(Q13),"-")</f>
        <v>0.25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>
        <v>1</v>
      </c>
      <c r="AX13" s="104">
        <f>IF(Q13=0,"",IF(AW13=0,"",(AW13/Q13)))</f>
        <v>0.25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2</v>
      </c>
      <c r="BG13" s="110">
        <f>IF(Q13=0,"",IF(BF13=0,"",(BF13/Q13)))</f>
        <v>0.5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1</v>
      </c>
      <c r="BP13" s="117">
        <f>IF(Q13=0,"",IF(BO13=0,"",(BO13/Q13)))</f>
        <v>0.25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0.066666666666667</v>
      </c>
      <c r="B14" s="184" t="s">
        <v>175</v>
      </c>
      <c r="C14" s="184" t="s">
        <v>168</v>
      </c>
      <c r="D14" s="184" t="s">
        <v>176</v>
      </c>
      <c r="E14" s="184" t="s">
        <v>177</v>
      </c>
      <c r="F14" s="184"/>
      <c r="G14" s="184" t="s">
        <v>61</v>
      </c>
      <c r="H14" s="87" t="s">
        <v>178</v>
      </c>
      <c r="I14" s="87" t="s">
        <v>179</v>
      </c>
      <c r="J14" s="87" t="s">
        <v>180</v>
      </c>
      <c r="K14" s="176">
        <v>45000</v>
      </c>
      <c r="L14" s="79">
        <v>0</v>
      </c>
      <c r="M14" s="79">
        <v>0</v>
      </c>
      <c r="N14" s="79">
        <v>2</v>
      </c>
      <c r="O14" s="88">
        <v>0</v>
      </c>
      <c r="P14" s="89">
        <v>0</v>
      </c>
      <c r="Q14" s="90">
        <f>O14+P14</f>
        <v>0</v>
      </c>
      <c r="R14" s="80">
        <f>IFERROR(Q14/N14,"-")</f>
        <v>0</v>
      </c>
      <c r="S14" s="79">
        <v>0</v>
      </c>
      <c r="T14" s="79">
        <v>0</v>
      </c>
      <c r="U14" s="80" t="str">
        <f>IFERROR(T14/(Q14),"-")</f>
        <v>-</v>
      </c>
      <c r="V14" s="81">
        <f>IFERROR(K14/SUM(Q14:Q15),"-")</f>
        <v>15000</v>
      </c>
      <c r="W14" s="82">
        <v>0</v>
      </c>
      <c r="X14" s="80" t="str">
        <f>IF(Q14=0,"-",W14/Q14)</f>
        <v>-</v>
      </c>
      <c r="Y14" s="181">
        <v>0</v>
      </c>
      <c r="Z14" s="182" t="str">
        <f>IFERROR(Y14/Q14,"-")</f>
        <v>-</v>
      </c>
      <c r="AA14" s="182" t="str">
        <f>IFERROR(Y14/W14,"-")</f>
        <v>-</v>
      </c>
      <c r="AB14" s="176">
        <f>SUM(Y14:Y15)-SUM(K14:K15)</f>
        <v>-42000</v>
      </c>
      <c r="AC14" s="83">
        <f>SUM(Y14:Y15)/SUM(K14:K15)</f>
        <v>0.066666666666667</v>
      </c>
      <c r="AD14" s="77"/>
      <c r="AE14" s="91"/>
      <c r="AF14" s="92" t="str">
        <f>IF(Q14=0,"",IF(AE14=0,"",(AE14/Q14)))</f>
        <v/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 t="str">
        <f>IF(Q14=0,"",IF(AN14=0,"",(AN14/Q14)))</f>
        <v/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 t="str">
        <f>IF(Q14=0,"",IF(AW14=0,"",(AW14/Q14)))</f>
        <v/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 t="str">
        <f>IF(Q14=0,"",IF(BF14=0,"",(BF14/Q14)))</f>
        <v/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/>
      <c r="BP14" s="117" t="str">
        <f>IF(Q14=0,"",IF(BO14=0,"",(BO14/Q14)))</f>
        <v/>
      </c>
      <c r="BQ14" s="118"/>
      <c r="BR14" s="119" t="str">
        <f>IFERROR(BQ14/BO14,"-")</f>
        <v>-</v>
      </c>
      <c r="BS14" s="120"/>
      <c r="BT14" s="121" t="str">
        <f>IFERROR(BS14/BO14,"-")</f>
        <v>-</v>
      </c>
      <c r="BU14" s="122"/>
      <c r="BV14" s="122"/>
      <c r="BW14" s="122"/>
      <c r="BX14" s="123"/>
      <c r="BY14" s="124" t="str">
        <f>IF(Q14=0,"",IF(BX14=0,"",(BX14/Q14)))</f>
        <v/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 t="str">
        <f>IF(Q14=0,"",IF(CG14=0,"",(CG14/Q14)))</f>
        <v/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181</v>
      </c>
      <c r="C15" s="184" t="s">
        <v>168</v>
      </c>
      <c r="D15" s="184"/>
      <c r="E15" s="184"/>
      <c r="F15" s="184"/>
      <c r="G15" s="184" t="s">
        <v>66</v>
      </c>
      <c r="H15" s="87"/>
      <c r="I15" s="87"/>
      <c r="J15" s="87"/>
      <c r="K15" s="176"/>
      <c r="L15" s="79">
        <v>13</v>
      </c>
      <c r="M15" s="79">
        <v>10</v>
      </c>
      <c r="N15" s="79">
        <v>9</v>
      </c>
      <c r="O15" s="88">
        <v>3</v>
      </c>
      <c r="P15" s="89">
        <v>0</v>
      </c>
      <c r="Q15" s="90">
        <f>O15+P15</f>
        <v>3</v>
      </c>
      <c r="R15" s="80">
        <f>IFERROR(Q15/N15,"-")</f>
        <v>0.33333333333333</v>
      </c>
      <c r="S15" s="79">
        <v>0</v>
      </c>
      <c r="T15" s="79">
        <v>1</v>
      </c>
      <c r="U15" s="80">
        <f>IFERROR(T15/(Q15),"-")</f>
        <v>0.33333333333333</v>
      </c>
      <c r="V15" s="81"/>
      <c r="W15" s="82">
        <v>1</v>
      </c>
      <c r="X15" s="80">
        <f>IF(Q15=0,"-",W15/Q15)</f>
        <v>0.33333333333333</v>
      </c>
      <c r="Y15" s="181">
        <v>3000</v>
      </c>
      <c r="Z15" s="182">
        <f>IFERROR(Y15/Q15,"-")</f>
        <v>1000</v>
      </c>
      <c r="AA15" s="182">
        <f>IFERROR(Y15/W15,"-")</f>
        <v>3000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>
        <v>3</v>
      </c>
      <c r="BP15" s="117">
        <f>IF(Q15=0,"",IF(BO15=0,"",(BO15/Q15)))</f>
        <v>1</v>
      </c>
      <c r="BQ15" s="118">
        <v>1</v>
      </c>
      <c r="BR15" s="119">
        <f>IFERROR(BQ15/BO15,"-")</f>
        <v>0.33333333333333</v>
      </c>
      <c r="BS15" s="120">
        <v>3000</v>
      </c>
      <c r="BT15" s="121">
        <f>IFERROR(BS15/BO15,"-")</f>
        <v>1000</v>
      </c>
      <c r="BU15" s="122">
        <v>1</v>
      </c>
      <c r="BV15" s="122"/>
      <c r="BW15" s="122"/>
      <c r="BX15" s="123"/>
      <c r="BY15" s="124">
        <f>IF(Q15=0,"",IF(BX15=0,"",(BX15/Q15)))</f>
        <v>0</v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1</v>
      </c>
      <c r="CQ15" s="138">
        <v>3000</v>
      </c>
      <c r="CR15" s="138">
        <v>3000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0.64444444444444</v>
      </c>
      <c r="B16" s="184" t="s">
        <v>182</v>
      </c>
      <c r="C16" s="184" t="s">
        <v>168</v>
      </c>
      <c r="D16" s="184" t="s">
        <v>176</v>
      </c>
      <c r="E16" s="184" t="s">
        <v>177</v>
      </c>
      <c r="F16" s="184"/>
      <c r="G16" s="184" t="s">
        <v>61</v>
      </c>
      <c r="H16" s="87" t="s">
        <v>183</v>
      </c>
      <c r="I16" s="87" t="s">
        <v>179</v>
      </c>
      <c r="J16" s="87" t="s">
        <v>154</v>
      </c>
      <c r="K16" s="176">
        <v>45000</v>
      </c>
      <c r="L16" s="79">
        <v>19</v>
      </c>
      <c r="M16" s="79">
        <v>0</v>
      </c>
      <c r="N16" s="79">
        <v>56</v>
      </c>
      <c r="O16" s="88">
        <v>6</v>
      </c>
      <c r="P16" s="89">
        <v>0</v>
      </c>
      <c r="Q16" s="90">
        <f>O16+P16</f>
        <v>6</v>
      </c>
      <c r="R16" s="80">
        <f>IFERROR(Q16/N16,"-")</f>
        <v>0.10714285714286</v>
      </c>
      <c r="S16" s="79">
        <v>3</v>
      </c>
      <c r="T16" s="79">
        <v>1</v>
      </c>
      <c r="U16" s="80">
        <f>IFERROR(T16/(Q16),"-")</f>
        <v>0.16666666666667</v>
      </c>
      <c r="V16" s="81">
        <f>IFERROR(K16/SUM(Q16:Q17),"-")</f>
        <v>2250</v>
      </c>
      <c r="W16" s="82">
        <v>3</v>
      </c>
      <c r="X16" s="80">
        <f>IF(Q16=0,"-",W16/Q16)</f>
        <v>0.5</v>
      </c>
      <c r="Y16" s="181">
        <v>16000</v>
      </c>
      <c r="Z16" s="182">
        <f>IFERROR(Y16/Q16,"-")</f>
        <v>2666.6666666667</v>
      </c>
      <c r="AA16" s="182">
        <f>IFERROR(Y16/W16,"-")</f>
        <v>5333.3333333333</v>
      </c>
      <c r="AB16" s="176">
        <f>SUM(Y16:Y17)-SUM(K16:K17)</f>
        <v>-16000</v>
      </c>
      <c r="AC16" s="83">
        <f>SUM(Y16:Y17)/SUM(K16:K17)</f>
        <v>0.64444444444444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>
        <v>1</v>
      </c>
      <c r="AO16" s="98">
        <f>IF(Q16=0,"",IF(AN16=0,"",(AN16/Q16)))</f>
        <v>0.16666666666667</v>
      </c>
      <c r="AP16" s="97"/>
      <c r="AQ16" s="99">
        <f>IFERROR(AP16/AN16,"-")</f>
        <v>0</v>
      </c>
      <c r="AR16" s="100"/>
      <c r="AS16" s="101">
        <f>IFERROR(AR16/AN16,"-")</f>
        <v>0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3</v>
      </c>
      <c r="BG16" s="110">
        <f>IF(Q16=0,"",IF(BF16=0,"",(BF16/Q16)))</f>
        <v>0.5</v>
      </c>
      <c r="BH16" s="109">
        <v>1</v>
      </c>
      <c r="BI16" s="111">
        <f>IFERROR(BH16/BF16,"-")</f>
        <v>0.33333333333333</v>
      </c>
      <c r="BJ16" s="112">
        <v>3000</v>
      </c>
      <c r="BK16" s="113">
        <f>IFERROR(BJ16/BF16,"-")</f>
        <v>1000</v>
      </c>
      <c r="BL16" s="114">
        <v>1</v>
      </c>
      <c r="BM16" s="114"/>
      <c r="BN16" s="114"/>
      <c r="BO16" s="116">
        <v>2</v>
      </c>
      <c r="BP16" s="117">
        <f>IF(Q16=0,"",IF(BO16=0,"",(BO16/Q16)))</f>
        <v>0.33333333333333</v>
      </c>
      <c r="BQ16" s="118">
        <v>2</v>
      </c>
      <c r="BR16" s="119">
        <f>IFERROR(BQ16/BO16,"-")</f>
        <v>1</v>
      </c>
      <c r="BS16" s="120">
        <v>13000</v>
      </c>
      <c r="BT16" s="121">
        <f>IFERROR(BS16/BO16,"-")</f>
        <v>6500</v>
      </c>
      <c r="BU16" s="122">
        <v>1</v>
      </c>
      <c r="BV16" s="122">
        <v>1</v>
      </c>
      <c r="BW16" s="122"/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3</v>
      </c>
      <c r="CQ16" s="138">
        <v>16000</v>
      </c>
      <c r="CR16" s="138">
        <v>8000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184</v>
      </c>
      <c r="C17" s="184" t="s">
        <v>168</v>
      </c>
      <c r="D17" s="184"/>
      <c r="E17" s="184"/>
      <c r="F17" s="184"/>
      <c r="G17" s="184" t="s">
        <v>66</v>
      </c>
      <c r="H17" s="87"/>
      <c r="I17" s="87"/>
      <c r="J17" s="87"/>
      <c r="K17" s="176"/>
      <c r="L17" s="79">
        <v>63</v>
      </c>
      <c r="M17" s="79">
        <v>44</v>
      </c>
      <c r="N17" s="79">
        <v>3</v>
      </c>
      <c r="O17" s="88">
        <v>14</v>
      </c>
      <c r="P17" s="89">
        <v>0</v>
      </c>
      <c r="Q17" s="90">
        <f>O17+P17</f>
        <v>14</v>
      </c>
      <c r="R17" s="80">
        <f>IFERROR(Q17/N17,"-")</f>
        <v>4.6666666666667</v>
      </c>
      <c r="S17" s="79">
        <v>4</v>
      </c>
      <c r="T17" s="79">
        <v>1</v>
      </c>
      <c r="U17" s="80">
        <f>IFERROR(T17/(Q17),"-")</f>
        <v>0.071428571428571</v>
      </c>
      <c r="V17" s="81"/>
      <c r="W17" s="82">
        <v>2</v>
      </c>
      <c r="X17" s="80">
        <f>IF(Q17=0,"-",W17/Q17)</f>
        <v>0.14285714285714</v>
      </c>
      <c r="Y17" s="181">
        <v>13000</v>
      </c>
      <c r="Z17" s="182">
        <f>IFERROR(Y17/Q17,"-")</f>
        <v>928.57142857143</v>
      </c>
      <c r="AA17" s="182">
        <f>IFERROR(Y17/W17,"-")</f>
        <v>6500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>
        <v>2</v>
      </c>
      <c r="AO17" s="98">
        <f>IF(Q17=0,"",IF(AN17=0,"",(AN17/Q17)))</f>
        <v>0.14285714285714</v>
      </c>
      <c r="AP17" s="97"/>
      <c r="AQ17" s="99">
        <f>IFERROR(AP17/AN17,"-")</f>
        <v>0</v>
      </c>
      <c r="AR17" s="100"/>
      <c r="AS17" s="101">
        <f>IFERROR(AR17/AN17,"-")</f>
        <v>0</v>
      </c>
      <c r="AT17" s="102"/>
      <c r="AU17" s="102"/>
      <c r="AV17" s="102"/>
      <c r="AW17" s="103">
        <v>3</v>
      </c>
      <c r="AX17" s="104">
        <f>IF(Q17=0,"",IF(AW17=0,"",(AW17/Q17)))</f>
        <v>0.21428571428571</v>
      </c>
      <c r="AY17" s="103"/>
      <c r="AZ17" s="105">
        <f>IFERROR(AY17/AW17,"-")</f>
        <v>0</v>
      </c>
      <c r="BA17" s="106"/>
      <c r="BB17" s="107">
        <f>IFERROR(BA17/AW17,"-")</f>
        <v>0</v>
      </c>
      <c r="BC17" s="108"/>
      <c r="BD17" s="108"/>
      <c r="BE17" s="108"/>
      <c r="BF17" s="109">
        <v>4</v>
      </c>
      <c r="BG17" s="110">
        <f>IF(Q17=0,"",IF(BF17=0,"",(BF17/Q17)))</f>
        <v>0.28571428571429</v>
      </c>
      <c r="BH17" s="109">
        <v>1</v>
      </c>
      <c r="BI17" s="111">
        <f>IFERROR(BH17/BF17,"-")</f>
        <v>0.25</v>
      </c>
      <c r="BJ17" s="112">
        <v>5000</v>
      </c>
      <c r="BK17" s="113">
        <f>IFERROR(BJ17/BF17,"-")</f>
        <v>1250</v>
      </c>
      <c r="BL17" s="114">
        <v>1</v>
      </c>
      <c r="BM17" s="114"/>
      <c r="BN17" s="114"/>
      <c r="BO17" s="116">
        <v>4</v>
      </c>
      <c r="BP17" s="117">
        <f>IF(Q17=0,"",IF(BO17=0,"",(BO17/Q17)))</f>
        <v>0.28571428571429</v>
      </c>
      <c r="BQ17" s="118">
        <v>1</v>
      </c>
      <c r="BR17" s="119">
        <f>IFERROR(BQ17/BO17,"-")</f>
        <v>0.25</v>
      </c>
      <c r="BS17" s="120">
        <v>8000</v>
      </c>
      <c r="BT17" s="121">
        <f>IFERROR(BS17/BO17,"-")</f>
        <v>2000</v>
      </c>
      <c r="BU17" s="122"/>
      <c r="BV17" s="122">
        <v>1</v>
      </c>
      <c r="BW17" s="122"/>
      <c r="BX17" s="123">
        <v>1</v>
      </c>
      <c r="BY17" s="124">
        <f>IF(Q17=0,"",IF(BX17=0,"",(BX17/Q17)))</f>
        <v>0.071428571428571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2</v>
      </c>
      <c r="CQ17" s="138">
        <v>13000</v>
      </c>
      <c r="CR17" s="138">
        <v>8000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>
        <f>AC18</f>
        <v>0</v>
      </c>
      <c r="B18" s="184" t="s">
        <v>185</v>
      </c>
      <c r="C18" s="184" t="s">
        <v>168</v>
      </c>
      <c r="D18" s="184" t="s">
        <v>169</v>
      </c>
      <c r="E18" s="184" t="s">
        <v>177</v>
      </c>
      <c r="F18" s="184"/>
      <c r="G18" s="184" t="s">
        <v>61</v>
      </c>
      <c r="H18" s="87" t="s">
        <v>186</v>
      </c>
      <c r="I18" s="87" t="s">
        <v>187</v>
      </c>
      <c r="J18" s="87" t="s">
        <v>188</v>
      </c>
      <c r="K18" s="176">
        <v>55000</v>
      </c>
      <c r="L18" s="79">
        <v>10</v>
      </c>
      <c r="M18" s="79">
        <v>0</v>
      </c>
      <c r="N18" s="79">
        <v>30</v>
      </c>
      <c r="O18" s="88">
        <v>4</v>
      </c>
      <c r="P18" s="89">
        <v>0</v>
      </c>
      <c r="Q18" s="90">
        <f>O18+P18</f>
        <v>4</v>
      </c>
      <c r="R18" s="80">
        <f>IFERROR(Q18/N18,"-")</f>
        <v>0.13333333333333</v>
      </c>
      <c r="S18" s="79">
        <v>1</v>
      </c>
      <c r="T18" s="79">
        <v>3</v>
      </c>
      <c r="U18" s="80">
        <f>IFERROR(T18/(Q18),"-")</f>
        <v>0.75</v>
      </c>
      <c r="V18" s="81">
        <f>IFERROR(K18/SUM(Q18:Q19),"-")</f>
        <v>5000</v>
      </c>
      <c r="W18" s="82">
        <v>0</v>
      </c>
      <c r="X18" s="80">
        <f>IF(Q18=0,"-",W18/Q18)</f>
        <v>0</v>
      </c>
      <c r="Y18" s="181">
        <v>0</v>
      </c>
      <c r="Z18" s="182">
        <f>IFERROR(Y18/Q18,"-")</f>
        <v>0</v>
      </c>
      <c r="AA18" s="182" t="str">
        <f>IFERROR(Y18/W18,"-")</f>
        <v>-</v>
      </c>
      <c r="AB18" s="176">
        <f>SUM(Y18:Y19)-SUM(K18:K19)</f>
        <v>-55000</v>
      </c>
      <c r="AC18" s="83">
        <f>SUM(Y18:Y19)/SUM(K18:K19)</f>
        <v>0</v>
      </c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>
        <v>1</v>
      </c>
      <c r="AO18" s="98">
        <f>IF(Q18=0,"",IF(AN18=0,"",(AN18/Q18)))</f>
        <v>0.25</v>
      </c>
      <c r="AP18" s="97"/>
      <c r="AQ18" s="99">
        <f>IFERROR(AP18/AN18,"-")</f>
        <v>0</v>
      </c>
      <c r="AR18" s="100"/>
      <c r="AS18" s="101">
        <f>IFERROR(AR18/AN18,"-")</f>
        <v>0</v>
      </c>
      <c r="AT18" s="102"/>
      <c r="AU18" s="102"/>
      <c r="AV18" s="102"/>
      <c r="AW18" s="103">
        <v>1</v>
      </c>
      <c r="AX18" s="104">
        <f>IF(Q18=0,"",IF(AW18=0,"",(AW18/Q18)))</f>
        <v>0.25</v>
      </c>
      <c r="AY18" s="103"/>
      <c r="AZ18" s="105">
        <f>IFERROR(AY18/AW18,"-")</f>
        <v>0</v>
      </c>
      <c r="BA18" s="106"/>
      <c r="BB18" s="107">
        <f>IFERROR(BA18/AW18,"-")</f>
        <v>0</v>
      </c>
      <c r="BC18" s="108"/>
      <c r="BD18" s="108"/>
      <c r="BE18" s="108"/>
      <c r="BF18" s="109">
        <v>1</v>
      </c>
      <c r="BG18" s="110">
        <f>IF(Q18=0,"",IF(BF18=0,"",(BF18/Q18)))</f>
        <v>0.25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1</v>
      </c>
      <c r="BP18" s="117">
        <f>IF(Q18=0,"",IF(BO18=0,"",(BO18/Q18)))</f>
        <v>0.25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189</v>
      </c>
      <c r="C19" s="184" t="s">
        <v>168</v>
      </c>
      <c r="D19" s="184"/>
      <c r="E19" s="184"/>
      <c r="F19" s="184"/>
      <c r="G19" s="184" t="s">
        <v>66</v>
      </c>
      <c r="H19" s="87"/>
      <c r="I19" s="87"/>
      <c r="J19" s="87"/>
      <c r="K19" s="176"/>
      <c r="L19" s="79">
        <v>42</v>
      </c>
      <c r="M19" s="79">
        <v>31</v>
      </c>
      <c r="N19" s="79">
        <v>6</v>
      </c>
      <c r="O19" s="88">
        <v>7</v>
      </c>
      <c r="P19" s="89">
        <v>0</v>
      </c>
      <c r="Q19" s="90">
        <f>O19+P19</f>
        <v>7</v>
      </c>
      <c r="R19" s="80">
        <f>IFERROR(Q19/N19,"-")</f>
        <v>1.1666666666667</v>
      </c>
      <c r="S19" s="79">
        <v>3</v>
      </c>
      <c r="T19" s="79">
        <v>2</v>
      </c>
      <c r="U19" s="80">
        <f>IFERROR(T19/(Q19),"-")</f>
        <v>0.28571428571429</v>
      </c>
      <c r="V19" s="81"/>
      <c r="W19" s="82">
        <v>0</v>
      </c>
      <c r="X19" s="80">
        <f>IF(Q19=0,"-",W19/Q19)</f>
        <v>0</v>
      </c>
      <c r="Y19" s="181">
        <v>0</v>
      </c>
      <c r="Z19" s="182">
        <f>IFERROR(Y19/Q19,"-")</f>
        <v>0</v>
      </c>
      <c r="AA19" s="182" t="str">
        <f>IFERROR(Y19/W19,"-")</f>
        <v>-</v>
      </c>
      <c r="AB19" s="176"/>
      <c r="AC19" s="83"/>
      <c r="AD19" s="77"/>
      <c r="AE19" s="91">
        <v>1</v>
      </c>
      <c r="AF19" s="92">
        <f>IF(Q19=0,"",IF(AE19=0,"",(AE19/Q19)))</f>
        <v>0.14285714285714</v>
      </c>
      <c r="AG19" s="91"/>
      <c r="AH19" s="93">
        <f>IFERROR(AG19/AE19,"-")</f>
        <v>0</v>
      </c>
      <c r="AI19" s="94"/>
      <c r="AJ19" s="95">
        <f>IFERROR(AI19/AE19,"-")</f>
        <v>0</v>
      </c>
      <c r="AK19" s="96"/>
      <c r="AL19" s="96"/>
      <c r="AM19" s="96"/>
      <c r="AN19" s="97">
        <v>1</v>
      </c>
      <c r="AO19" s="98">
        <f>IF(Q19=0,"",IF(AN19=0,"",(AN19/Q19)))</f>
        <v>0.14285714285714</v>
      </c>
      <c r="AP19" s="97"/>
      <c r="AQ19" s="99">
        <f>IFERROR(AP19/AN19,"-")</f>
        <v>0</v>
      </c>
      <c r="AR19" s="100"/>
      <c r="AS19" s="101">
        <f>IFERROR(AR19/AN19,"-")</f>
        <v>0</v>
      </c>
      <c r="AT19" s="102"/>
      <c r="AU19" s="102"/>
      <c r="AV19" s="102"/>
      <c r="AW19" s="103">
        <v>1</v>
      </c>
      <c r="AX19" s="104">
        <f>IF(Q19=0,"",IF(AW19=0,"",(AW19/Q19)))</f>
        <v>0.14285714285714</v>
      </c>
      <c r="AY19" s="103"/>
      <c r="AZ19" s="105">
        <f>IFERROR(AY19/AW19,"-")</f>
        <v>0</v>
      </c>
      <c r="BA19" s="106"/>
      <c r="BB19" s="107">
        <f>IFERROR(BA19/AW19,"-")</f>
        <v>0</v>
      </c>
      <c r="BC19" s="108"/>
      <c r="BD19" s="108"/>
      <c r="BE19" s="108"/>
      <c r="BF19" s="109">
        <v>3</v>
      </c>
      <c r="BG19" s="110">
        <f>IF(Q19=0,"",IF(BF19=0,"",(BF19/Q19)))</f>
        <v>0.42857142857143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/>
      <c r="BP19" s="117">
        <f>IF(Q19=0,"",IF(BO19=0,"",(BO19/Q19)))</f>
        <v>0</v>
      </c>
      <c r="BQ19" s="118"/>
      <c r="BR19" s="119" t="str">
        <f>IFERROR(BQ19/BO19,"-")</f>
        <v>-</v>
      </c>
      <c r="BS19" s="120"/>
      <c r="BT19" s="121" t="str">
        <f>IFERROR(BS19/BO19,"-")</f>
        <v>-</v>
      </c>
      <c r="BU19" s="122"/>
      <c r="BV19" s="122"/>
      <c r="BW19" s="122"/>
      <c r="BX19" s="123">
        <v>1</v>
      </c>
      <c r="BY19" s="124">
        <f>IF(Q19=0,"",IF(BX19=0,"",(BX19/Q19)))</f>
        <v>0.14285714285714</v>
      </c>
      <c r="BZ19" s="125"/>
      <c r="CA19" s="126">
        <f>IFERROR(BZ19/BX19,"-")</f>
        <v>0</v>
      </c>
      <c r="CB19" s="127"/>
      <c r="CC19" s="128">
        <f>IFERROR(CB19/BX19,"-")</f>
        <v>0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0</v>
      </c>
      <c r="B20" s="184" t="s">
        <v>190</v>
      </c>
      <c r="C20" s="184" t="s">
        <v>168</v>
      </c>
      <c r="D20" s="184" t="s">
        <v>191</v>
      </c>
      <c r="E20" s="184" t="s">
        <v>177</v>
      </c>
      <c r="F20" s="184"/>
      <c r="G20" s="184" t="s">
        <v>61</v>
      </c>
      <c r="H20" s="87" t="s">
        <v>192</v>
      </c>
      <c r="I20" s="87" t="s">
        <v>179</v>
      </c>
      <c r="J20" s="87" t="s">
        <v>126</v>
      </c>
      <c r="K20" s="176">
        <v>35000</v>
      </c>
      <c r="L20" s="79">
        <v>2</v>
      </c>
      <c r="M20" s="79">
        <v>0</v>
      </c>
      <c r="N20" s="79">
        <v>8</v>
      </c>
      <c r="O20" s="88">
        <v>2</v>
      </c>
      <c r="P20" s="89">
        <v>0</v>
      </c>
      <c r="Q20" s="90">
        <f>O20+P20</f>
        <v>2</v>
      </c>
      <c r="R20" s="80">
        <f>IFERROR(Q20/N20,"-")</f>
        <v>0.25</v>
      </c>
      <c r="S20" s="79">
        <v>0</v>
      </c>
      <c r="T20" s="79">
        <v>2</v>
      </c>
      <c r="U20" s="80">
        <f>IFERROR(T20/(Q20),"-")</f>
        <v>1</v>
      </c>
      <c r="V20" s="81">
        <f>IFERROR(K20/SUM(Q20:Q21),"-")</f>
        <v>11666.666666667</v>
      </c>
      <c r="W20" s="82">
        <v>0</v>
      </c>
      <c r="X20" s="80">
        <f>IF(Q20=0,"-",W20/Q20)</f>
        <v>0</v>
      </c>
      <c r="Y20" s="181">
        <v>0</v>
      </c>
      <c r="Z20" s="182">
        <f>IFERROR(Y20/Q20,"-")</f>
        <v>0</v>
      </c>
      <c r="AA20" s="182" t="str">
        <f>IFERROR(Y20/W20,"-")</f>
        <v>-</v>
      </c>
      <c r="AB20" s="176">
        <f>SUM(Y20:Y21)-SUM(K20:K21)</f>
        <v>-35000</v>
      </c>
      <c r="AC20" s="83">
        <f>SUM(Y20:Y21)/SUM(K20:K21)</f>
        <v>0</v>
      </c>
      <c r="AD20" s="77"/>
      <c r="AE20" s="91">
        <v>1</v>
      </c>
      <c r="AF20" s="92">
        <f>IF(Q20=0,"",IF(AE20=0,"",(AE20/Q20)))</f>
        <v>0.5</v>
      </c>
      <c r="AG20" s="91"/>
      <c r="AH20" s="93">
        <f>IFERROR(AG20/AE20,"-")</f>
        <v>0</v>
      </c>
      <c r="AI20" s="94"/>
      <c r="AJ20" s="95">
        <f>IFERROR(AI20/AE20,"-")</f>
        <v>0</v>
      </c>
      <c r="AK20" s="96"/>
      <c r="AL20" s="96"/>
      <c r="AM20" s="96"/>
      <c r="AN20" s="97">
        <v>1</v>
      </c>
      <c r="AO20" s="98">
        <f>IF(Q20=0,"",IF(AN20=0,"",(AN20/Q20)))</f>
        <v>0.5</v>
      </c>
      <c r="AP20" s="97"/>
      <c r="AQ20" s="99">
        <f>IFERROR(AP20/AN20,"-")</f>
        <v>0</v>
      </c>
      <c r="AR20" s="100"/>
      <c r="AS20" s="101">
        <f>IFERROR(AR20/AN20,"-")</f>
        <v>0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/>
      <c r="BP20" s="117">
        <f>IF(Q20=0,"",IF(BO20=0,"",(BO20/Q20)))</f>
        <v>0</v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193</v>
      </c>
      <c r="C21" s="184" t="s">
        <v>168</v>
      </c>
      <c r="D21" s="184"/>
      <c r="E21" s="184"/>
      <c r="F21" s="184"/>
      <c r="G21" s="184" t="s">
        <v>66</v>
      </c>
      <c r="H21" s="87"/>
      <c r="I21" s="87"/>
      <c r="J21" s="87"/>
      <c r="K21" s="176"/>
      <c r="L21" s="79">
        <v>23</v>
      </c>
      <c r="M21" s="79">
        <v>9</v>
      </c>
      <c r="N21" s="79">
        <v>10</v>
      </c>
      <c r="O21" s="88">
        <v>1</v>
      </c>
      <c r="P21" s="89">
        <v>0</v>
      </c>
      <c r="Q21" s="90">
        <f>O21+P21</f>
        <v>1</v>
      </c>
      <c r="R21" s="80">
        <f>IFERROR(Q21/N21,"-")</f>
        <v>0.1</v>
      </c>
      <c r="S21" s="79">
        <v>1</v>
      </c>
      <c r="T21" s="79">
        <v>0</v>
      </c>
      <c r="U21" s="80">
        <f>IFERROR(T21/(Q21),"-")</f>
        <v>0</v>
      </c>
      <c r="V21" s="81"/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/>
      <c r="BP21" s="117">
        <f>IF(Q21=0,"",IF(BO21=0,"",(BO21/Q21)))</f>
        <v>0</v>
      </c>
      <c r="BQ21" s="118"/>
      <c r="BR21" s="119" t="str">
        <f>IFERROR(BQ21/BO21,"-")</f>
        <v>-</v>
      </c>
      <c r="BS21" s="120"/>
      <c r="BT21" s="121" t="str">
        <f>IFERROR(BS21/BO21,"-")</f>
        <v>-</v>
      </c>
      <c r="BU21" s="122"/>
      <c r="BV21" s="122"/>
      <c r="BW21" s="122"/>
      <c r="BX21" s="123">
        <v>1</v>
      </c>
      <c r="BY21" s="124">
        <f>IF(Q21=0,"",IF(BX21=0,"",(BX21/Q21)))</f>
        <v>1</v>
      </c>
      <c r="BZ21" s="125"/>
      <c r="CA21" s="126">
        <f>IFERROR(BZ21/BX21,"-")</f>
        <v>0</v>
      </c>
      <c r="CB21" s="127"/>
      <c r="CC21" s="128">
        <f>IFERROR(CB21/BX21,"-")</f>
        <v>0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0</v>
      </c>
      <c r="B22" s="184" t="s">
        <v>194</v>
      </c>
      <c r="C22" s="184" t="s">
        <v>168</v>
      </c>
      <c r="D22" s="184" t="s">
        <v>195</v>
      </c>
      <c r="E22" s="184" t="s">
        <v>177</v>
      </c>
      <c r="F22" s="184"/>
      <c r="G22" s="184" t="s">
        <v>61</v>
      </c>
      <c r="H22" s="87" t="s">
        <v>196</v>
      </c>
      <c r="I22" s="87" t="s">
        <v>187</v>
      </c>
      <c r="J22" s="185" t="s">
        <v>197</v>
      </c>
      <c r="K22" s="176">
        <v>50000</v>
      </c>
      <c r="L22" s="79">
        <v>2</v>
      </c>
      <c r="M22" s="79">
        <v>0</v>
      </c>
      <c r="N22" s="79">
        <v>30</v>
      </c>
      <c r="O22" s="88">
        <v>1</v>
      </c>
      <c r="P22" s="89">
        <v>0</v>
      </c>
      <c r="Q22" s="90">
        <f>O22+P22</f>
        <v>1</v>
      </c>
      <c r="R22" s="80">
        <f>IFERROR(Q22/N22,"-")</f>
        <v>0.033333333333333</v>
      </c>
      <c r="S22" s="79">
        <v>1</v>
      </c>
      <c r="T22" s="79">
        <v>0</v>
      </c>
      <c r="U22" s="80">
        <f>IFERROR(T22/(Q22),"-")</f>
        <v>0</v>
      </c>
      <c r="V22" s="81">
        <f>IFERROR(K22/SUM(Q22:Q23),"-")</f>
        <v>12500</v>
      </c>
      <c r="W22" s="82">
        <v>0</v>
      </c>
      <c r="X22" s="80">
        <f>IF(Q22=0,"-",W22/Q22)</f>
        <v>0</v>
      </c>
      <c r="Y22" s="181">
        <v>0</v>
      </c>
      <c r="Z22" s="182">
        <f>IFERROR(Y22/Q22,"-")</f>
        <v>0</v>
      </c>
      <c r="AA22" s="182" t="str">
        <f>IFERROR(Y22/W22,"-")</f>
        <v>-</v>
      </c>
      <c r="AB22" s="176">
        <f>SUM(Y22:Y23)-SUM(K22:K23)</f>
        <v>-50000</v>
      </c>
      <c r="AC22" s="83">
        <f>SUM(Y22:Y23)/SUM(K22:K23)</f>
        <v>0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/>
      <c r="BP22" s="117">
        <f>IF(Q22=0,"",IF(BO22=0,"",(BO22/Q22)))</f>
        <v>0</v>
      </c>
      <c r="BQ22" s="118"/>
      <c r="BR22" s="119" t="str">
        <f>IFERROR(BQ22/BO22,"-")</f>
        <v>-</v>
      </c>
      <c r="BS22" s="120"/>
      <c r="BT22" s="121" t="str">
        <f>IFERROR(BS22/BO22,"-")</f>
        <v>-</v>
      </c>
      <c r="BU22" s="122"/>
      <c r="BV22" s="122"/>
      <c r="BW22" s="122"/>
      <c r="BX22" s="123">
        <v>1</v>
      </c>
      <c r="BY22" s="124">
        <f>IF(Q22=0,"",IF(BX22=0,"",(BX22/Q22)))</f>
        <v>1</v>
      </c>
      <c r="BZ22" s="125"/>
      <c r="CA22" s="126">
        <f>IFERROR(BZ22/BX22,"-")</f>
        <v>0</v>
      </c>
      <c r="CB22" s="127"/>
      <c r="CC22" s="128">
        <f>IFERROR(CB22/BX22,"-")</f>
        <v>0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198</v>
      </c>
      <c r="C23" s="184" t="s">
        <v>168</v>
      </c>
      <c r="D23" s="184"/>
      <c r="E23" s="184"/>
      <c r="F23" s="184"/>
      <c r="G23" s="184" t="s">
        <v>66</v>
      </c>
      <c r="H23" s="87"/>
      <c r="I23" s="87"/>
      <c r="J23" s="87"/>
      <c r="K23" s="176"/>
      <c r="L23" s="79">
        <v>13</v>
      </c>
      <c r="M23" s="79">
        <v>11</v>
      </c>
      <c r="N23" s="79">
        <v>2</v>
      </c>
      <c r="O23" s="88">
        <v>3</v>
      </c>
      <c r="P23" s="89">
        <v>0</v>
      </c>
      <c r="Q23" s="90">
        <f>O23+P23</f>
        <v>3</v>
      </c>
      <c r="R23" s="80">
        <f>IFERROR(Q23/N23,"-")</f>
        <v>1.5</v>
      </c>
      <c r="S23" s="79">
        <v>0</v>
      </c>
      <c r="T23" s="79">
        <v>1</v>
      </c>
      <c r="U23" s="80">
        <f>IFERROR(T23/(Q23),"-")</f>
        <v>0.33333333333333</v>
      </c>
      <c r="V23" s="81"/>
      <c r="W23" s="82">
        <v>0</v>
      </c>
      <c r="X23" s="80">
        <f>IF(Q23=0,"-",W23/Q23)</f>
        <v>0</v>
      </c>
      <c r="Y23" s="181">
        <v>0</v>
      </c>
      <c r="Z23" s="182">
        <f>IFERROR(Y23/Q23,"-")</f>
        <v>0</v>
      </c>
      <c r="AA23" s="182" t="str">
        <f>IFERROR(Y23/W23,"-")</f>
        <v>-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>
        <v>1</v>
      </c>
      <c r="AX23" s="104">
        <f>IF(Q23=0,"",IF(AW23=0,"",(AW23/Q23)))</f>
        <v>0.33333333333333</v>
      </c>
      <c r="AY23" s="103"/>
      <c r="AZ23" s="105">
        <f>IFERROR(AY23/AW23,"-")</f>
        <v>0</v>
      </c>
      <c r="BA23" s="106"/>
      <c r="BB23" s="107">
        <f>IFERROR(BA23/AW23,"-")</f>
        <v>0</v>
      </c>
      <c r="BC23" s="108"/>
      <c r="BD23" s="108"/>
      <c r="BE23" s="108"/>
      <c r="BF23" s="109">
        <v>1</v>
      </c>
      <c r="BG23" s="110">
        <f>IF(Q23=0,"",IF(BF23=0,"",(BF23/Q23)))</f>
        <v>0.33333333333333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>
        <v>1</v>
      </c>
      <c r="BP23" s="117">
        <f>IF(Q23=0,"",IF(BO23=0,"",(BO23/Q23)))</f>
        <v>0.33333333333333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/>
      <c r="BY23" s="124">
        <f>IF(Q23=0,"",IF(BX23=0,"",(BX23/Q23)))</f>
        <v>0</v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>
        <f>AC24</f>
        <v>0.066666666666667</v>
      </c>
      <c r="B24" s="184" t="s">
        <v>199</v>
      </c>
      <c r="C24" s="184" t="s">
        <v>168</v>
      </c>
      <c r="D24" s="184" t="s">
        <v>176</v>
      </c>
      <c r="E24" s="184" t="s">
        <v>177</v>
      </c>
      <c r="F24" s="184"/>
      <c r="G24" s="184" t="s">
        <v>61</v>
      </c>
      <c r="H24" s="87" t="s">
        <v>200</v>
      </c>
      <c r="I24" s="87" t="s">
        <v>179</v>
      </c>
      <c r="J24" s="87" t="s">
        <v>201</v>
      </c>
      <c r="K24" s="176">
        <v>45000</v>
      </c>
      <c r="L24" s="79">
        <v>0</v>
      </c>
      <c r="M24" s="79">
        <v>0</v>
      </c>
      <c r="N24" s="79">
        <v>3</v>
      </c>
      <c r="O24" s="88">
        <v>0</v>
      </c>
      <c r="P24" s="89">
        <v>0</v>
      </c>
      <c r="Q24" s="90">
        <f>O24+P24</f>
        <v>0</v>
      </c>
      <c r="R24" s="80">
        <f>IFERROR(Q24/N24,"-")</f>
        <v>0</v>
      </c>
      <c r="S24" s="79">
        <v>0</v>
      </c>
      <c r="T24" s="79">
        <v>0</v>
      </c>
      <c r="U24" s="80" t="str">
        <f>IFERROR(T24/(Q24),"-")</f>
        <v>-</v>
      </c>
      <c r="V24" s="81">
        <f>IFERROR(K24/SUM(Q24:Q25),"-")</f>
        <v>15000</v>
      </c>
      <c r="W24" s="82">
        <v>0</v>
      </c>
      <c r="X24" s="80" t="str">
        <f>IF(Q24=0,"-",W24/Q24)</f>
        <v>-</v>
      </c>
      <c r="Y24" s="181">
        <v>0</v>
      </c>
      <c r="Z24" s="182" t="str">
        <f>IFERROR(Y24/Q24,"-")</f>
        <v>-</v>
      </c>
      <c r="AA24" s="182" t="str">
        <f>IFERROR(Y24/W24,"-")</f>
        <v>-</v>
      </c>
      <c r="AB24" s="176">
        <f>SUM(Y24:Y25)-SUM(K24:K25)</f>
        <v>-42000</v>
      </c>
      <c r="AC24" s="83">
        <f>SUM(Y24:Y25)/SUM(K24:K25)</f>
        <v>0.066666666666667</v>
      </c>
      <c r="AD24" s="77"/>
      <c r="AE24" s="91"/>
      <c r="AF24" s="92" t="str">
        <f>IF(Q24=0,"",IF(AE24=0,"",(AE24/Q24)))</f>
        <v/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 t="str">
        <f>IF(Q24=0,"",IF(AN24=0,"",(AN24/Q24)))</f>
        <v/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 t="str">
        <f>IF(Q24=0,"",IF(AW24=0,"",(AW24/Q24)))</f>
        <v/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 t="str">
        <f>IF(Q24=0,"",IF(BF24=0,"",(BF24/Q24)))</f>
        <v/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/>
      <c r="BP24" s="117" t="str">
        <f>IF(Q24=0,"",IF(BO24=0,"",(BO24/Q24)))</f>
        <v/>
      </c>
      <c r="BQ24" s="118"/>
      <c r="BR24" s="119" t="str">
        <f>IFERROR(BQ24/BO24,"-")</f>
        <v>-</v>
      </c>
      <c r="BS24" s="120"/>
      <c r="BT24" s="121" t="str">
        <f>IFERROR(BS24/BO24,"-")</f>
        <v>-</v>
      </c>
      <c r="BU24" s="122"/>
      <c r="BV24" s="122"/>
      <c r="BW24" s="122"/>
      <c r="BX24" s="123"/>
      <c r="BY24" s="124" t="str">
        <f>IF(Q24=0,"",IF(BX24=0,"",(BX24/Q24)))</f>
        <v/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 t="str">
        <f>IF(Q24=0,"",IF(CG24=0,"",(CG24/Q24)))</f>
        <v/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202</v>
      </c>
      <c r="C25" s="184" t="s">
        <v>168</v>
      </c>
      <c r="D25" s="184"/>
      <c r="E25" s="184"/>
      <c r="F25" s="184"/>
      <c r="G25" s="184" t="s">
        <v>66</v>
      </c>
      <c r="H25" s="87"/>
      <c r="I25" s="87"/>
      <c r="J25" s="87"/>
      <c r="K25" s="176"/>
      <c r="L25" s="79">
        <v>26</v>
      </c>
      <c r="M25" s="79">
        <v>11</v>
      </c>
      <c r="N25" s="79">
        <v>12</v>
      </c>
      <c r="O25" s="88">
        <v>3</v>
      </c>
      <c r="P25" s="89">
        <v>0</v>
      </c>
      <c r="Q25" s="90">
        <f>O25+P25</f>
        <v>3</v>
      </c>
      <c r="R25" s="80">
        <f>IFERROR(Q25/N25,"-")</f>
        <v>0.25</v>
      </c>
      <c r="S25" s="79">
        <v>2</v>
      </c>
      <c r="T25" s="79">
        <v>0</v>
      </c>
      <c r="U25" s="80">
        <f>IFERROR(T25/(Q25),"-")</f>
        <v>0</v>
      </c>
      <c r="V25" s="81"/>
      <c r="W25" s="82">
        <v>1</v>
      </c>
      <c r="X25" s="80">
        <f>IF(Q25=0,"-",W25/Q25)</f>
        <v>0.33333333333333</v>
      </c>
      <c r="Y25" s="181">
        <v>3000</v>
      </c>
      <c r="Z25" s="182">
        <f>IFERROR(Y25/Q25,"-")</f>
        <v>1000</v>
      </c>
      <c r="AA25" s="182">
        <f>IFERROR(Y25/W25,"-")</f>
        <v>3000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>
        <v>1</v>
      </c>
      <c r="AX25" s="104">
        <f>IF(Q25=0,"",IF(AW25=0,"",(AW25/Q25)))</f>
        <v>0.33333333333333</v>
      </c>
      <c r="AY25" s="103"/>
      <c r="AZ25" s="105">
        <f>IFERROR(AY25/AW25,"-")</f>
        <v>0</v>
      </c>
      <c r="BA25" s="106"/>
      <c r="BB25" s="107">
        <f>IFERROR(BA25/AW25,"-")</f>
        <v>0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>
        <v>1</v>
      </c>
      <c r="BP25" s="117">
        <f>IF(Q25=0,"",IF(BO25=0,"",(BO25/Q25)))</f>
        <v>0.33333333333333</v>
      </c>
      <c r="BQ25" s="118"/>
      <c r="BR25" s="119">
        <f>IFERROR(BQ25/BO25,"-")</f>
        <v>0</v>
      </c>
      <c r="BS25" s="120"/>
      <c r="BT25" s="121">
        <f>IFERROR(BS25/BO25,"-")</f>
        <v>0</v>
      </c>
      <c r="BU25" s="122"/>
      <c r="BV25" s="122"/>
      <c r="BW25" s="122"/>
      <c r="BX25" s="123">
        <v>1</v>
      </c>
      <c r="BY25" s="124">
        <f>IF(Q25=0,"",IF(BX25=0,"",(BX25/Q25)))</f>
        <v>0.33333333333333</v>
      </c>
      <c r="BZ25" s="125">
        <v>1</v>
      </c>
      <c r="CA25" s="126">
        <f>IFERROR(BZ25/BX25,"-")</f>
        <v>1</v>
      </c>
      <c r="CB25" s="127">
        <v>3000</v>
      </c>
      <c r="CC25" s="128">
        <f>IFERROR(CB25/BX25,"-")</f>
        <v>3000</v>
      </c>
      <c r="CD25" s="129">
        <v>1</v>
      </c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1</v>
      </c>
      <c r="CQ25" s="138">
        <v>3000</v>
      </c>
      <c r="CR25" s="138">
        <v>3000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30"/>
      <c r="B26" s="84"/>
      <c r="C26" s="84"/>
      <c r="D26" s="85"/>
      <c r="E26" s="85"/>
      <c r="F26" s="85"/>
      <c r="G26" s="86"/>
      <c r="H26" s="87"/>
      <c r="I26" s="87"/>
      <c r="J26" s="87"/>
      <c r="K26" s="177"/>
      <c r="L26" s="34"/>
      <c r="M26" s="34"/>
      <c r="N26" s="31"/>
      <c r="O26" s="23"/>
      <c r="P26" s="23"/>
      <c r="Q26" s="23"/>
      <c r="R26" s="32"/>
      <c r="S26" s="32"/>
      <c r="T26" s="23"/>
      <c r="U26" s="32"/>
      <c r="V26" s="25"/>
      <c r="W26" s="25"/>
      <c r="X26" s="25"/>
      <c r="Y26" s="183"/>
      <c r="Z26" s="183"/>
      <c r="AA26" s="183"/>
      <c r="AB26" s="183"/>
      <c r="AC26" s="33"/>
      <c r="AD26" s="57"/>
      <c r="AE26" s="61"/>
      <c r="AF26" s="62"/>
      <c r="AG26" s="61"/>
      <c r="AH26" s="65"/>
      <c r="AI26" s="66"/>
      <c r="AJ26" s="67"/>
      <c r="AK26" s="68"/>
      <c r="AL26" s="68"/>
      <c r="AM26" s="68"/>
      <c r="AN26" s="61"/>
      <c r="AO26" s="62"/>
      <c r="AP26" s="61"/>
      <c r="AQ26" s="65"/>
      <c r="AR26" s="66"/>
      <c r="AS26" s="67"/>
      <c r="AT26" s="68"/>
      <c r="AU26" s="68"/>
      <c r="AV26" s="68"/>
      <c r="AW26" s="61"/>
      <c r="AX26" s="62"/>
      <c r="AY26" s="61"/>
      <c r="AZ26" s="65"/>
      <c r="BA26" s="66"/>
      <c r="BB26" s="67"/>
      <c r="BC26" s="68"/>
      <c r="BD26" s="68"/>
      <c r="BE26" s="68"/>
      <c r="BF26" s="61"/>
      <c r="BG26" s="62"/>
      <c r="BH26" s="61"/>
      <c r="BI26" s="65"/>
      <c r="BJ26" s="66"/>
      <c r="BK26" s="67"/>
      <c r="BL26" s="68"/>
      <c r="BM26" s="68"/>
      <c r="BN26" s="68"/>
      <c r="BO26" s="63"/>
      <c r="BP26" s="64"/>
      <c r="BQ26" s="61"/>
      <c r="BR26" s="65"/>
      <c r="BS26" s="66"/>
      <c r="BT26" s="67"/>
      <c r="BU26" s="68"/>
      <c r="BV26" s="68"/>
      <c r="BW26" s="68"/>
      <c r="BX26" s="63"/>
      <c r="BY26" s="64"/>
      <c r="BZ26" s="61"/>
      <c r="CA26" s="65"/>
      <c r="CB26" s="66"/>
      <c r="CC26" s="67"/>
      <c r="CD26" s="68"/>
      <c r="CE26" s="68"/>
      <c r="CF26" s="68"/>
      <c r="CG26" s="63"/>
      <c r="CH26" s="64"/>
      <c r="CI26" s="61"/>
      <c r="CJ26" s="65"/>
      <c r="CK26" s="66"/>
      <c r="CL26" s="67"/>
      <c r="CM26" s="68"/>
      <c r="CN26" s="68"/>
      <c r="CO26" s="68"/>
      <c r="CP26" s="69"/>
      <c r="CQ26" s="66"/>
      <c r="CR26" s="66"/>
      <c r="CS26" s="66"/>
      <c r="CT26" s="70"/>
    </row>
    <row r="27" spans="1:99">
      <c r="A27" s="30"/>
      <c r="B27" s="37"/>
      <c r="C27" s="37"/>
      <c r="D27" s="21"/>
      <c r="E27" s="21"/>
      <c r="F27" s="21"/>
      <c r="G27" s="22"/>
      <c r="H27" s="36"/>
      <c r="I27" s="36"/>
      <c r="J27" s="73"/>
      <c r="K27" s="178"/>
      <c r="L27" s="34"/>
      <c r="M27" s="34"/>
      <c r="N27" s="31"/>
      <c r="O27" s="23"/>
      <c r="P27" s="23"/>
      <c r="Q27" s="23"/>
      <c r="R27" s="32"/>
      <c r="S27" s="32"/>
      <c r="T27" s="23"/>
      <c r="U27" s="32"/>
      <c r="V27" s="25"/>
      <c r="W27" s="25"/>
      <c r="X27" s="25"/>
      <c r="Y27" s="183"/>
      <c r="Z27" s="183"/>
      <c r="AA27" s="183"/>
      <c r="AB27" s="183"/>
      <c r="AC27" s="33"/>
      <c r="AD27" s="59"/>
      <c r="AE27" s="61"/>
      <c r="AF27" s="62"/>
      <c r="AG27" s="61"/>
      <c r="AH27" s="65"/>
      <c r="AI27" s="66"/>
      <c r="AJ27" s="67"/>
      <c r="AK27" s="68"/>
      <c r="AL27" s="68"/>
      <c r="AM27" s="68"/>
      <c r="AN27" s="61"/>
      <c r="AO27" s="62"/>
      <c r="AP27" s="61"/>
      <c r="AQ27" s="65"/>
      <c r="AR27" s="66"/>
      <c r="AS27" s="67"/>
      <c r="AT27" s="68"/>
      <c r="AU27" s="68"/>
      <c r="AV27" s="68"/>
      <c r="AW27" s="61"/>
      <c r="AX27" s="62"/>
      <c r="AY27" s="61"/>
      <c r="AZ27" s="65"/>
      <c r="BA27" s="66"/>
      <c r="BB27" s="67"/>
      <c r="BC27" s="68"/>
      <c r="BD27" s="68"/>
      <c r="BE27" s="68"/>
      <c r="BF27" s="61"/>
      <c r="BG27" s="62"/>
      <c r="BH27" s="61"/>
      <c r="BI27" s="65"/>
      <c r="BJ27" s="66"/>
      <c r="BK27" s="67"/>
      <c r="BL27" s="68"/>
      <c r="BM27" s="68"/>
      <c r="BN27" s="68"/>
      <c r="BO27" s="63"/>
      <c r="BP27" s="64"/>
      <c r="BQ27" s="61"/>
      <c r="BR27" s="65"/>
      <c r="BS27" s="66"/>
      <c r="BT27" s="67"/>
      <c r="BU27" s="68"/>
      <c r="BV27" s="68"/>
      <c r="BW27" s="68"/>
      <c r="BX27" s="63"/>
      <c r="BY27" s="64"/>
      <c r="BZ27" s="61"/>
      <c r="CA27" s="65"/>
      <c r="CB27" s="66"/>
      <c r="CC27" s="67"/>
      <c r="CD27" s="68"/>
      <c r="CE27" s="68"/>
      <c r="CF27" s="68"/>
      <c r="CG27" s="63"/>
      <c r="CH27" s="64"/>
      <c r="CI27" s="61"/>
      <c r="CJ27" s="65"/>
      <c r="CK27" s="66"/>
      <c r="CL27" s="67"/>
      <c r="CM27" s="68"/>
      <c r="CN27" s="68"/>
      <c r="CO27" s="68"/>
      <c r="CP27" s="69"/>
      <c r="CQ27" s="66"/>
      <c r="CR27" s="66"/>
      <c r="CS27" s="66"/>
      <c r="CT27" s="70"/>
    </row>
    <row r="28" spans="1:99">
      <c r="A28" s="19">
        <f>AC28</f>
        <v>1.3336956521739</v>
      </c>
      <c r="B28" s="39"/>
      <c r="C28" s="39"/>
      <c r="D28" s="39"/>
      <c r="E28" s="39"/>
      <c r="F28" s="39"/>
      <c r="G28" s="39"/>
      <c r="H28" s="40" t="s">
        <v>203</v>
      </c>
      <c r="I28" s="40"/>
      <c r="J28" s="40"/>
      <c r="K28" s="179">
        <f>SUM(K6:K27)</f>
        <v>920000</v>
      </c>
      <c r="L28" s="41">
        <f>SUM(L6:L27)</f>
        <v>582</v>
      </c>
      <c r="M28" s="41">
        <f>SUM(M6:M27)</f>
        <v>257</v>
      </c>
      <c r="N28" s="41">
        <f>SUM(N6:N27)</f>
        <v>562</v>
      </c>
      <c r="O28" s="41">
        <f>SUM(O6:O27)</f>
        <v>109</v>
      </c>
      <c r="P28" s="41">
        <f>SUM(P6:P27)</f>
        <v>0</v>
      </c>
      <c r="Q28" s="41">
        <f>SUM(Q6:Q27)</f>
        <v>109</v>
      </c>
      <c r="R28" s="42">
        <f>IFERROR(Q28/N28,"-")</f>
        <v>0.19395017793594</v>
      </c>
      <c r="S28" s="76">
        <f>SUM(S6:S27)</f>
        <v>44</v>
      </c>
      <c r="T28" s="76">
        <f>SUM(T6:T27)</f>
        <v>26</v>
      </c>
      <c r="U28" s="42">
        <f>IFERROR(S28/Q28,"-")</f>
        <v>0.40366972477064</v>
      </c>
      <c r="V28" s="43">
        <f>IFERROR(K28/Q28,"-")</f>
        <v>8440.3669724771</v>
      </c>
      <c r="W28" s="44">
        <f>SUM(W6:W27)</f>
        <v>31</v>
      </c>
      <c r="X28" s="42">
        <f>IFERROR(W28/Q28,"-")</f>
        <v>0.28440366972477</v>
      </c>
      <c r="Y28" s="179">
        <f>SUM(Y6:Y27)</f>
        <v>1227000</v>
      </c>
      <c r="Z28" s="179">
        <f>IFERROR(Y28/Q28,"-")</f>
        <v>11256.880733945</v>
      </c>
      <c r="AA28" s="179">
        <f>IFERROR(Y28/W28,"-")</f>
        <v>39580.64516129</v>
      </c>
      <c r="AB28" s="179">
        <f>Y28-K28</f>
        <v>307000</v>
      </c>
      <c r="AC28" s="45">
        <f>Y28/K28</f>
        <v>1.3336956521739</v>
      </c>
      <c r="AD28" s="58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204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3.5538461538462</v>
      </c>
      <c r="B6" s="184" t="s">
        <v>205</v>
      </c>
      <c r="C6" s="184" t="s">
        <v>168</v>
      </c>
      <c r="D6" s="184" t="s">
        <v>206</v>
      </c>
      <c r="E6" s="184" t="s">
        <v>207</v>
      </c>
      <c r="F6" s="184" t="s">
        <v>208</v>
      </c>
      <c r="G6" s="184" t="s">
        <v>61</v>
      </c>
      <c r="H6" s="87" t="s">
        <v>209</v>
      </c>
      <c r="I6" s="87" t="s">
        <v>210</v>
      </c>
      <c r="J6" s="87" t="s">
        <v>211</v>
      </c>
      <c r="K6" s="176">
        <v>65000</v>
      </c>
      <c r="L6" s="79">
        <v>1</v>
      </c>
      <c r="M6" s="79">
        <v>0</v>
      </c>
      <c r="N6" s="79">
        <v>11</v>
      </c>
      <c r="O6" s="88">
        <v>0</v>
      </c>
      <c r="P6" s="89">
        <v>0</v>
      </c>
      <c r="Q6" s="90">
        <f>O6+P6</f>
        <v>0</v>
      </c>
      <c r="R6" s="80">
        <f>IFERROR(Q6/N6,"-")</f>
        <v>0</v>
      </c>
      <c r="S6" s="79">
        <v>0</v>
      </c>
      <c r="T6" s="79">
        <v>0</v>
      </c>
      <c r="U6" s="80" t="str">
        <f>IFERROR(T6/(Q6),"-")</f>
        <v>-</v>
      </c>
      <c r="V6" s="81">
        <f>IFERROR(K6/SUM(Q6:Q7),"-")</f>
        <v>2954.5454545455</v>
      </c>
      <c r="W6" s="82">
        <v>0</v>
      </c>
      <c r="X6" s="80" t="str">
        <f>IF(Q6=0,"-",W6/Q6)</f>
        <v>-</v>
      </c>
      <c r="Y6" s="181">
        <v>0</v>
      </c>
      <c r="Z6" s="182" t="str">
        <f>IFERROR(Y6/Q6,"-")</f>
        <v>-</v>
      </c>
      <c r="AA6" s="182" t="str">
        <f>IFERROR(Y6/W6,"-")</f>
        <v>-</v>
      </c>
      <c r="AB6" s="176">
        <f>SUM(Y6:Y7)-SUM(K6:K7)</f>
        <v>166000</v>
      </c>
      <c r="AC6" s="83">
        <f>SUM(Y6:Y7)/SUM(K6:K7)</f>
        <v>3.5538461538462</v>
      </c>
      <c r="AD6" s="77"/>
      <c r="AE6" s="91"/>
      <c r="AF6" s="92" t="str">
        <f>IF(Q6=0,"",IF(AE6=0,"",(AE6/Q6)))</f>
        <v/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 t="str">
        <f>IF(Q6=0,"",IF(AN6=0,"",(AN6/Q6)))</f>
        <v/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 t="str">
        <f>IF(Q6=0,"",IF(AW6=0,"",(AW6/Q6)))</f>
        <v/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 t="str">
        <f>IF(Q6=0,"",IF(BF6=0,"",(BF6/Q6)))</f>
        <v/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/>
      <c r="BP6" s="117" t="str">
        <f>IF(Q6=0,"",IF(BO6=0,"",(BO6/Q6)))</f>
        <v/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/>
      <c r="BY6" s="124" t="str">
        <f>IF(Q6=0,"",IF(BX6=0,"",(BX6/Q6)))</f>
        <v/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 t="str">
        <f>IF(Q6=0,"",IF(CG6=0,"",(CG6/Q6)))</f>
        <v/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212</v>
      </c>
      <c r="C7" s="184" t="s">
        <v>168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85</v>
      </c>
      <c r="M7" s="79">
        <v>64</v>
      </c>
      <c r="N7" s="79">
        <v>27</v>
      </c>
      <c r="O7" s="88">
        <v>21</v>
      </c>
      <c r="P7" s="89">
        <v>1</v>
      </c>
      <c r="Q7" s="90">
        <f>O7+P7</f>
        <v>22</v>
      </c>
      <c r="R7" s="80">
        <f>IFERROR(Q7/N7,"-")</f>
        <v>0.81481481481481</v>
      </c>
      <c r="S7" s="79">
        <v>5</v>
      </c>
      <c r="T7" s="79">
        <v>2</v>
      </c>
      <c r="U7" s="80">
        <f>IFERROR(T7/(Q7),"-")</f>
        <v>0.090909090909091</v>
      </c>
      <c r="V7" s="81"/>
      <c r="W7" s="82">
        <v>3</v>
      </c>
      <c r="X7" s="80">
        <f>IF(Q7=0,"-",W7/Q7)</f>
        <v>0.13636363636364</v>
      </c>
      <c r="Y7" s="181">
        <v>231000</v>
      </c>
      <c r="Z7" s="182">
        <f>IFERROR(Y7/Q7,"-")</f>
        <v>10500</v>
      </c>
      <c r="AA7" s="182">
        <f>IFERROR(Y7/W7,"-")</f>
        <v>77000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6</v>
      </c>
      <c r="AO7" s="98">
        <f>IF(Q7=0,"",IF(AN7=0,"",(AN7/Q7)))</f>
        <v>0.27272727272727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2</v>
      </c>
      <c r="AX7" s="104">
        <f>IF(Q7=0,"",IF(AW7=0,"",(AW7/Q7)))</f>
        <v>0.090909090909091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6</v>
      </c>
      <c r="BG7" s="110">
        <f>IF(Q7=0,"",IF(BF7=0,"",(BF7/Q7)))</f>
        <v>0.27272727272727</v>
      </c>
      <c r="BH7" s="109">
        <v>1</v>
      </c>
      <c r="BI7" s="111">
        <f>IFERROR(BH7/BF7,"-")</f>
        <v>0.16666666666667</v>
      </c>
      <c r="BJ7" s="112">
        <v>20000</v>
      </c>
      <c r="BK7" s="113">
        <f>IFERROR(BJ7/BF7,"-")</f>
        <v>3333.3333333333</v>
      </c>
      <c r="BL7" s="114"/>
      <c r="BM7" s="114"/>
      <c r="BN7" s="114">
        <v>1</v>
      </c>
      <c r="BO7" s="116">
        <v>6</v>
      </c>
      <c r="BP7" s="117">
        <f>IF(Q7=0,"",IF(BO7=0,"",(BO7/Q7)))</f>
        <v>0.27272727272727</v>
      </c>
      <c r="BQ7" s="118">
        <v>1</v>
      </c>
      <c r="BR7" s="119">
        <f>IFERROR(BQ7/BO7,"-")</f>
        <v>0.16666666666667</v>
      </c>
      <c r="BS7" s="120">
        <v>23000</v>
      </c>
      <c r="BT7" s="121">
        <f>IFERROR(BS7/BO7,"-")</f>
        <v>3833.3333333333</v>
      </c>
      <c r="BU7" s="122"/>
      <c r="BV7" s="122"/>
      <c r="BW7" s="122">
        <v>1</v>
      </c>
      <c r="BX7" s="123">
        <v>1</v>
      </c>
      <c r="BY7" s="124">
        <f>IF(Q7=0,"",IF(BX7=0,"",(BX7/Q7)))</f>
        <v>0.045454545454545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>
        <v>1</v>
      </c>
      <c r="CH7" s="131">
        <f>IF(Q7=0,"",IF(CG7=0,"",(CG7/Q7)))</f>
        <v>0.045454545454545</v>
      </c>
      <c r="CI7" s="132">
        <v>1</v>
      </c>
      <c r="CJ7" s="133">
        <f>IFERROR(CI7/CG7,"-")</f>
        <v>1</v>
      </c>
      <c r="CK7" s="134">
        <v>188000</v>
      </c>
      <c r="CL7" s="135">
        <f>IFERROR(CK7/CG7,"-")</f>
        <v>188000</v>
      </c>
      <c r="CM7" s="136"/>
      <c r="CN7" s="136"/>
      <c r="CO7" s="136">
        <v>1</v>
      </c>
      <c r="CP7" s="137">
        <v>3</v>
      </c>
      <c r="CQ7" s="138">
        <v>231000</v>
      </c>
      <c r="CR7" s="138">
        <v>188000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>
        <f>AC8</f>
        <v>9.5076923076923</v>
      </c>
      <c r="B8" s="184" t="s">
        <v>213</v>
      </c>
      <c r="C8" s="184" t="s">
        <v>168</v>
      </c>
      <c r="D8" s="184" t="s">
        <v>214</v>
      </c>
      <c r="E8" s="184" t="s">
        <v>207</v>
      </c>
      <c r="F8" s="184" t="s">
        <v>215</v>
      </c>
      <c r="G8" s="184" t="s">
        <v>61</v>
      </c>
      <c r="H8" s="87" t="s">
        <v>216</v>
      </c>
      <c r="I8" s="87" t="s">
        <v>217</v>
      </c>
      <c r="J8" s="87" t="s">
        <v>165</v>
      </c>
      <c r="K8" s="176">
        <v>65000</v>
      </c>
      <c r="L8" s="79">
        <v>0</v>
      </c>
      <c r="M8" s="79">
        <v>0</v>
      </c>
      <c r="N8" s="79">
        <v>8</v>
      </c>
      <c r="O8" s="88">
        <v>0</v>
      </c>
      <c r="P8" s="89">
        <v>0</v>
      </c>
      <c r="Q8" s="90">
        <f>O8+P8</f>
        <v>0</v>
      </c>
      <c r="R8" s="80">
        <f>IFERROR(Q8/N8,"-")</f>
        <v>0</v>
      </c>
      <c r="S8" s="79">
        <v>0</v>
      </c>
      <c r="T8" s="79">
        <v>0</v>
      </c>
      <c r="U8" s="80" t="str">
        <f>IFERROR(T8/(Q8),"-")</f>
        <v>-</v>
      </c>
      <c r="V8" s="81">
        <f>IFERROR(K8/SUM(Q8:Q9),"-")</f>
        <v>3823.5294117647</v>
      </c>
      <c r="W8" s="82">
        <v>0</v>
      </c>
      <c r="X8" s="80" t="str">
        <f>IF(Q8=0,"-",W8/Q8)</f>
        <v>-</v>
      </c>
      <c r="Y8" s="181">
        <v>0</v>
      </c>
      <c r="Z8" s="182" t="str">
        <f>IFERROR(Y8/Q8,"-")</f>
        <v>-</v>
      </c>
      <c r="AA8" s="182" t="str">
        <f>IFERROR(Y8/W8,"-")</f>
        <v>-</v>
      </c>
      <c r="AB8" s="176">
        <f>SUM(Y8:Y9)-SUM(K8:K9)</f>
        <v>553000</v>
      </c>
      <c r="AC8" s="83">
        <f>SUM(Y8:Y9)/SUM(K8:K9)</f>
        <v>9.5076923076923</v>
      </c>
      <c r="AD8" s="77"/>
      <c r="AE8" s="91"/>
      <c r="AF8" s="92" t="str">
        <f>IF(Q8=0,"",IF(AE8=0,"",(AE8/Q8)))</f>
        <v/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 t="str">
        <f>IF(Q8=0,"",IF(AN8=0,"",(AN8/Q8)))</f>
        <v/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 t="str">
        <f>IF(Q8=0,"",IF(AW8=0,"",(AW8/Q8)))</f>
        <v/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 t="str">
        <f>IF(Q8=0,"",IF(BF8=0,"",(BF8/Q8)))</f>
        <v/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/>
      <c r="BP8" s="117" t="str">
        <f>IF(Q8=0,"",IF(BO8=0,"",(BO8/Q8)))</f>
        <v/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/>
      <c r="BY8" s="124" t="str">
        <f>IF(Q8=0,"",IF(BX8=0,"",(BX8/Q8)))</f>
        <v/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 t="str">
        <f>IF(Q8=0,"",IF(CG8=0,"",(CG8/Q8)))</f>
        <v/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218</v>
      </c>
      <c r="C9" s="184" t="s">
        <v>168</v>
      </c>
      <c r="D9" s="184"/>
      <c r="E9" s="184"/>
      <c r="F9" s="184"/>
      <c r="G9" s="184" t="s">
        <v>66</v>
      </c>
      <c r="H9" s="87"/>
      <c r="I9" s="87"/>
      <c r="J9" s="87"/>
      <c r="K9" s="176"/>
      <c r="L9" s="79">
        <v>85</v>
      </c>
      <c r="M9" s="79">
        <v>62</v>
      </c>
      <c r="N9" s="79">
        <v>28</v>
      </c>
      <c r="O9" s="88">
        <v>16</v>
      </c>
      <c r="P9" s="89">
        <v>1</v>
      </c>
      <c r="Q9" s="90">
        <f>O9+P9</f>
        <v>17</v>
      </c>
      <c r="R9" s="80">
        <f>IFERROR(Q9/N9,"-")</f>
        <v>0.60714285714286</v>
      </c>
      <c r="S9" s="79">
        <v>8</v>
      </c>
      <c r="T9" s="79">
        <v>3</v>
      </c>
      <c r="U9" s="80">
        <f>IFERROR(T9/(Q9),"-")</f>
        <v>0.17647058823529</v>
      </c>
      <c r="V9" s="81"/>
      <c r="W9" s="82">
        <v>4</v>
      </c>
      <c r="X9" s="80">
        <f>IF(Q9=0,"-",W9/Q9)</f>
        <v>0.23529411764706</v>
      </c>
      <c r="Y9" s="181">
        <v>618000</v>
      </c>
      <c r="Z9" s="182">
        <f>IFERROR(Y9/Q9,"-")</f>
        <v>36352.941176471</v>
      </c>
      <c r="AA9" s="182">
        <f>IFERROR(Y9/W9,"-")</f>
        <v>154500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>
        <v>2</v>
      </c>
      <c r="AO9" s="98">
        <f>IF(Q9=0,"",IF(AN9=0,"",(AN9/Q9)))</f>
        <v>0.11764705882353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2</v>
      </c>
      <c r="AX9" s="104">
        <f>IF(Q9=0,"",IF(AW9=0,"",(AW9/Q9)))</f>
        <v>0.11764705882353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5</v>
      </c>
      <c r="BG9" s="110">
        <f>IF(Q9=0,"",IF(BF9=0,"",(BF9/Q9)))</f>
        <v>0.29411764705882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3</v>
      </c>
      <c r="BP9" s="117">
        <f>IF(Q9=0,"",IF(BO9=0,"",(BO9/Q9)))</f>
        <v>0.17647058823529</v>
      </c>
      <c r="BQ9" s="118">
        <v>1</v>
      </c>
      <c r="BR9" s="119">
        <f>IFERROR(BQ9/BO9,"-")</f>
        <v>0.33333333333333</v>
      </c>
      <c r="BS9" s="120">
        <v>5000</v>
      </c>
      <c r="BT9" s="121">
        <f>IFERROR(BS9/BO9,"-")</f>
        <v>1666.6666666667</v>
      </c>
      <c r="BU9" s="122"/>
      <c r="BV9" s="122">
        <v>1</v>
      </c>
      <c r="BW9" s="122"/>
      <c r="BX9" s="123">
        <v>3</v>
      </c>
      <c r="BY9" s="124">
        <f>IF(Q9=0,"",IF(BX9=0,"",(BX9/Q9)))</f>
        <v>0.17647058823529</v>
      </c>
      <c r="BZ9" s="125">
        <v>1</v>
      </c>
      <c r="CA9" s="126">
        <f>IFERROR(BZ9/BX9,"-")</f>
        <v>0.33333333333333</v>
      </c>
      <c r="CB9" s="127">
        <v>605000</v>
      </c>
      <c r="CC9" s="128">
        <f>IFERROR(CB9/BX9,"-")</f>
        <v>201666.66666667</v>
      </c>
      <c r="CD9" s="129"/>
      <c r="CE9" s="129"/>
      <c r="CF9" s="129">
        <v>1</v>
      </c>
      <c r="CG9" s="130">
        <v>2</v>
      </c>
      <c r="CH9" s="131">
        <f>IF(Q9=0,"",IF(CG9=0,"",(CG9/Q9)))</f>
        <v>0.11764705882353</v>
      </c>
      <c r="CI9" s="132">
        <v>2</v>
      </c>
      <c r="CJ9" s="133">
        <f>IFERROR(CI9/CG9,"-")</f>
        <v>1</v>
      </c>
      <c r="CK9" s="134">
        <v>8000</v>
      </c>
      <c r="CL9" s="135">
        <f>IFERROR(CK9/CG9,"-")</f>
        <v>4000</v>
      </c>
      <c r="CM9" s="136">
        <v>2</v>
      </c>
      <c r="CN9" s="136"/>
      <c r="CO9" s="136"/>
      <c r="CP9" s="137">
        <v>4</v>
      </c>
      <c r="CQ9" s="138">
        <v>618000</v>
      </c>
      <c r="CR9" s="138">
        <v>605000</v>
      </c>
      <c r="CS9" s="138"/>
      <c r="CT9" s="139" t="str">
        <f>IF(AND(CR9=0,CS9=0),"",IF(AND(CR9&lt;=100000,CS9&lt;=100000),"",IF(CR9/CQ9&gt;0.7,"男高",IF(CS9/CQ9&gt;0.7,"女高",""))))</f>
        <v>男高</v>
      </c>
    </row>
    <row r="10" spans="1:99">
      <c r="A10" s="78">
        <f>AC10</f>
        <v>2.0769230769231</v>
      </c>
      <c r="B10" s="184" t="s">
        <v>219</v>
      </c>
      <c r="C10" s="184" t="s">
        <v>168</v>
      </c>
      <c r="D10" s="184" t="s">
        <v>206</v>
      </c>
      <c r="E10" s="184" t="s">
        <v>207</v>
      </c>
      <c r="F10" s="184" t="s">
        <v>220</v>
      </c>
      <c r="G10" s="184" t="s">
        <v>61</v>
      </c>
      <c r="H10" s="87" t="s">
        <v>221</v>
      </c>
      <c r="I10" s="87" t="s">
        <v>210</v>
      </c>
      <c r="J10" s="185" t="s">
        <v>197</v>
      </c>
      <c r="K10" s="176">
        <v>65000</v>
      </c>
      <c r="L10" s="79">
        <v>1</v>
      </c>
      <c r="M10" s="79">
        <v>0</v>
      </c>
      <c r="N10" s="79">
        <v>17</v>
      </c>
      <c r="O10" s="88">
        <v>1</v>
      </c>
      <c r="P10" s="89">
        <v>0</v>
      </c>
      <c r="Q10" s="90">
        <f>O10+P10</f>
        <v>1</v>
      </c>
      <c r="R10" s="80">
        <f>IFERROR(Q10/N10,"-")</f>
        <v>0.058823529411765</v>
      </c>
      <c r="S10" s="79">
        <v>0</v>
      </c>
      <c r="T10" s="79">
        <v>0</v>
      </c>
      <c r="U10" s="80">
        <f>IFERROR(T10/(Q10),"-")</f>
        <v>0</v>
      </c>
      <c r="V10" s="81">
        <f>IFERROR(K10/SUM(Q10:Q11),"-")</f>
        <v>1547.619047619</v>
      </c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>
        <f>SUM(Y10:Y11)-SUM(K10:K11)</f>
        <v>70000</v>
      </c>
      <c r="AC10" s="83">
        <f>SUM(Y10:Y11)/SUM(K10:K11)</f>
        <v>2.0769230769231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/>
      <c r="BP10" s="117">
        <f>IF(Q10=0,"",IF(BO10=0,"",(BO10/Q10)))</f>
        <v>0</v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>
        <v>1</v>
      </c>
      <c r="BY10" s="124">
        <f>IF(Q10=0,"",IF(BX10=0,"",(BX10/Q10)))</f>
        <v>1</v>
      </c>
      <c r="BZ10" s="125"/>
      <c r="CA10" s="126">
        <f>IFERROR(BZ10/BX10,"-")</f>
        <v>0</v>
      </c>
      <c r="CB10" s="127"/>
      <c r="CC10" s="128">
        <f>IFERROR(CB10/BX10,"-")</f>
        <v>0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222</v>
      </c>
      <c r="C11" s="184" t="s">
        <v>168</v>
      </c>
      <c r="D11" s="184"/>
      <c r="E11" s="184"/>
      <c r="F11" s="184"/>
      <c r="G11" s="184" t="s">
        <v>66</v>
      </c>
      <c r="H11" s="87"/>
      <c r="I11" s="87"/>
      <c r="J11" s="87"/>
      <c r="K11" s="176"/>
      <c r="L11" s="79">
        <v>162</v>
      </c>
      <c r="M11" s="79">
        <v>116</v>
      </c>
      <c r="N11" s="79">
        <v>26</v>
      </c>
      <c r="O11" s="88">
        <v>40</v>
      </c>
      <c r="P11" s="89">
        <v>1</v>
      </c>
      <c r="Q11" s="90">
        <f>O11+P11</f>
        <v>41</v>
      </c>
      <c r="R11" s="80">
        <f>IFERROR(Q11/N11,"-")</f>
        <v>1.5769230769231</v>
      </c>
      <c r="S11" s="79">
        <v>17</v>
      </c>
      <c r="T11" s="79">
        <v>6</v>
      </c>
      <c r="U11" s="80">
        <f>IFERROR(T11/(Q11),"-")</f>
        <v>0.14634146341463</v>
      </c>
      <c r="V11" s="81"/>
      <c r="W11" s="82">
        <v>7</v>
      </c>
      <c r="X11" s="80">
        <f>IF(Q11=0,"-",W11/Q11)</f>
        <v>0.17073170731707</v>
      </c>
      <c r="Y11" s="181">
        <v>135000</v>
      </c>
      <c r="Z11" s="182">
        <f>IFERROR(Y11/Q11,"-")</f>
        <v>3292.6829268293</v>
      </c>
      <c r="AA11" s="182">
        <f>IFERROR(Y11/W11,"-")</f>
        <v>19285.714285714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7</v>
      </c>
      <c r="AO11" s="98">
        <f>IF(Q11=0,"",IF(AN11=0,"",(AN11/Q11)))</f>
        <v>0.17073170731707</v>
      </c>
      <c r="AP11" s="97">
        <v>1</v>
      </c>
      <c r="AQ11" s="99">
        <f>IFERROR(AP11/AN11,"-")</f>
        <v>0.14285714285714</v>
      </c>
      <c r="AR11" s="100">
        <v>3000</v>
      </c>
      <c r="AS11" s="101">
        <f>IFERROR(AR11/AN11,"-")</f>
        <v>428.57142857143</v>
      </c>
      <c r="AT11" s="102">
        <v>1</v>
      </c>
      <c r="AU11" s="102"/>
      <c r="AV11" s="102"/>
      <c r="AW11" s="103">
        <v>4</v>
      </c>
      <c r="AX11" s="104">
        <f>IF(Q11=0,"",IF(AW11=0,"",(AW11/Q11)))</f>
        <v>0.097560975609756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8</v>
      </c>
      <c r="BG11" s="110">
        <f>IF(Q11=0,"",IF(BF11=0,"",(BF11/Q11)))</f>
        <v>0.19512195121951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16</v>
      </c>
      <c r="BP11" s="117">
        <f>IF(Q11=0,"",IF(BO11=0,"",(BO11/Q11)))</f>
        <v>0.39024390243902</v>
      </c>
      <c r="BQ11" s="118">
        <v>4</v>
      </c>
      <c r="BR11" s="119">
        <f>IFERROR(BQ11/BO11,"-")</f>
        <v>0.25</v>
      </c>
      <c r="BS11" s="120">
        <v>126000</v>
      </c>
      <c r="BT11" s="121">
        <f>IFERROR(BS11/BO11,"-")</f>
        <v>7875</v>
      </c>
      <c r="BU11" s="122"/>
      <c r="BV11" s="122"/>
      <c r="BW11" s="122">
        <v>4</v>
      </c>
      <c r="BX11" s="123">
        <v>5</v>
      </c>
      <c r="BY11" s="124">
        <f>IF(Q11=0,"",IF(BX11=0,"",(BX11/Q11)))</f>
        <v>0.1219512195122</v>
      </c>
      <c r="BZ11" s="125">
        <v>2</v>
      </c>
      <c r="CA11" s="126">
        <f>IFERROR(BZ11/BX11,"-")</f>
        <v>0.4</v>
      </c>
      <c r="CB11" s="127">
        <v>6000</v>
      </c>
      <c r="CC11" s="128">
        <f>IFERROR(CB11/BX11,"-")</f>
        <v>1200</v>
      </c>
      <c r="CD11" s="129">
        <v>2</v>
      </c>
      <c r="CE11" s="129"/>
      <c r="CF11" s="129"/>
      <c r="CG11" s="130">
        <v>1</v>
      </c>
      <c r="CH11" s="131">
        <f>IF(Q11=0,"",IF(CG11=0,"",(CG11/Q11)))</f>
        <v>0.024390243902439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7</v>
      </c>
      <c r="CQ11" s="138">
        <v>135000</v>
      </c>
      <c r="CR11" s="138">
        <v>42000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2.6307692307692</v>
      </c>
      <c r="B12" s="184" t="s">
        <v>223</v>
      </c>
      <c r="C12" s="184" t="s">
        <v>168</v>
      </c>
      <c r="D12" s="184" t="s">
        <v>224</v>
      </c>
      <c r="E12" s="184" t="s">
        <v>207</v>
      </c>
      <c r="F12" s="184" t="s">
        <v>225</v>
      </c>
      <c r="G12" s="184" t="s">
        <v>61</v>
      </c>
      <c r="H12" s="87" t="s">
        <v>226</v>
      </c>
      <c r="I12" s="87" t="s">
        <v>217</v>
      </c>
      <c r="J12" s="87" t="s">
        <v>227</v>
      </c>
      <c r="K12" s="176">
        <v>65000</v>
      </c>
      <c r="L12" s="79">
        <v>0</v>
      </c>
      <c r="M12" s="79">
        <v>0</v>
      </c>
      <c r="N12" s="79">
        <v>4</v>
      </c>
      <c r="O12" s="88">
        <v>0</v>
      </c>
      <c r="P12" s="89">
        <v>0</v>
      </c>
      <c r="Q12" s="90">
        <f>O12+P12</f>
        <v>0</v>
      </c>
      <c r="R12" s="80">
        <f>IFERROR(Q12/N12,"-")</f>
        <v>0</v>
      </c>
      <c r="S12" s="79">
        <v>0</v>
      </c>
      <c r="T12" s="79">
        <v>0</v>
      </c>
      <c r="U12" s="80" t="str">
        <f>IFERROR(T12/(Q12),"-")</f>
        <v>-</v>
      </c>
      <c r="V12" s="81">
        <f>IFERROR(K12/SUM(Q12:Q13),"-")</f>
        <v>2600</v>
      </c>
      <c r="W12" s="82">
        <v>0</v>
      </c>
      <c r="X12" s="80" t="str">
        <f>IF(Q12=0,"-",W12/Q12)</f>
        <v>-</v>
      </c>
      <c r="Y12" s="181">
        <v>0</v>
      </c>
      <c r="Z12" s="182" t="str">
        <f>IFERROR(Y12/Q12,"-")</f>
        <v>-</v>
      </c>
      <c r="AA12" s="182" t="str">
        <f>IFERROR(Y12/W12,"-")</f>
        <v>-</v>
      </c>
      <c r="AB12" s="176">
        <f>SUM(Y12:Y13)-SUM(K12:K13)</f>
        <v>106000</v>
      </c>
      <c r="AC12" s="83">
        <f>SUM(Y12:Y13)/SUM(K12:K13)</f>
        <v>2.6307692307692</v>
      </c>
      <c r="AD12" s="77"/>
      <c r="AE12" s="91"/>
      <c r="AF12" s="92" t="str">
        <f>IF(Q12=0,"",IF(AE12=0,"",(AE12/Q12)))</f>
        <v/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 t="str">
        <f>IF(Q12=0,"",IF(AN12=0,"",(AN12/Q12)))</f>
        <v/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 t="str">
        <f>IF(Q12=0,"",IF(AW12=0,"",(AW12/Q12)))</f>
        <v/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 t="str">
        <f>IF(Q12=0,"",IF(BF12=0,"",(BF12/Q12)))</f>
        <v/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/>
      <c r="BP12" s="117" t="str">
        <f>IF(Q12=0,"",IF(BO12=0,"",(BO12/Q12)))</f>
        <v/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/>
      <c r="BY12" s="124" t="str">
        <f>IF(Q12=0,"",IF(BX12=0,"",(BX12/Q12)))</f>
        <v/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 t="str">
        <f>IF(Q12=0,"",IF(CG12=0,"",(CG12/Q12)))</f>
        <v/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228</v>
      </c>
      <c r="C13" s="184" t="s">
        <v>168</v>
      </c>
      <c r="D13" s="184"/>
      <c r="E13" s="184"/>
      <c r="F13" s="184"/>
      <c r="G13" s="184" t="s">
        <v>66</v>
      </c>
      <c r="H13" s="87"/>
      <c r="I13" s="87"/>
      <c r="J13" s="87"/>
      <c r="K13" s="176"/>
      <c r="L13" s="79">
        <v>77</v>
      </c>
      <c r="M13" s="79">
        <v>58</v>
      </c>
      <c r="N13" s="79">
        <v>11</v>
      </c>
      <c r="O13" s="88">
        <v>24</v>
      </c>
      <c r="P13" s="89">
        <v>1</v>
      </c>
      <c r="Q13" s="90">
        <f>O13+P13</f>
        <v>25</v>
      </c>
      <c r="R13" s="80">
        <f>IFERROR(Q13/N13,"-")</f>
        <v>2.2727272727273</v>
      </c>
      <c r="S13" s="79">
        <v>6</v>
      </c>
      <c r="T13" s="79">
        <v>3</v>
      </c>
      <c r="U13" s="80">
        <f>IFERROR(T13/(Q13),"-")</f>
        <v>0.12</v>
      </c>
      <c r="V13" s="81"/>
      <c r="W13" s="82">
        <v>3</v>
      </c>
      <c r="X13" s="80">
        <f>IF(Q13=0,"-",W13/Q13)</f>
        <v>0.12</v>
      </c>
      <c r="Y13" s="181">
        <v>171000</v>
      </c>
      <c r="Z13" s="182">
        <f>IFERROR(Y13/Q13,"-")</f>
        <v>6840</v>
      </c>
      <c r="AA13" s="182">
        <f>IFERROR(Y13/W13,"-")</f>
        <v>57000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>
        <v>3</v>
      </c>
      <c r="AO13" s="98">
        <f>IF(Q13=0,"",IF(AN13=0,"",(AN13/Q13)))</f>
        <v>0.12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>
        <v>4</v>
      </c>
      <c r="AX13" s="104">
        <f>IF(Q13=0,"",IF(AW13=0,"",(AW13/Q13)))</f>
        <v>0.16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7</v>
      </c>
      <c r="BG13" s="110">
        <f>IF(Q13=0,"",IF(BF13=0,"",(BF13/Q13)))</f>
        <v>0.28</v>
      </c>
      <c r="BH13" s="109">
        <v>1</v>
      </c>
      <c r="BI13" s="111">
        <f>IFERROR(BH13/BF13,"-")</f>
        <v>0.14285714285714</v>
      </c>
      <c r="BJ13" s="112">
        <v>25000</v>
      </c>
      <c r="BK13" s="113">
        <f>IFERROR(BJ13/BF13,"-")</f>
        <v>3571.4285714286</v>
      </c>
      <c r="BL13" s="114"/>
      <c r="BM13" s="114"/>
      <c r="BN13" s="114">
        <v>1</v>
      </c>
      <c r="BO13" s="116">
        <v>8</v>
      </c>
      <c r="BP13" s="117">
        <f>IF(Q13=0,"",IF(BO13=0,"",(BO13/Q13)))</f>
        <v>0.32</v>
      </c>
      <c r="BQ13" s="118">
        <v>2</v>
      </c>
      <c r="BR13" s="119">
        <f>IFERROR(BQ13/BO13,"-")</f>
        <v>0.25</v>
      </c>
      <c r="BS13" s="120">
        <v>146000</v>
      </c>
      <c r="BT13" s="121">
        <f>IFERROR(BS13/BO13,"-")</f>
        <v>18250</v>
      </c>
      <c r="BU13" s="122">
        <v>1</v>
      </c>
      <c r="BV13" s="122"/>
      <c r="BW13" s="122">
        <v>1</v>
      </c>
      <c r="BX13" s="123">
        <v>2</v>
      </c>
      <c r="BY13" s="124">
        <f>IF(Q13=0,"",IF(BX13=0,"",(BX13/Q13)))</f>
        <v>0.08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>
        <v>1</v>
      </c>
      <c r="CH13" s="131">
        <f>IF(Q13=0,"",IF(CG13=0,"",(CG13/Q13)))</f>
        <v>0.04</v>
      </c>
      <c r="CI13" s="132"/>
      <c r="CJ13" s="133">
        <f>IFERROR(CI13/CG13,"-")</f>
        <v>0</v>
      </c>
      <c r="CK13" s="134"/>
      <c r="CL13" s="135">
        <f>IFERROR(CK13/CG13,"-")</f>
        <v>0</v>
      </c>
      <c r="CM13" s="136"/>
      <c r="CN13" s="136"/>
      <c r="CO13" s="136"/>
      <c r="CP13" s="137">
        <v>3</v>
      </c>
      <c r="CQ13" s="138">
        <v>171000</v>
      </c>
      <c r="CR13" s="138">
        <v>141000</v>
      </c>
      <c r="CS13" s="138"/>
      <c r="CT13" s="139" t="str">
        <f>IF(AND(CR13=0,CS13=0),"",IF(AND(CR13&lt;=100000,CS13&lt;=100000),"",IF(CR13/CQ13&gt;0.7,"男高",IF(CS13/CQ13&gt;0.7,"女高",""))))</f>
        <v>男高</v>
      </c>
    </row>
    <row r="14" spans="1:99">
      <c r="A14" s="30"/>
      <c r="B14" s="84"/>
      <c r="C14" s="84"/>
      <c r="D14" s="85"/>
      <c r="E14" s="85"/>
      <c r="F14" s="85"/>
      <c r="G14" s="86"/>
      <c r="H14" s="87"/>
      <c r="I14" s="87"/>
      <c r="J14" s="87"/>
      <c r="K14" s="177"/>
      <c r="L14" s="34"/>
      <c r="M14" s="34"/>
      <c r="N14" s="31"/>
      <c r="O14" s="23"/>
      <c r="P14" s="23"/>
      <c r="Q14" s="23"/>
      <c r="R14" s="32"/>
      <c r="S14" s="32"/>
      <c r="T14" s="23"/>
      <c r="U14" s="32"/>
      <c r="V14" s="25"/>
      <c r="W14" s="25"/>
      <c r="X14" s="25"/>
      <c r="Y14" s="183"/>
      <c r="Z14" s="183"/>
      <c r="AA14" s="183"/>
      <c r="AB14" s="183"/>
      <c r="AC14" s="33"/>
      <c r="AD14" s="57"/>
      <c r="AE14" s="61"/>
      <c r="AF14" s="62"/>
      <c r="AG14" s="61"/>
      <c r="AH14" s="65"/>
      <c r="AI14" s="66"/>
      <c r="AJ14" s="67"/>
      <c r="AK14" s="68"/>
      <c r="AL14" s="68"/>
      <c r="AM14" s="68"/>
      <c r="AN14" s="61"/>
      <c r="AO14" s="62"/>
      <c r="AP14" s="61"/>
      <c r="AQ14" s="65"/>
      <c r="AR14" s="66"/>
      <c r="AS14" s="67"/>
      <c r="AT14" s="68"/>
      <c r="AU14" s="68"/>
      <c r="AV14" s="68"/>
      <c r="AW14" s="61"/>
      <c r="AX14" s="62"/>
      <c r="AY14" s="61"/>
      <c r="AZ14" s="65"/>
      <c r="BA14" s="66"/>
      <c r="BB14" s="67"/>
      <c r="BC14" s="68"/>
      <c r="BD14" s="68"/>
      <c r="BE14" s="68"/>
      <c r="BF14" s="61"/>
      <c r="BG14" s="62"/>
      <c r="BH14" s="61"/>
      <c r="BI14" s="65"/>
      <c r="BJ14" s="66"/>
      <c r="BK14" s="67"/>
      <c r="BL14" s="68"/>
      <c r="BM14" s="68"/>
      <c r="BN14" s="68"/>
      <c r="BO14" s="63"/>
      <c r="BP14" s="64"/>
      <c r="BQ14" s="61"/>
      <c r="BR14" s="65"/>
      <c r="BS14" s="66"/>
      <c r="BT14" s="67"/>
      <c r="BU14" s="68"/>
      <c r="BV14" s="68"/>
      <c r="BW14" s="68"/>
      <c r="BX14" s="63"/>
      <c r="BY14" s="64"/>
      <c r="BZ14" s="61"/>
      <c r="CA14" s="65"/>
      <c r="CB14" s="66"/>
      <c r="CC14" s="67"/>
      <c r="CD14" s="68"/>
      <c r="CE14" s="68"/>
      <c r="CF14" s="68"/>
      <c r="CG14" s="63"/>
      <c r="CH14" s="64"/>
      <c r="CI14" s="61"/>
      <c r="CJ14" s="65"/>
      <c r="CK14" s="66"/>
      <c r="CL14" s="67"/>
      <c r="CM14" s="68"/>
      <c r="CN14" s="68"/>
      <c r="CO14" s="68"/>
      <c r="CP14" s="69"/>
      <c r="CQ14" s="66"/>
      <c r="CR14" s="66"/>
      <c r="CS14" s="66"/>
      <c r="CT14" s="70"/>
    </row>
    <row r="15" spans="1:99">
      <c r="A15" s="30"/>
      <c r="B15" s="37"/>
      <c r="C15" s="37"/>
      <c r="D15" s="21"/>
      <c r="E15" s="21"/>
      <c r="F15" s="21"/>
      <c r="G15" s="22"/>
      <c r="H15" s="36"/>
      <c r="I15" s="36"/>
      <c r="J15" s="73"/>
      <c r="K15" s="178"/>
      <c r="L15" s="34"/>
      <c r="M15" s="34"/>
      <c r="N15" s="31"/>
      <c r="O15" s="23"/>
      <c r="P15" s="23"/>
      <c r="Q15" s="23"/>
      <c r="R15" s="32"/>
      <c r="S15" s="32"/>
      <c r="T15" s="23"/>
      <c r="U15" s="32"/>
      <c r="V15" s="25"/>
      <c r="W15" s="25"/>
      <c r="X15" s="25"/>
      <c r="Y15" s="183"/>
      <c r="Z15" s="183"/>
      <c r="AA15" s="183"/>
      <c r="AB15" s="183"/>
      <c r="AC15" s="33"/>
      <c r="AD15" s="59"/>
      <c r="AE15" s="61"/>
      <c r="AF15" s="62"/>
      <c r="AG15" s="61"/>
      <c r="AH15" s="65"/>
      <c r="AI15" s="66"/>
      <c r="AJ15" s="67"/>
      <c r="AK15" s="68"/>
      <c r="AL15" s="68"/>
      <c r="AM15" s="68"/>
      <c r="AN15" s="61"/>
      <c r="AO15" s="62"/>
      <c r="AP15" s="61"/>
      <c r="AQ15" s="65"/>
      <c r="AR15" s="66"/>
      <c r="AS15" s="67"/>
      <c r="AT15" s="68"/>
      <c r="AU15" s="68"/>
      <c r="AV15" s="68"/>
      <c r="AW15" s="61"/>
      <c r="AX15" s="62"/>
      <c r="AY15" s="61"/>
      <c r="AZ15" s="65"/>
      <c r="BA15" s="66"/>
      <c r="BB15" s="67"/>
      <c r="BC15" s="68"/>
      <c r="BD15" s="68"/>
      <c r="BE15" s="68"/>
      <c r="BF15" s="61"/>
      <c r="BG15" s="62"/>
      <c r="BH15" s="61"/>
      <c r="BI15" s="65"/>
      <c r="BJ15" s="66"/>
      <c r="BK15" s="67"/>
      <c r="BL15" s="68"/>
      <c r="BM15" s="68"/>
      <c r="BN15" s="68"/>
      <c r="BO15" s="63"/>
      <c r="BP15" s="64"/>
      <c r="BQ15" s="61"/>
      <c r="BR15" s="65"/>
      <c r="BS15" s="66"/>
      <c r="BT15" s="67"/>
      <c r="BU15" s="68"/>
      <c r="BV15" s="68"/>
      <c r="BW15" s="68"/>
      <c r="BX15" s="63"/>
      <c r="BY15" s="64"/>
      <c r="BZ15" s="61"/>
      <c r="CA15" s="65"/>
      <c r="CB15" s="66"/>
      <c r="CC15" s="67"/>
      <c r="CD15" s="68"/>
      <c r="CE15" s="68"/>
      <c r="CF15" s="68"/>
      <c r="CG15" s="63"/>
      <c r="CH15" s="64"/>
      <c r="CI15" s="61"/>
      <c r="CJ15" s="65"/>
      <c r="CK15" s="66"/>
      <c r="CL15" s="67"/>
      <c r="CM15" s="68"/>
      <c r="CN15" s="68"/>
      <c r="CO15" s="68"/>
      <c r="CP15" s="69"/>
      <c r="CQ15" s="66"/>
      <c r="CR15" s="66"/>
      <c r="CS15" s="66"/>
      <c r="CT15" s="70"/>
    </row>
    <row r="16" spans="1:99">
      <c r="A16" s="19">
        <f>AC16</f>
        <v>4.4423076923077</v>
      </c>
      <c r="B16" s="39"/>
      <c r="C16" s="39"/>
      <c r="D16" s="39"/>
      <c r="E16" s="39"/>
      <c r="F16" s="39"/>
      <c r="G16" s="39"/>
      <c r="H16" s="40" t="s">
        <v>229</v>
      </c>
      <c r="I16" s="40"/>
      <c r="J16" s="40"/>
      <c r="K16" s="179">
        <f>SUM(K6:K15)</f>
        <v>260000</v>
      </c>
      <c r="L16" s="41">
        <f>SUM(L6:L15)</f>
        <v>411</v>
      </c>
      <c r="M16" s="41">
        <f>SUM(M6:M15)</f>
        <v>300</v>
      </c>
      <c r="N16" s="41">
        <f>SUM(N6:N15)</f>
        <v>132</v>
      </c>
      <c r="O16" s="41">
        <f>SUM(O6:O15)</f>
        <v>102</v>
      </c>
      <c r="P16" s="41">
        <f>SUM(P6:P15)</f>
        <v>4</v>
      </c>
      <c r="Q16" s="41">
        <f>SUM(Q6:Q15)</f>
        <v>106</v>
      </c>
      <c r="R16" s="42">
        <f>IFERROR(Q16/N16,"-")</f>
        <v>0.8030303030303</v>
      </c>
      <c r="S16" s="76">
        <f>SUM(S6:S15)</f>
        <v>36</v>
      </c>
      <c r="T16" s="76">
        <f>SUM(T6:T15)</f>
        <v>14</v>
      </c>
      <c r="U16" s="42">
        <f>IFERROR(S16/Q16,"-")</f>
        <v>0.33962264150943</v>
      </c>
      <c r="V16" s="43">
        <f>IFERROR(K16/Q16,"-")</f>
        <v>2452.8301886792</v>
      </c>
      <c r="W16" s="44">
        <f>SUM(W6:W15)</f>
        <v>17</v>
      </c>
      <c r="X16" s="42">
        <f>IFERROR(W16/Q16,"-")</f>
        <v>0.16037735849057</v>
      </c>
      <c r="Y16" s="179">
        <f>SUM(Y6:Y15)</f>
        <v>1155000</v>
      </c>
      <c r="Z16" s="179">
        <f>IFERROR(Y16/Q16,"-")</f>
        <v>10896.226415094</v>
      </c>
      <c r="AA16" s="179">
        <f>IFERROR(Y16/W16,"-")</f>
        <v>67941.176470588</v>
      </c>
      <c r="AB16" s="179">
        <f>Y16-K16</f>
        <v>895000</v>
      </c>
      <c r="AC16" s="45">
        <f>Y16/K16</f>
        <v>4.4423076923077</v>
      </c>
      <c r="AD16" s="58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