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<sst xmlns="http://schemas.openxmlformats.org/spreadsheetml/2006/main" uniqueCount="206">
  <si>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</si>
  <si>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</si>
  <si>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</si>
  <si>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</si>
  <si>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</si>
  <si>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</si>
  <si>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</si>
  <si>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</si>
  <si>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</si>
  <si>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</si>
  <si>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</si>
  <si>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</si>
  <si>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</si>
  <si>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</si>
  <si>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</si>
  <si>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</si>
  <si>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</si>
  <si>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</si>
  <si>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</si>
  <si>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</si>
  <si>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</si>
  <si>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</si>
  <si>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</si>
  <si>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</si>
  <si>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</si>
  <si>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</si>
  <si>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</si>
  <si>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</si>
  <si>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</si>
  <si>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</si>
  <si>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</si>
  <si>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</si>
  <si>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</si>
  <si>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</si>
  <si>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</si>
  <si>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</si>
  <si>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</si>
  <si>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</si>
  <si>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</si>
  <si>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</si>
  <si>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</si>
  <si>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</si>
  <si>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</si>
  <si>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</si>
  <si>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</si>
  <si>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</si>
  <si>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</si>
  <si>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</si>
  <si>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</si>
  <si>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</si>
  <si>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</si>
  <si>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</si>
  <si>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</si>
  <si>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</si>
  <si>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</si>
  <si>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</si>
  <si>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</si>
  <si>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sd1023</t>
  </si>
  <si>
    <t>インターカラー</t>
  </si>
  <si>
    <t>雑誌版</t>
  </si>
  <si>
    <t>女性からご飯に誘われる。男性はyesかnoか返事するだけ</t>
  </si>
  <si>
    <t>lp02</t>
  </si>
  <si>
    <t>ニッカン関西</t>
  </si>
  <si>
    <t>4C全面</t>
  </si>
  <si>
    <t>5月18日(土)</t>
  </si>
  <si>
    <t>sd1024</t>
  </si>
  <si>
    <t>空電</t>
  </si>
  <si>
    <t>sd1025</t>
  </si>
  <si>
    <t>黒：C版</t>
  </si>
  <si>
    <t>トゥギャザーする女性をゲットしようぜ！</t>
  </si>
  <si>
    <t>スポーツ報知関東</t>
  </si>
  <si>
    <t>全5段つかみ4回</t>
  </si>
  <si>
    <t>5月06日(月)</t>
  </si>
  <si>
    <t>sd1026</t>
  </si>
  <si>
    <t>出会い懇願！私たち（この歳でも）真剣なんです</t>
  </si>
  <si>
    <t>5月10日(金)</t>
  </si>
  <si>
    <t>sd1027</t>
  </si>
  <si>
    <t>漫画版</t>
  </si>
  <si>
    <t>恋愛経験は不要！女性がリードしてくれます！</t>
  </si>
  <si>
    <t>5月13日(月)</t>
  </si>
  <si>
    <t>sd1028</t>
  </si>
  <si>
    <t>4コマ漫画版</t>
  </si>
  <si>
    <t>献身交際。キュートな四十路妻。</t>
  </si>
  <si>
    <t>5月20日(月)</t>
  </si>
  <si>
    <t>sd1029</t>
  </si>
  <si>
    <t>(空電共通)</t>
  </si>
  <si>
    <t>空電 (共通)</t>
  </si>
  <si>
    <t>sd1030</t>
  </si>
  <si>
    <t>黒：右女３</t>
  </si>
  <si>
    <t>出会いの大御所〇〇に危機！サービス史上最大の男性不足</t>
  </si>
  <si>
    <t>スポニチ西部</t>
  </si>
  <si>
    <t>半2段つかみ10段保証</t>
  </si>
  <si>
    <t>10段保証</t>
  </si>
  <si>
    <t>sd1031</t>
  </si>
  <si>
    <t>sd1032</t>
  </si>
  <si>
    <t>71「利用者急増で盛り上がりを見せる高齢者恋愛サービス。しかし男性が不足するという悩みも・・・」</t>
  </si>
  <si>
    <t>デイリースポーツ関西</t>
  </si>
  <si>
    <t>半2段つかみ20段保証</t>
  </si>
  <si>
    <t>20段保証</t>
  </si>
  <si>
    <t>sd1033</t>
  </si>
  <si>
    <t>72「なんと一度も利用した事がなかった男性がいた！」</t>
  </si>
  <si>
    <t>sd1034</t>
  </si>
  <si>
    <t>73「彼女50だけど、すごいんです」</t>
  </si>
  <si>
    <t>sd1035</t>
  </si>
  <si>
    <t>74「週末会える女性を探すなら◯◯」</t>
  </si>
  <si>
    <t>sd1036</t>
  </si>
  <si>
    <t>sd1037</t>
  </si>
  <si>
    <t>黒：記事版</t>
  </si>
  <si>
    <t>東スポ</t>
  </si>
  <si>
    <t>半2段金土 8回セット</t>
  </si>
  <si>
    <t>5/1～</t>
  </si>
  <si>
    <t>sd1038</t>
  </si>
  <si>
    <t>黒：逆説版</t>
  </si>
  <si>
    <t>sd1039</t>
  </si>
  <si>
    <t>黒：記事版2</t>
  </si>
  <si>
    <t>sd1040</t>
  </si>
  <si>
    <t>sd1041</t>
  </si>
  <si>
    <t>17時までに版</t>
  </si>
  <si>
    <t>17時までに…</t>
  </si>
  <si>
    <t>スポニチ関東</t>
  </si>
  <si>
    <t>半5段</t>
  </si>
  <si>
    <t>5月05日(日)</t>
  </si>
  <si>
    <t>sd1042</t>
  </si>
  <si>
    <t>sd1043</t>
  </si>
  <si>
    <t>5月26日(日)</t>
  </si>
  <si>
    <t>sd1044</t>
  </si>
  <si>
    <t>sd1045</t>
  </si>
  <si>
    <t>スポニチ関西</t>
  </si>
  <si>
    <t>5月02日(木)</t>
  </si>
  <si>
    <t>sd1046</t>
  </si>
  <si>
    <t>sd1047</t>
  </si>
  <si>
    <t>sd1048</t>
  </si>
  <si>
    <t>sd1049</t>
  </si>
  <si>
    <t>C版</t>
  </si>
  <si>
    <t>サンスポ関東</t>
  </si>
  <si>
    <t>sd1050</t>
  </si>
  <si>
    <t>sd1051</t>
  </si>
  <si>
    <t>5月24日(金)</t>
  </si>
  <si>
    <t>sd1052</t>
  </si>
  <si>
    <t>sd1053</t>
  </si>
  <si>
    <t>どきどき 逆指名 記事</t>
  </si>
  <si>
    <t>サンスポ関西</t>
  </si>
  <si>
    <t>5月12日(日)</t>
  </si>
  <si>
    <t>sd1054</t>
  </si>
  <si>
    <t>sd1055</t>
  </si>
  <si>
    <t>黒：逆指名版</t>
  </si>
  <si>
    <t>5月25日(土)</t>
  </si>
  <si>
    <t>sd1056</t>
  </si>
  <si>
    <t>sd1057</t>
  </si>
  <si>
    <t>ニッカン関東</t>
  </si>
  <si>
    <t>sd1058</t>
  </si>
  <si>
    <t>sd1059</t>
  </si>
  <si>
    <t>5月19日(日)</t>
  </si>
  <si>
    <t>sd1060</t>
  </si>
  <si>
    <t>sd1061</t>
  </si>
  <si>
    <t>5月03日(金)</t>
  </si>
  <si>
    <t>sd1062</t>
  </si>
  <si>
    <t>sd1063</t>
  </si>
  <si>
    <t>5月17日(金)</t>
  </si>
  <si>
    <t>sd1064</t>
  </si>
  <si>
    <t>sd1065</t>
  </si>
  <si>
    <t>東スポ・大スポ・九スポ・中京</t>
  </si>
  <si>
    <t>記事枠</t>
  </si>
  <si>
    <t>5月23日(木)</t>
  </si>
  <si>
    <t>sd1066</t>
  </si>
  <si>
    <t>新聞 TOTAL</t>
  </si>
  <si>
    <t>●雑誌 広告</t>
  </si>
  <si>
    <t>dz057</t>
  </si>
  <si>
    <t>新50代</t>
  </si>
  <si>
    <t>FLASH</t>
  </si>
  <si>
    <t>4C1P</t>
  </si>
  <si>
    <t>5月21日(火)</t>
  </si>
  <si>
    <t>dz058</t>
  </si>
  <si>
    <t>dz059</t>
  </si>
  <si>
    <t>EX MAX</t>
  </si>
  <si>
    <t>表4</t>
  </si>
  <si>
    <t>dz060</t>
  </si>
  <si>
    <t>雑誌 TOTAL</t>
  </si>
  <si>
    <t>●DVD 広告</t>
  </si>
  <si>
    <t>pk195</t>
  </si>
  <si>
    <t>アドライヴ</t>
  </si>
  <si>
    <t>ダイアプレス</t>
  </si>
  <si>
    <t>DVD漫画たかし</t>
  </si>
  <si>
    <t>A4、日版PB、780円</t>
  </si>
  <si>
    <t>至高の愛人</t>
  </si>
  <si>
    <t>DVD袋表4C</t>
  </si>
  <si>
    <t>5月11日(土)</t>
  </si>
  <si>
    <t>pk196</t>
  </si>
  <si>
    <t>pk197</t>
  </si>
  <si>
    <t>三和出版</t>
  </si>
  <si>
    <t>A5、日版PB、650円、7万部</t>
  </si>
  <si>
    <t>（裏）スキャンダルファイル</t>
  </si>
  <si>
    <t>DVD対向4C1P</t>
  </si>
  <si>
    <t>pk198</t>
  </si>
  <si>
    <t>pk199</t>
  </si>
  <si>
    <t>インフォメディア</t>
  </si>
  <si>
    <t>A5、日版PB、540円、8万部</t>
  </si>
  <si>
    <t>生ハメ密会!五十路六十路妻</t>
  </si>
  <si>
    <t>DVD袋裏4C+コンテンツ枠</t>
  </si>
  <si>
    <t>5月16日(木)</t>
  </si>
  <si>
    <t>pk200</t>
  </si>
  <si>
    <t>pk201</t>
  </si>
  <si>
    <t>エッチでうれしい!!ナマ出し人妻ナンパ!</t>
  </si>
  <si>
    <t>5月22日(水)</t>
  </si>
  <si>
    <t>pk202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</si>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</sst>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0.85625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320000</v>
      </c>
      <c r="L6" s="79">
        <v>23</v>
      </c>
      <c r="M6" s="79">
        <v>0</v>
      </c>
      <c r="N6" s="79">
        <v>100</v>
      </c>
      <c r="O6" s="88">
        <v>8</v>
      </c>
      <c r="P6" s="89">
        <v>0</v>
      </c>
      <c r="Q6" s="90">
        <f>O6+P6</f>
        <v>8</v>
      </c>
      <c r="R6" s="80">
        <f>IFERROR(Q6/N6,"-")</f>
        <v>0.08</v>
      </c>
      <c r="S6" s="79">
        <v>1</v>
      </c>
      <c r="T6" s="79">
        <v>3</v>
      </c>
      <c r="U6" s="80">
        <f>IFERROR(T6/(Q6),"-")</f>
        <v>0.375</v>
      </c>
      <c r="V6" s="81">
        <f>IFERROR(K6/SUM(Q6:Q7),"-")</f>
        <v>13913.043478261</v>
      </c>
      <c r="W6" s="82">
        <v>3</v>
      </c>
      <c r="X6" s="80">
        <f>IF(Q6=0,"-",W6/Q6)</f>
        <v>0.375</v>
      </c>
      <c r="Y6" s="181">
        <v>97000</v>
      </c>
      <c r="Z6" s="182">
        <f>IFERROR(Y6/Q6,"-")</f>
        <v>12125</v>
      </c>
      <c r="AA6" s="182">
        <f>IFERROR(Y6/W6,"-")</f>
        <v>32333.333333333</v>
      </c>
      <c r="AB6" s="176">
        <f>SUM(Y6:Y7)-SUM(K6:K7)</f>
        <v>-46000</v>
      </c>
      <c r="AC6" s="83">
        <f>SUM(Y6:Y7)/SUM(K6:K7)</f>
        <v>0.85625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0.5</v>
      </c>
      <c r="BH6" s="109">
        <v>1</v>
      </c>
      <c r="BI6" s="111">
        <f>IFERROR(BH6/BF6,"-")</f>
        <v>0.25</v>
      </c>
      <c r="BJ6" s="112">
        <v>48000</v>
      </c>
      <c r="BK6" s="113">
        <f>IFERROR(BJ6/BF6,"-")</f>
        <v>12000</v>
      </c>
      <c r="BL6" s="114"/>
      <c r="BM6" s="114"/>
      <c r="BN6" s="114">
        <v>1</v>
      </c>
      <c r="BO6" s="116">
        <v>3</v>
      </c>
      <c r="BP6" s="117">
        <f>IF(Q6=0,"",IF(BO6=0,"",(BO6/Q6)))</f>
        <v>0.375</v>
      </c>
      <c r="BQ6" s="118">
        <v>2</v>
      </c>
      <c r="BR6" s="119">
        <f>IFERROR(BQ6/BO6,"-")</f>
        <v>0.66666666666667</v>
      </c>
      <c r="BS6" s="120">
        <v>49000</v>
      </c>
      <c r="BT6" s="121">
        <f>IFERROR(BS6/BO6,"-")</f>
        <v>16333.333333333</v>
      </c>
      <c r="BU6" s="122">
        <v>1</v>
      </c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97000</v>
      </c>
      <c r="CR6" s="138">
        <v>48000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69</v>
      </c>
      <c r="M7" s="79">
        <v>49</v>
      </c>
      <c r="N7" s="79">
        <v>37</v>
      </c>
      <c r="O7" s="88">
        <v>15</v>
      </c>
      <c r="P7" s="89">
        <v>0</v>
      </c>
      <c r="Q7" s="90">
        <f>O7+P7</f>
        <v>15</v>
      </c>
      <c r="R7" s="80">
        <f>IFERROR(Q7/N7,"-")</f>
        <v>0.40540540540541</v>
      </c>
      <c r="S7" s="79">
        <v>1</v>
      </c>
      <c r="T7" s="79">
        <v>7</v>
      </c>
      <c r="U7" s="80">
        <f>IFERROR(T7/(Q7),"-")</f>
        <v>0.46666666666667</v>
      </c>
      <c r="V7" s="81"/>
      <c r="W7" s="82">
        <v>8</v>
      </c>
      <c r="X7" s="80">
        <f>IF(Q7=0,"-",W7/Q7)</f>
        <v>0.53333333333333</v>
      </c>
      <c r="Y7" s="181">
        <v>177000</v>
      </c>
      <c r="Z7" s="182">
        <f>IFERROR(Y7/Q7,"-")</f>
        <v>11800</v>
      </c>
      <c r="AA7" s="182">
        <f>IFERROR(Y7/W7,"-")</f>
        <v>22125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0.066666666666667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0.26666666666667</v>
      </c>
      <c r="BH7" s="109">
        <v>2</v>
      </c>
      <c r="BI7" s="111">
        <f>IFERROR(BH7/BF7,"-")</f>
        <v>0.5</v>
      </c>
      <c r="BJ7" s="112">
        <v>75000</v>
      </c>
      <c r="BK7" s="113">
        <f>IFERROR(BJ7/BF7,"-")</f>
        <v>18750</v>
      </c>
      <c r="BL7" s="114">
        <v>1</v>
      </c>
      <c r="BM7" s="114"/>
      <c r="BN7" s="114">
        <v>1</v>
      </c>
      <c r="BO7" s="116">
        <v>6</v>
      </c>
      <c r="BP7" s="117">
        <f>IF(Q7=0,"",IF(BO7=0,"",(BO7/Q7)))</f>
        <v>0.4</v>
      </c>
      <c r="BQ7" s="118">
        <v>4</v>
      </c>
      <c r="BR7" s="119">
        <f>IFERROR(BQ7/BO7,"-")</f>
        <v>0.66666666666667</v>
      </c>
      <c r="BS7" s="120">
        <v>96000</v>
      </c>
      <c r="BT7" s="121">
        <f>IFERROR(BS7/BO7,"-")</f>
        <v>16000</v>
      </c>
      <c r="BU7" s="122"/>
      <c r="BV7" s="122"/>
      <c r="BW7" s="122">
        <v>4</v>
      </c>
      <c r="BX7" s="123">
        <v>4</v>
      </c>
      <c r="BY7" s="124">
        <f>IF(Q7=0,"",IF(BX7=0,"",(BX7/Q7)))</f>
        <v>0.26666666666667</v>
      </c>
      <c r="BZ7" s="125">
        <v>2</v>
      </c>
      <c r="CA7" s="126">
        <f>IFERROR(BZ7/BX7,"-")</f>
        <v>0.5</v>
      </c>
      <c r="CB7" s="127">
        <v>6000</v>
      </c>
      <c r="CC7" s="128">
        <f>IFERROR(CB7/BX7,"-")</f>
        <v>1500</v>
      </c>
      <c r="CD7" s="129">
        <v>2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8</v>
      </c>
      <c r="CQ7" s="138">
        <v>177000</v>
      </c>
      <c r="CR7" s="138">
        <v>70000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1.1826923076923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520000</v>
      </c>
      <c r="L8" s="79">
        <v>19</v>
      </c>
      <c r="M8" s="79">
        <v>0</v>
      </c>
      <c r="N8" s="79">
        <v>41</v>
      </c>
      <c r="O8" s="88">
        <v>9</v>
      </c>
      <c r="P8" s="89">
        <v>0</v>
      </c>
      <c r="Q8" s="90">
        <f>O8+P8</f>
        <v>9</v>
      </c>
      <c r="R8" s="80">
        <f>IFERROR(Q8/N8,"-")</f>
        <v>0.21951219512195</v>
      </c>
      <c r="S8" s="79">
        <v>4</v>
      </c>
      <c r="T8" s="79">
        <v>3</v>
      </c>
      <c r="U8" s="80">
        <f>IFERROR(T8/(Q8),"-")</f>
        <v>0.33333333333333</v>
      </c>
      <c r="V8" s="81">
        <f>IFERROR(K8/SUM(Q8:Q12),"-")</f>
        <v>14444.444444444</v>
      </c>
      <c r="W8" s="82">
        <v>2</v>
      </c>
      <c r="X8" s="80">
        <f>IF(Q8=0,"-",W8/Q8)</f>
        <v>0.22222222222222</v>
      </c>
      <c r="Y8" s="181">
        <v>11000</v>
      </c>
      <c r="Z8" s="182">
        <f>IFERROR(Y8/Q8,"-")</f>
        <v>1222.2222222222</v>
      </c>
      <c r="AA8" s="182">
        <f>IFERROR(Y8/W8,"-")</f>
        <v>5500</v>
      </c>
      <c r="AB8" s="176">
        <f>SUM(Y8:Y12)-SUM(K8:K12)</f>
        <v>95000</v>
      </c>
      <c r="AC8" s="83">
        <f>SUM(Y8:Y12)/SUM(K8:K12)</f>
        <v>1.1826923076923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0.22222222222222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0.11111111111111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0.44444444444444</v>
      </c>
      <c r="BQ8" s="118">
        <v>1</v>
      </c>
      <c r="BR8" s="119">
        <f>IFERROR(BQ8/BO8,"-")</f>
        <v>0.25</v>
      </c>
      <c r="BS8" s="120">
        <v>8000</v>
      </c>
      <c r="BT8" s="121">
        <f>IFERROR(BS8/BO8,"-")</f>
        <v>2000</v>
      </c>
      <c r="BU8" s="122"/>
      <c r="BV8" s="122">
        <v>1</v>
      </c>
      <c r="BW8" s="122"/>
      <c r="BX8" s="123">
        <v>1</v>
      </c>
      <c r="BY8" s="124">
        <f>IF(Q8=0,"",IF(BX8=0,"",(BX8/Q8)))</f>
        <v>0.11111111111111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11000</v>
      </c>
      <c r="CR8" s="138">
        <v>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59</v>
      </c>
      <c r="F9" s="184" t="s">
        <v>74</v>
      </c>
      <c r="G9" s="184" t="s">
        <v>61</v>
      </c>
      <c r="H9" s="87" t="s">
        <v>70</v>
      </c>
      <c r="I9" s="87" t="s">
        <v>71</v>
      </c>
      <c r="J9" s="87" t="s">
        <v>75</v>
      </c>
      <c r="K9" s="176"/>
      <c r="L9" s="79">
        <v>5</v>
      </c>
      <c r="M9" s="79">
        <v>0</v>
      </c>
      <c r="N9" s="79">
        <v>29</v>
      </c>
      <c r="O9" s="88">
        <v>2</v>
      </c>
      <c r="P9" s="89">
        <v>0</v>
      </c>
      <c r="Q9" s="90">
        <f>O9+P9</f>
        <v>2</v>
      </c>
      <c r="R9" s="80">
        <f>IFERROR(Q9/N9,"-")</f>
        <v>0.068965517241379</v>
      </c>
      <c r="S9" s="79">
        <v>0</v>
      </c>
      <c r="T9" s="79">
        <v>1</v>
      </c>
      <c r="U9" s="80">
        <f>IFERROR(T9/(Q9),"-")</f>
        <v>0.5</v>
      </c>
      <c r="V9" s="81"/>
      <c r="W9" s="82">
        <v>1</v>
      </c>
      <c r="X9" s="80">
        <f>IF(Q9=0,"-",W9/Q9)</f>
        <v>0.5</v>
      </c>
      <c r="Y9" s="181">
        <v>31000</v>
      </c>
      <c r="Z9" s="182">
        <f>IFERROR(Y9/Q9,"-")</f>
        <v>15500</v>
      </c>
      <c r="AA9" s="182">
        <f>IFERROR(Y9/W9,"-")</f>
        <v>31000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1</v>
      </c>
      <c r="BH9" s="109">
        <v>1</v>
      </c>
      <c r="BI9" s="111">
        <f>IFERROR(BH9/BF9,"-")</f>
        <v>0.5</v>
      </c>
      <c r="BJ9" s="112">
        <v>31000</v>
      </c>
      <c r="BK9" s="113">
        <f>IFERROR(BJ9/BF9,"-")</f>
        <v>15500</v>
      </c>
      <c r="BL9" s="114"/>
      <c r="BM9" s="114"/>
      <c r="BN9" s="114">
        <v>1</v>
      </c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31000</v>
      </c>
      <c r="CR9" s="138">
        <v>31000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76</v>
      </c>
      <c r="C10" s="184" t="s">
        <v>58</v>
      </c>
      <c r="D10" s="184"/>
      <c r="E10" s="184" t="s">
        <v>77</v>
      </c>
      <c r="F10" s="184" t="s">
        <v>78</v>
      </c>
      <c r="G10" s="184" t="s">
        <v>61</v>
      </c>
      <c r="H10" s="87" t="s">
        <v>70</v>
      </c>
      <c r="I10" s="87" t="s">
        <v>71</v>
      </c>
      <c r="J10" s="87" t="s">
        <v>79</v>
      </c>
      <c r="K10" s="176"/>
      <c r="L10" s="79">
        <v>9</v>
      </c>
      <c r="M10" s="79">
        <v>0</v>
      </c>
      <c r="N10" s="79">
        <v>29</v>
      </c>
      <c r="O10" s="88">
        <v>4</v>
      </c>
      <c r="P10" s="89">
        <v>0</v>
      </c>
      <c r="Q10" s="90">
        <f>O10+P10</f>
        <v>4</v>
      </c>
      <c r="R10" s="80">
        <f>IFERROR(Q10/N10,"-")</f>
        <v>0.13793103448276</v>
      </c>
      <c r="S10" s="79">
        <v>1</v>
      </c>
      <c r="T10" s="79">
        <v>2</v>
      </c>
      <c r="U10" s="80">
        <f>IFERROR(T10/(Q10),"-")</f>
        <v>0.5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0.75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80</v>
      </c>
      <c r="C11" s="184" t="s">
        <v>58</v>
      </c>
      <c r="D11" s="184"/>
      <c r="E11" s="184" t="s">
        <v>81</v>
      </c>
      <c r="F11" s="184" t="s">
        <v>82</v>
      </c>
      <c r="G11" s="184" t="s">
        <v>61</v>
      </c>
      <c r="H11" s="87" t="s">
        <v>70</v>
      </c>
      <c r="I11" s="87" t="s">
        <v>71</v>
      </c>
      <c r="J11" s="87" t="s">
        <v>83</v>
      </c>
      <c r="K11" s="176"/>
      <c r="L11" s="79">
        <v>11</v>
      </c>
      <c r="M11" s="79">
        <v>0</v>
      </c>
      <c r="N11" s="79">
        <v>55</v>
      </c>
      <c r="O11" s="88">
        <v>3</v>
      </c>
      <c r="P11" s="89">
        <v>0</v>
      </c>
      <c r="Q11" s="90">
        <f>O11+P11</f>
        <v>3</v>
      </c>
      <c r="R11" s="80">
        <f>IFERROR(Q11/N11,"-")</f>
        <v>0.054545454545455</v>
      </c>
      <c r="S11" s="79">
        <v>2</v>
      </c>
      <c r="T11" s="79">
        <v>1</v>
      </c>
      <c r="U11" s="80">
        <f>IFERROR(T11/(Q11),"-")</f>
        <v>0.33333333333333</v>
      </c>
      <c r="V11" s="81"/>
      <c r="W11" s="82">
        <v>2</v>
      </c>
      <c r="X11" s="80">
        <f>IF(Q11=0,"-",W11/Q11)</f>
        <v>0.66666666666667</v>
      </c>
      <c r="Y11" s="181">
        <v>80000</v>
      </c>
      <c r="Z11" s="182">
        <f>IFERROR(Y11/Q11,"-")</f>
        <v>26666.666666667</v>
      </c>
      <c r="AA11" s="182">
        <f>IFERROR(Y11/W11,"-")</f>
        <v>40000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0.66666666666667</v>
      </c>
      <c r="BZ11" s="125">
        <v>1</v>
      </c>
      <c r="CA11" s="126">
        <f>IFERROR(BZ11/BX11,"-")</f>
        <v>0.5</v>
      </c>
      <c r="CB11" s="127">
        <v>70000</v>
      </c>
      <c r="CC11" s="128">
        <f>IFERROR(CB11/BX11,"-")</f>
        <v>35000</v>
      </c>
      <c r="CD11" s="129"/>
      <c r="CE11" s="129"/>
      <c r="CF11" s="129">
        <v>1</v>
      </c>
      <c r="CG11" s="130">
        <v>1</v>
      </c>
      <c r="CH11" s="131">
        <f>IF(Q11=0,"",IF(CG11=0,"",(CG11/Q11)))</f>
        <v>0.33333333333333</v>
      </c>
      <c r="CI11" s="132">
        <v>1</v>
      </c>
      <c r="CJ11" s="133">
        <f>IFERROR(CI11/CG11,"-")</f>
        <v>1</v>
      </c>
      <c r="CK11" s="134">
        <v>10000</v>
      </c>
      <c r="CL11" s="135">
        <f>IFERROR(CK11/CG11,"-")</f>
        <v>10000</v>
      </c>
      <c r="CM11" s="136">
        <v>1</v>
      </c>
      <c r="CN11" s="136"/>
      <c r="CO11" s="136"/>
      <c r="CP11" s="137">
        <v>2</v>
      </c>
      <c r="CQ11" s="138">
        <v>80000</v>
      </c>
      <c r="CR11" s="138">
        <v>70000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84</v>
      </c>
      <c r="C12" s="184" t="s">
        <v>58</v>
      </c>
      <c r="D12" s="184"/>
      <c r="E12" s="184" t="s">
        <v>85</v>
      </c>
      <c r="F12" s="184" t="s">
        <v>85</v>
      </c>
      <c r="G12" s="184" t="s">
        <v>66</v>
      </c>
      <c r="H12" s="87" t="s">
        <v>86</v>
      </c>
      <c r="I12" s="87"/>
      <c r="J12" s="87"/>
      <c r="K12" s="176"/>
      <c r="L12" s="79">
        <v>184</v>
      </c>
      <c r="M12" s="79">
        <v>86</v>
      </c>
      <c r="N12" s="79">
        <v>68</v>
      </c>
      <c r="O12" s="88">
        <v>16</v>
      </c>
      <c r="P12" s="89">
        <v>2</v>
      </c>
      <c r="Q12" s="90">
        <f>O12+P12</f>
        <v>18</v>
      </c>
      <c r="R12" s="80">
        <f>IFERROR(Q12/N12,"-")</f>
        <v>0.26470588235294</v>
      </c>
      <c r="S12" s="79">
        <v>7</v>
      </c>
      <c r="T12" s="79">
        <v>3</v>
      </c>
      <c r="U12" s="80">
        <f>IFERROR(T12/(Q12),"-")</f>
        <v>0.16666666666667</v>
      </c>
      <c r="V12" s="81"/>
      <c r="W12" s="82">
        <v>9</v>
      </c>
      <c r="X12" s="80">
        <f>IF(Q12=0,"-",W12/Q12)</f>
        <v>0.5</v>
      </c>
      <c r="Y12" s="181">
        <v>493000</v>
      </c>
      <c r="Z12" s="182">
        <f>IFERROR(Y12/Q12,"-")</f>
        <v>27388.888888889</v>
      </c>
      <c r="AA12" s="182">
        <f>IFERROR(Y12/W12,"-")</f>
        <v>54777.777777778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0.11111111111111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0.27777777777778</v>
      </c>
      <c r="BQ12" s="118">
        <v>3</v>
      </c>
      <c r="BR12" s="119">
        <f>IFERROR(BQ12/BO12,"-")</f>
        <v>0.6</v>
      </c>
      <c r="BS12" s="120">
        <v>71000</v>
      </c>
      <c r="BT12" s="121">
        <f>IFERROR(BS12/BO12,"-")</f>
        <v>14200</v>
      </c>
      <c r="BU12" s="122">
        <v>1</v>
      </c>
      <c r="BV12" s="122"/>
      <c r="BW12" s="122">
        <v>2</v>
      </c>
      <c r="BX12" s="123">
        <v>8</v>
      </c>
      <c r="BY12" s="124">
        <f>IF(Q12=0,"",IF(BX12=0,"",(BX12/Q12)))</f>
        <v>0.44444444444444</v>
      </c>
      <c r="BZ12" s="125">
        <v>4</v>
      </c>
      <c r="CA12" s="126">
        <f>IFERROR(BZ12/BX12,"-")</f>
        <v>0.5</v>
      </c>
      <c r="CB12" s="127">
        <v>86000</v>
      </c>
      <c r="CC12" s="128">
        <f>IFERROR(CB12/BX12,"-")</f>
        <v>10750</v>
      </c>
      <c r="CD12" s="129">
        <v>1</v>
      </c>
      <c r="CE12" s="129">
        <v>1</v>
      </c>
      <c r="CF12" s="129">
        <v>2</v>
      </c>
      <c r="CG12" s="130">
        <v>3</v>
      </c>
      <c r="CH12" s="131">
        <f>IF(Q12=0,"",IF(CG12=0,"",(CG12/Q12)))</f>
        <v>0.16666666666667</v>
      </c>
      <c r="CI12" s="132">
        <v>2</v>
      </c>
      <c r="CJ12" s="133">
        <f>IFERROR(CI12/CG12,"-")</f>
        <v>0.66666666666667</v>
      </c>
      <c r="CK12" s="134">
        <v>341000</v>
      </c>
      <c r="CL12" s="135">
        <f>IFERROR(CK12/CG12,"-")</f>
        <v>113666.66666667</v>
      </c>
      <c r="CM12" s="136"/>
      <c r="CN12" s="136"/>
      <c r="CO12" s="136">
        <v>2</v>
      </c>
      <c r="CP12" s="137">
        <v>9</v>
      </c>
      <c r="CQ12" s="138">
        <v>493000</v>
      </c>
      <c r="CR12" s="138">
        <v>323000</v>
      </c>
      <c r="CS12" s="138">
        <v>3000</v>
      </c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4.82</v>
      </c>
      <c r="B13" s="184" t="s">
        <v>87</v>
      </c>
      <c r="C13" s="184" t="s">
        <v>58</v>
      </c>
      <c r="D13" s="184"/>
      <c r="E13" s="184" t="s">
        <v>88</v>
      </c>
      <c r="F13" s="184" t="s">
        <v>89</v>
      </c>
      <c r="G13" s="184" t="s">
        <v>61</v>
      </c>
      <c r="H13" s="87" t="s">
        <v>90</v>
      </c>
      <c r="I13" s="87" t="s">
        <v>91</v>
      </c>
      <c r="J13" s="87" t="s">
        <v>92</v>
      </c>
      <c r="K13" s="176">
        <v>250000</v>
      </c>
      <c r="L13" s="79">
        <v>22</v>
      </c>
      <c r="M13" s="79">
        <v>0</v>
      </c>
      <c r="N13" s="79">
        <v>81</v>
      </c>
      <c r="O13" s="88">
        <v>8</v>
      </c>
      <c r="P13" s="89">
        <v>0</v>
      </c>
      <c r="Q13" s="90">
        <f>O13+P13</f>
        <v>8</v>
      </c>
      <c r="R13" s="80">
        <f>IFERROR(Q13/N13,"-")</f>
        <v>0.098765432098765</v>
      </c>
      <c r="S13" s="79">
        <v>2</v>
      </c>
      <c r="T13" s="79">
        <v>1</v>
      </c>
      <c r="U13" s="80">
        <f>IFERROR(T13/(Q13),"-")</f>
        <v>0.125</v>
      </c>
      <c r="V13" s="81">
        <f>IFERROR(K13/SUM(Q13:Q14),"-")</f>
        <v>13888.888888889</v>
      </c>
      <c r="W13" s="82">
        <v>2</v>
      </c>
      <c r="X13" s="80">
        <f>IF(Q13=0,"-",W13/Q13)</f>
        <v>0.25</v>
      </c>
      <c r="Y13" s="181">
        <v>13000</v>
      </c>
      <c r="Z13" s="182">
        <f>IFERROR(Y13/Q13,"-")</f>
        <v>1625</v>
      </c>
      <c r="AA13" s="182">
        <f>IFERROR(Y13/W13,"-")</f>
        <v>6500</v>
      </c>
      <c r="AB13" s="176">
        <f>SUM(Y13:Y14)-SUM(K13:K14)</f>
        <v>955000</v>
      </c>
      <c r="AC13" s="83">
        <f>SUM(Y13:Y14)/SUM(K13:K14)</f>
        <v>4.82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0.5</v>
      </c>
      <c r="BQ13" s="118">
        <v>1</v>
      </c>
      <c r="BR13" s="119">
        <f>IFERROR(BQ13/BO13,"-")</f>
        <v>0.25</v>
      </c>
      <c r="BS13" s="120">
        <v>5000</v>
      </c>
      <c r="BT13" s="121">
        <f>IFERROR(BS13/BO13,"-")</f>
        <v>1250</v>
      </c>
      <c r="BU13" s="122">
        <v>1</v>
      </c>
      <c r="BV13" s="122"/>
      <c r="BW13" s="122"/>
      <c r="BX13" s="123">
        <v>2</v>
      </c>
      <c r="BY13" s="124">
        <f>IF(Q13=0,"",IF(BX13=0,"",(BX13/Q13)))</f>
        <v>0.25</v>
      </c>
      <c r="BZ13" s="125">
        <v>1</v>
      </c>
      <c r="CA13" s="126">
        <f>IFERROR(BZ13/BX13,"-")</f>
        <v>0.5</v>
      </c>
      <c r="CB13" s="127">
        <v>8000</v>
      </c>
      <c r="CC13" s="128">
        <f>IFERROR(CB13/BX13,"-")</f>
        <v>4000</v>
      </c>
      <c r="CD13" s="129"/>
      <c r="CE13" s="129">
        <v>1</v>
      </c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13000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93</v>
      </c>
      <c r="C14" s="184" t="s">
        <v>58</v>
      </c>
      <c r="D14" s="184"/>
      <c r="E14" s="184" t="s">
        <v>88</v>
      </c>
      <c r="F14" s="184" t="s">
        <v>89</v>
      </c>
      <c r="G14" s="184" t="s">
        <v>66</v>
      </c>
      <c r="H14" s="87"/>
      <c r="I14" s="87"/>
      <c r="J14" s="87"/>
      <c r="K14" s="176"/>
      <c r="L14" s="79">
        <v>54</v>
      </c>
      <c r="M14" s="79">
        <v>34</v>
      </c>
      <c r="N14" s="79">
        <v>16</v>
      </c>
      <c r="O14" s="88">
        <v>10</v>
      </c>
      <c r="P14" s="89">
        <v>0</v>
      </c>
      <c r="Q14" s="90">
        <f>O14+P14</f>
        <v>10</v>
      </c>
      <c r="R14" s="80">
        <f>IFERROR(Q14/N14,"-")</f>
        <v>0.625</v>
      </c>
      <c r="S14" s="79">
        <v>6</v>
      </c>
      <c r="T14" s="79">
        <v>2</v>
      </c>
      <c r="U14" s="80">
        <f>IFERROR(T14/(Q14),"-")</f>
        <v>0.2</v>
      </c>
      <c r="V14" s="81"/>
      <c r="W14" s="82">
        <v>4</v>
      </c>
      <c r="X14" s="80">
        <f>IF(Q14=0,"-",W14/Q14)</f>
        <v>0.4</v>
      </c>
      <c r="Y14" s="181">
        <v>1192000</v>
      </c>
      <c r="Z14" s="182">
        <f>IFERROR(Y14/Q14,"-")</f>
        <v>119200</v>
      </c>
      <c r="AA14" s="182">
        <f>IFERROR(Y14/W14,"-")</f>
        <v>298000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0.4</v>
      </c>
      <c r="BQ14" s="118">
        <v>2</v>
      </c>
      <c r="BR14" s="119">
        <f>IFERROR(BQ14/BO14,"-")</f>
        <v>0.5</v>
      </c>
      <c r="BS14" s="120">
        <v>468000</v>
      </c>
      <c r="BT14" s="121">
        <f>IFERROR(BS14/BO14,"-")</f>
        <v>117000</v>
      </c>
      <c r="BU14" s="122"/>
      <c r="BV14" s="122"/>
      <c r="BW14" s="122">
        <v>2</v>
      </c>
      <c r="BX14" s="123">
        <v>5</v>
      </c>
      <c r="BY14" s="124">
        <f>IF(Q14=0,"",IF(BX14=0,"",(BX14/Q14)))</f>
        <v>0.5</v>
      </c>
      <c r="BZ14" s="125">
        <v>2</v>
      </c>
      <c r="CA14" s="126">
        <f>IFERROR(BZ14/BX14,"-")</f>
        <v>0.4</v>
      </c>
      <c r="CB14" s="127">
        <v>724000</v>
      </c>
      <c r="CC14" s="128">
        <f>IFERROR(CB14/BX14,"-")</f>
        <v>144800</v>
      </c>
      <c r="CD14" s="129"/>
      <c r="CE14" s="129">
        <v>1</v>
      </c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4</v>
      </c>
      <c r="CQ14" s="138">
        <v>1192000</v>
      </c>
      <c r="CR14" s="138">
        <v>713000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3.07856</v>
      </c>
      <c r="B15" s="184" t="s">
        <v>94</v>
      </c>
      <c r="C15" s="184" t="s">
        <v>58</v>
      </c>
      <c r="D15" s="184"/>
      <c r="E15" s="184" t="s">
        <v>88</v>
      </c>
      <c r="F15" s="184" t="s">
        <v>95</v>
      </c>
      <c r="G15" s="184" t="s">
        <v>61</v>
      </c>
      <c r="H15" s="87" t="s">
        <v>96</v>
      </c>
      <c r="I15" s="87" t="s">
        <v>97</v>
      </c>
      <c r="J15" s="87" t="s">
        <v>98</v>
      </c>
      <c r="K15" s="176">
        <v>300000</v>
      </c>
      <c r="L15" s="79">
        <v>15</v>
      </c>
      <c r="M15" s="79">
        <v>0</v>
      </c>
      <c r="N15" s="79">
        <v>94</v>
      </c>
      <c r="O15" s="88">
        <v>5</v>
      </c>
      <c r="P15" s="89">
        <v>0</v>
      </c>
      <c r="Q15" s="90">
        <f>O15+P15</f>
        <v>5</v>
      </c>
      <c r="R15" s="80">
        <f>IFERROR(Q15/N15,"-")</f>
        <v>0.053191489361702</v>
      </c>
      <c r="S15" s="79">
        <v>3</v>
      </c>
      <c r="T15" s="79">
        <v>0</v>
      </c>
      <c r="U15" s="80">
        <f>IFERROR(T15/(Q15),"-")</f>
        <v>0</v>
      </c>
      <c r="V15" s="81">
        <f>IFERROR(K15/SUM(Q15:Q19),"-")</f>
        <v>5769.2307692308</v>
      </c>
      <c r="W15" s="82">
        <v>4</v>
      </c>
      <c r="X15" s="80">
        <f>IF(Q15=0,"-",W15/Q15)</f>
        <v>0.8</v>
      </c>
      <c r="Y15" s="181">
        <v>56000</v>
      </c>
      <c r="Z15" s="182">
        <f>IFERROR(Y15/Q15,"-")</f>
        <v>11200</v>
      </c>
      <c r="AA15" s="182">
        <f>IFERROR(Y15/W15,"-")</f>
        <v>14000</v>
      </c>
      <c r="AB15" s="176">
        <f>SUM(Y15:Y19)-SUM(K15:K19)</f>
        <v>623568</v>
      </c>
      <c r="AC15" s="83">
        <f>SUM(Y15:Y19)/SUM(K15:K19)</f>
        <v>3.07856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0.4</v>
      </c>
      <c r="BQ15" s="118">
        <v>2</v>
      </c>
      <c r="BR15" s="119">
        <f>IFERROR(BQ15/BO15,"-")</f>
        <v>1</v>
      </c>
      <c r="BS15" s="120">
        <v>18000</v>
      </c>
      <c r="BT15" s="121">
        <f>IFERROR(BS15/BO15,"-")</f>
        <v>9000</v>
      </c>
      <c r="BU15" s="122">
        <v>1</v>
      </c>
      <c r="BV15" s="122"/>
      <c r="BW15" s="122">
        <v>1</v>
      </c>
      <c r="BX15" s="123">
        <v>3</v>
      </c>
      <c r="BY15" s="124">
        <f>IF(Q15=0,"",IF(BX15=0,"",(BX15/Q15)))</f>
        <v>0.6</v>
      </c>
      <c r="BZ15" s="125">
        <v>2</v>
      </c>
      <c r="CA15" s="126">
        <f>IFERROR(BZ15/BX15,"-")</f>
        <v>0.66666666666667</v>
      </c>
      <c r="CB15" s="127">
        <v>38000</v>
      </c>
      <c r="CC15" s="128">
        <f>IFERROR(CB15/BX15,"-")</f>
        <v>12666.666666667</v>
      </c>
      <c r="CD15" s="129"/>
      <c r="CE15" s="129">
        <v>1</v>
      </c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56000</v>
      </c>
      <c r="CR15" s="138">
        <v>25000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99</v>
      </c>
      <c r="C16" s="184" t="s">
        <v>58</v>
      </c>
      <c r="D16" s="184"/>
      <c r="E16" s="184" t="s">
        <v>88</v>
      </c>
      <c r="F16" s="184" t="s">
        <v>100</v>
      </c>
      <c r="G16" s="184" t="s">
        <v>61</v>
      </c>
      <c r="H16" s="87"/>
      <c r="I16" s="87" t="s">
        <v>97</v>
      </c>
      <c r="J16" s="87"/>
      <c r="K16" s="176"/>
      <c r="L16" s="79">
        <v>13</v>
      </c>
      <c r="M16" s="79">
        <v>0</v>
      </c>
      <c r="N16" s="79">
        <v>85</v>
      </c>
      <c r="O16" s="88">
        <v>5</v>
      </c>
      <c r="P16" s="89">
        <v>0</v>
      </c>
      <c r="Q16" s="90">
        <f>O16+P16</f>
        <v>5</v>
      </c>
      <c r="R16" s="80">
        <f>IFERROR(Q16/N16,"-")</f>
        <v>0.058823529411765</v>
      </c>
      <c r="S16" s="79">
        <v>2</v>
      </c>
      <c r="T16" s="79">
        <v>1</v>
      </c>
      <c r="U16" s="80">
        <f>IFERROR(T16/(Q16),"-")</f>
        <v>0.2</v>
      </c>
      <c r="V16" s="81"/>
      <c r="W16" s="82">
        <v>3</v>
      </c>
      <c r="X16" s="80">
        <f>IF(Q16=0,"-",W16/Q16)</f>
        <v>0.6</v>
      </c>
      <c r="Y16" s="181">
        <v>68000</v>
      </c>
      <c r="Z16" s="182">
        <f>IFERROR(Y16/Q16,"-")</f>
        <v>13600</v>
      </c>
      <c r="AA16" s="182">
        <f>IFERROR(Y16/W16,"-")</f>
        <v>22666.666666667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0.4</v>
      </c>
      <c r="BH16" s="109">
        <v>1</v>
      </c>
      <c r="BI16" s="111">
        <f>IFERROR(BH16/BF16,"-")</f>
        <v>0.5</v>
      </c>
      <c r="BJ16" s="112">
        <v>13000</v>
      </c>
      <c r="BK16" s="113">
        <f>IFERROR(BJ16/BF16,"-")</f>
        <v>6500</v>
      </c>
      <c r="BL16" s="114"/>
      <c r="BM16" s="114"/>
      <c r="BN16" s="114">
        <v>1</v>
      </c>
      <c r="BO16" s="116">
        <v>2</v>
      </c>
      <c r="BP16" s="117">
        <f>IF(Q16=0,"",IF(BO16=0,"",(BO16/Q16)))</f>
        <v>0.4</v>
      </c>
      <c r="BQ16" s="118">
        <v>2</v>
      </c>
      <c r="BR16" s="119">
        <f>IFERROR(BQ16/BO16,"-")</f>
        <v>1</v>
      </c>
      <c r="BS16" s="120">
        <v>55000</v>
      </c>
      <c r="BT16" s="121">
        <f>IFERROR(BS16/BO16,"-")</f>
        <v>27500</v>
      </c>
      <c r="BU16" s="122">
        <v>1</v>
      </c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68000</v>
      </c>
      <c r="CR16" s="138">
        <v>52000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101</v>
      </c>
      <c r="C17" s="184" t="s">
        <v>58</v>
      </c>
      <c r="D17" s="184"/>
      <c r="E17" s="184" t="s">
        <v>88</v>
      </c>
      <c r="F17" s="184" t="s">
        <v>102</v>
      </c>
      <c r="G17" s="184" t="s">
        <v>61</v>
      </c>
      <c r="H17" s="87"/>
      <c r="I17" s="87" t="s">
        <v>97</v>
      </c>
      <c r="J17" s="87"/>
      <c r="K17" s="176"/>
      <c r="L17" s="79">
        <v>20</v>
      </c>
      <c r="M17" s="79">
        <v>0</v>
      </c>
      <c r="N17" s="79">
        <v>86</v>
      </c>
      <c r="O17" s="88">
        <v>9</v>
      </c>
      <c r="P17" s="89">
        <v>0</v>
      </c>
      <c r="Q17" s="90">
        <f>O17+P17</f>
        <v>9</v>
      </c>
      <c r="R17" s="80">
        <f>IFERROR(Q17/N17,"-")</f>
        <v>0.1046511627907</v>
      </c>
      <c r="S17" s="79">
        <v>5</v>
      </c>
      <c r="T17" s="79">
        <v>2</v>
      </c>
      <c r="U17" s="80">
        <f>IFERROR(T17/(Q17),"-")</f>
        <v>0.22222222222222</v>
      </c>
      <c r="V17" s="81"/>
      <c r="W17" s="82">
        <v>4</v>
      </c>
      <c r="X17" s="80">
        <f>IF(Q17=0,"-",W17/Q17)</f>
        <v>0.44444444444444</v>
      </c>
      <c r="Y17" s="181">
        <v>137000</v>
      </c>
      <c r="Z17" s="182">
        <f>IFERROR(Y17/Q17,"-")</f>
        <v>15222.222222222</v>
      </c>
      <c r="AA17" s="182">
        <f>IFERROR(Y17/W17,"-")</f>
        <v>34250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4</v>
      </c>
      <c r="BP17" s="117">
        <f>IF(Q17=0,"",IF(BO17=0,"",(BO17/Q17)))</f>
        <v>0.44444444444444</v>
      </c>
      <c r="BQ17" s="118">
        <v>2</v>
      </c>
      <c r="BR17" s="119">
        <f>IFERROR(BQ17/BO17,"-")</f>
        <v>0.5</v>
      </c>
      <c r="BS17" s="120">
        <v>14000</v>
      </c>
      <c r="BT17" s="121">
        <f>IFERROR(BS17/BO17,"-")</f>
        <v>3500</v>
      </c>
      <c r="BU17" s="122">
        <v>1</v>
      </c>
      <c r="BV17" s="122">
        <v>1</v>
      </c>
      <c r="BW17" s="122"/>
      <c r="BX17" s="123">
        <v>4</v>
      </c>
      <c r="BY17" s="124">
        <f>IF(Q17=0,"",IF(BX17=0,"",(BX17/Q17)))</f>
        <v>0.44444444444444</v>
      </c>
      <c r="BZ17" s="125">
        <v>2</v>
      </c>
      <c r="CA17" s="126">
        <f>IFERROR(BZ17/BX17,"-")</f>
        <v>0.5</v>
      </c>
      <c r="CB17" s="127">
        <v>120000</v>
      </c>
      <c r="CC17" s="128">
        <f>IFERROR(CB17/BX17,"-")</f>
        <v>30000</v>
      </c>
      <c r="CD17" s="129"/>
      <c r="CE17" s="129"/>
      <c r="CF17" s="129">
        <v>2</v>
      </c>
      <c r="CG17" s="130">
        <v>1</v>
      </c>
      <c r="CH17" s="131">
        <f>IF(Q17=0,"",IF(CG17=0,"",(CG17/Q17)))</f>
        <v>0.11111111111111</v>
      </c>
      <c r="CI17" s="132">
        <v>1</v>
      </c>
      <c r="CJ17" s="133">
        <f>IFERROR(CI17/CG17,"-")</f>
        <v>1</v>
      </c>
      <c r="CK17" s="134">
        <v>3000</v>
      </c>
      <c r="CL17" s="135">
        <f>IFERROR(CK17/CG17,"-")</f>
        <v>3000</v>
      </c>
      <c r="CM17" s="136">
        <v>1</v>
      </c>
      <c r="CN17" s="136"/>
      <c r="CO17" s="136"/>
      <c r="CP17" s="137">
        <v>4</v>
      </c>
      <c r="CQ17" s="138">
        <v>137000</v>
      </c>
      <c r="CR17" s="138">
        <v>87000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103</v>
      </c>
      <c r="C18" s="184" t="s">
        <v>58</v>
      </c>
      <c r="D18" s="184"/>
      <c r="E18" s="184" t="s">
        <v>88</v>
      </c>
      <c r="F18" s="184" t="s">
        <v>104</v>
      </c>
      <c r="G18" s="184" t="s">
        <v>61</v>
      </c>
      <c r="H18" s="87"/>
      <c r="I18" s="87" t="s">
        <v>97</v>
      </c>
      <c r="J18" s="87"/>
      <c r="K18" s="176"/>
      <c r="L18" s="79">
        <v>19</v>
      </c>
      <c r="M18" s="79">
        <v>0</v>
      </c>
      <c r="N18" s="79">
        <v>67</v>
      </c>
      <c r="O18" s="88">
        <v>8</v>
      </c>
      <c r="P18" s="89">
        <v>0</v>
      </c>
      <c r="Q18" s="90">
        <f>O18+P18</f>
        <v>8</v>
      </c>
      <c r="R18" s="80">
        <f>IFERROR(Q18/N18,"-")</f>
        <v>0.11940298507463</v>
      </c>
      <c r="S18" s="79">
        <v>2</v>
      </c>
      <c r="T18" s="79">
        <v>3</v>
      </c>
      <c r="U18" s="80">
        <f>IFERROR(T18/(Q18),"-")</f>
        <v>0.375</v>
      </c>
      <c r="V18" s="81"/>
      <c r="W18" s="82">
        <v>2</v>
      </c>
      <c r="X18" s="80">
        <f>IF(Q18=0,"-",W18/Q18)</f>
        <v>0.25</v>
      </c>
      <c r="Y18" s="181">
        <v>61000</v>
      </c>
      <c r="Z18" s="182">
        <f>IFERROR(Y18/Q18,"-")</f>
        <v>7625</v>
      </c>
      <c r="AA18" s="182">
        <f>IFERROR(Y18/W18,"-")</f>
        <v>30500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0.375</v>
      </c>
      <c r="BQ18" s="118">
        <v>1</v>
      </c>
      <c r="BR18" s="119">
        <f>IFERROR(BQ18/BO18,"-")</f>
        <v>0.33333333333333</v>
      </c>
      <c r="BS18" s="120">
        <v>8000</v>
      </c>
      <c r="BT18" s="121">
        <f>IFERROR(BS18/BO18,"-")</f>
        <v>2666.6666666667</v>
      </c>
      <c r="BU18" s="122"/>
      <c r="BV18" s="122">
        <v>1</v>
      </c>
      <c r="BW18" s="122"/>
      <c r="BX18" s="123">
        <v>2</v>
      </c>
      <c r="BY18" s="124">
        <f>IF(Q18=0,"",IF(BX18=0,"",(BX18/Q18)))</f>
        <v>0.25</v>
      </c>
      <c r="BZ18" s="125">
        <v>1</v>
      </c>
      <c r="CA18" s="126">
        <f>IFERROR(BZ18/BX18,"-")</f>
        <v>0.5</v>
      </c>
      <c r="CB18" s="127">
        <v>53000</v>
      </c>
      <c r="CC18" s="128">
        <f>IFERROR(CB18/BX18,"-")</f>
        <v>26500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61000</v>
      </c>
      <c r="CR18" s="138">
        <v>53000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105</v>
      </c>
      <c r="C19" s="184" t="s">
        <v>58</v>
      </c>
      <c r="D19" s="184"/>
      <c r="E19" s="184" t="s">
        <v>85</v>
      </c>
      <c r="F19" s="184" t="s">
        <v>85</v>
      </c>
      <c r="G19" s="184" t="s">
        <v>66</v>
      </c>
      <c r="H19" s="87"/>
      <c r="I19" s="87"/>
      <c r="J19" s="87"/>
      <c r="K19" s="176"/>
      <c r="L19" s="79">
        <v>180</v>
      </c>
      <c r="M19" s="79">
        <v>98</v>
      </c>
      <c r="N19" s="79">
        <v>27</v>
      </c>
      <c r="O19" s="88">
        <v>25</v>
      </c>
      <c r="P19" s="89">
        <v>0</v>
      </c>
      <c r="Q19" s="90">
        <f>O19+P19</f>
        <v>25</v>
      </c>
      <c r="R19" s="80">
        <f>IFERROR(Q19/N19,"-")</f>
        <v>0.92592592592593</v>
      </c>
      <c r="S19" s="79">
        <v>10</v>
      </c>
      <c r="T19" s="79">
        <v>3</v>
      </c>
      <c r="U19" s="80">
        <f>IFERROR(T19/(Q19),"-")</f>
        <v>0.12</v>
      </c>
      <c r="V19" s="81"/>
      <c r="W19" s="82">
        <v>13</v>
      </c>
      <c r="X19" s="80">
        <f>IF(Q19=0,"-",W19/Q19)</f>
        <v>0.52</v>
      </c>
      <c r="Y19" s="181">
        <v>601568</v>
      </c>
      <c r="Z19" s="182">
        <f>IFERROR(Y19/Q19,"-")</f>
        <v>24062.72</v>
      </c>
      <c r="AA19" s="182">
        <f>IFERROR(Y19/W19,"-")</f>
        <v>46274.461538462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0.04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4</v>
      </c>
      <c r="BG19" s="110">
        <f>IF(Q19=0,"",IF(BF19=0,"",(BF19/Q19)))</f>
        <v>0.16</v>
      </c>
      <c r="BH19" s="109">
        <v>1</v>
      </c>
      <c r="BI19" s="111">
        <f>IFERROR(BH19/BF19,"-")</f>
        <v>0.25</v>
      </c>
      <c r="BJ19" s="112">
        <v>3000</v>
      </c>
      <c r="BK19" s="113">
        <f>IFERROR(BJ19/BF19,"-")</f>
        <v>750</v>
      </c>
      <c r="BL19" s="114">
        <v>1</v>
      </c>
      <c r="BM19" s="114"/>
      <c r="BN19" s="114"/>
      <c r="BO19" s="116">
        <v>9</v>
      </c>
      <c r="BP19" s="117">
        <f>IF(Q19=0,"",IF(BO19=0,"",(BO19/Q19)))</f>
        <v>0.36</v>
      </c>
      <c r="BQ19" s="118">
        <v>5</v>
      </c>
      <c r="BR19" s="119">
        <f>IFERROR(BQ19/BO19,"-")</f>
        <v>0.55555555555556</v>
      </c>
      <c r="BS19" s="120">
        <v>94000</v>
      </c>
      <c r="BT19" s="121">
        <f>IFERROR(BS19/BO19,"-")</f>
        <v>10444.444444444</v>
      </c>
      <c r="BU19" s="122">
        <v>2</v>
      </c>
      <c r="BV19" s="122">
        <v>1</v>
      </c>
      <c r="BW19" s="122">
        <v>2</v>
      </c>
      <c r="BX19" s="123">
        <v>9</v>
      </c>
      <c r="BY19" s="124">
        <f>IF(Q19=0,"",IF(BX19=0,"",(BX19/Q19)))</f>
        <v>0.36</v>
      </c>
      <c r="BZ19" s="125">
        <v>7</v>
      </c>
      <c r="CA19" s="126">
        <f>IFERROR(BZ19/BX19,"-")</f>
        <v>0.77777777777778</v>
      </c>
      <c r="CB19" s="127">
        <v>434568</v>
      </c>
      <c r="CC19" s="128">
        <f>IFERROR(CB19/BX19,"-")</f>
        <v>48285.333333333</v>
      </c>
      <c r="CD19" s="129">
        <v>3</v>
      </c>
      <c r="CE19" s="129">
        <v>2</v>
      </c>
      <c r="CF19" s="129">
        <v>2</v>
      </c>
      <c r="CG19" s="130">
        <v>1</v>
      </c>
      <c r="CH19" s="131">
        <f>IF(Q19=0,"",IF(CG19=0,"",(CG19/Q19)))</f>
        <v>0.04</v>
      </c>
      <c r="CI19" s="132">
        <v>1</v>
      </c>
      <c r="CJ19" s="133">
        <f>IFERROR(CI19/CG19,"-")</f>
        <v>1</v>
      </c>
      <c r="CK19" s="134">
        <v>70000</v>
      </c>
      <c r="CL19" s="135">
        <f>IFERROR(CK19/CG19,"-")</f>
        <v>70000</v>
      </c>
      <c r="CM19" s="136"/>
      <c r="CN19" s="136"/>
      <c r="CO19" s="136">
        <v>1</v>
      </c>
      <c r="CP19" s="137">
        <v>13</v>
      </c>
      <c r="CQ19" s="138">
        <v>601568</v>
      </c>
      <c r="CR19" s="138">
        <v>220000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0.892</v>
      </c>
      <c r="B20" s="184" t="s">
        <v>106</v>
      </c>
      <c r="C20" s="184" t="s">
        <v>58</v>
      </c>
      <c r="D20" s="184"/>
      <c r="E20" s="184" t="s">
        <v>107</v>
      </c>
      <c r="F20" s="184" t="s">
        <v>95</v>
      </c>
      <c r="G20" s="184" t="s">
        <v>61</v>
      </c>
      <c r="H20" s="87" t="s">
        <v>108</v>
      </c>
      <c r="I20" s="87" t="s">
        <v>109</v>
      </c>
      <c r="J20" s="87" t="s">
        <v>110</v>
      </c>
      <c r="K20" s="176">
        <v>250000</v>
      </c>
      <c r="L20" s="79">
        <v>4</v>
      </c>
      <c r="M20" s="79">
        <v>0</v>
      </c>
      <c r="N20" s="79">
        <v>51</v>
      </c>
      <c r="O20" s="88">
        <v>3</v>
      </c>
      <c r="P20" s="89">
        <v>0</v>
      </c>
      <c r="Q20" s="90">
        <f>O20+P20</f>
        <v>3</v>
      </c>
      <c r="R20" s="80">
        <f>IFERROR(Q20/N20,"-")</f>
        <v>0.058823529411765</v>
      </c>
      <c r="S20" s="79">
        <v>2</v>
      </c>
      <c r="T20" s="79">
        <v>1</v>
      </c>
      <c r="U20" s="80">
        <f>IFERROR(T20/(Q20),"-")</f>
        <v>0.33333333333333</v>
      </c>
      <c r="V20" s="81">
        <f>IFERROR(K20/SUM(Q20:Q23),"-")</f>
        <v>10869.565217391</v>
      </c>
      <c r="W20" s="82">
        <v>1</v>
      </c>
      <c r="X20" s="80">
        <f>IF(Q20=0,"-",W20/Q20)</f>
        <v>0.33333333333333</v>
      </c>
      <c r="Y20" s="181">
        <v>48000</v>
      </c>
      <c r="Z20" s="182">
        <f>IFERROR(Y20/Q20,"-")</f>
        <v>16000</v>
      </c>
      <c r="AA20" s="182">
        <f>IFERROR(Y20/W20,"-")</f>
        <v>48000</v>
      </c>
      <c r="AB20" s="176">
        <f>SUM(Y20:Y23)-SUM(K20:K23)</f>
        <v>-27000</v>
      </c>
      <c r="AC20" s="83">
        <f>SUM(Y20:Y23)/SUM(K20:K23)</f>
        <v>0.892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0.66666666666667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>
        <v>1</v>
      </c>
      <c r="BR20" s="119">
        <f>IFERROR(BQ20/BO20,"-")</f>
        <v>1</v>
      </c>
      <c r="BS20" s="120">
        <v>48000</v>
      </c>
      <c r="BT20" s="121">
        <f>IFERROR(BS20/BO20,"-")</f>
        <v>48000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48000</v>
      </c>
      <c r="CR20" s="138">
        <v>48000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111</v>
      </c>
      <c r="C21" s="184" t="s">
        <v>58</v>
      </c>
      <c r="D21" s="184"/>
      <c r="E21" s="184" t="s">
        <v>112</v>
      </c>
      <c r="F21" s="184" t="s">
        <v>100</v>
      </c>
      <c r="G21" s="184" t="s">
        <v>61</v>
      </c>
      <c r="H21" s="87"/>
      <c r="I21" s="87" t="s">
        <v>109</v>
      </c>
      <c r="J21" s="87"/>
      <c r="K21" s="176"/>
      <c r="L21" s="79">
        <v>12</v>
      </c>
      <c r="M21" s="79">
        <v>0</v>
      </c>
      <c r="N21" s="79">
        <v>63</v>
      </c>
      <c r="O21" s="88">
        <v>5</v>
      </c>
      <c r="P21" s="89">
        <v>0</v>
      </c>
      <c r="Q21" s="90">
        <f>O21+P21</f>
        <v>5</v>
      </c>
      <c r="R21" s="80">
        <f>IFERROR(Q21/N21,"-")</f>
        <v>0.079365079365079</v>
      </c>
      <c r="S21" s="79">
        <v>2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</v>
      </c>
      <c r="Y21" s="181">
        <v>3000</v>
      </c>
      <c r="Z21" s="182">
        <f>IFERROR(Y21/Q21,"-")</f>
        <v>600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</v>
      </c>
      <c r="BZ21" s="125">
        <v>1</v>
      </c>
      <c r="CA21" s="126">
        <f>IFERROR(BZ21/BX21,"-")</f>
        <v>1</v>
      </c>
      <c r="CB21" s="127">
        <v>3000</v>
      </c>
      <c r="CC21" s="128">
        <f>IFERROR(CB21/BX21,"-")</f>
        <v>3000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113</v>
      </c>
      <c r="C22" s="184" t="s">
        <v>58</v>
      </c>
      <c r="D22" s="184"/>
      <c r="E22" s="184" t="s">
        <v>114</v>
      </c>
      <c r="F22" s="184" t="s">
        <v>102</v>
      </c>
      <c r="G22" s="184" t="s">
        <v>61</v>
      </c>
      <c r="H22" s="87"/>
      <c r="I22" s="87" t="s">
        <v>109</v>
      </c>
      <c r="J22" s="87"/>
      <c r="K22" s="176"/>
      <c r="L22" s="79">
        <v>14</v>
      </c>
      <c r="M22" s="79">
        <v>0</v>
      </c>
      <c r="N22" s="79">
        <v>72</v>
      </c>
      <c r="O22" s="88">
        <v>5</v>
      </c>
      <c r="P22" s="89">
        <v>0</v>
      </c>
      <c r="Q22" s="90">
        <f>O22+P22</f>
        <v>5</v>
      </c>
      <c r="R22" s="80">
        <f>IFERROR(Q22/N22,"-")</f>
        <v>0.069444444444444</v>
      </c>
      <c r="S22" s="79">
        <v>1</v>
      </c>
      <c r="T22" s="79">
        <v>2</v>
      </c>
      <c r="U22" s="80">
        <f>IFERROR(T22/(Q22),"-")</f>
        <v>0.4</v>
      </c>
      <c r="V22" s="81"/>
      <c r="W22" s="82">
        <v>2</v>
      </c>
      <c r="X22" s="80">
        <f>IF(Q22=0,"-",W22/Q22)</f>
        <v>0.4</v>
      </c>
      <c r="Y22" s="181">
        <v>69000</v>
      </c>
      <c r="Z22" s="182">
        <f>IFERROR(Y22/Q22,"-")</f>
        <v>13800</v>
      </c>
      <c r="AA22" s="182">
        <f>IFERROR(Y22/W22,"-")</f>
        <v>34500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3</v>
      </c>
      <c r="BG22" s="110">
        <f>IF(Q22=0,"",IF(BF22=0,"",(BF22/Q22)))</f>
        <v>0.6</v>
      </c>
      <c r="BH22" s="109">
        <v>1</v>
      </c>
      <c r="BI22" s="111">
        <f>IFERROR(BH22/BF22,"-")</f>
        <v>0.33333333333333</v>
      </c>
      <c r="BJ22" s="112">
        <v>39000</v>
      </c>
      <c r="BK22" s="113">
        <f>IFERROR(BJ22/BF22,"-")</f>
        <v>13000</v>
      </c>
      <c r="BL22" s="114"/>
      <c r="BM22" s="114"/>
      <c r="BN22" s="114">
        <v>1</v>
      </c>
      <c r="BO22" s="116">
        <v>1</v>
      </c>
      <c r="BP22" s="117">
        <f>IF(Q22=0,"",IF(BO22=0,"",(BO22/Q22)))</f>
        <v>0.2</v>
      </c>
      <c r="BQ22" s="118">
        <v>1</v>
      </c>
      <c r="BR22" s="119">
        <f>IFERROR(BQ22/BO22,"-")</f>
        <v>1</v>
      </c>
      <c r="BS22" s="120">
        <v>30000</v>
      </c>
      <c r="BT22" s="121">
        <f>IFERROR(BS22/BO22,"-")</f>
        <v>30000</v>
      </c>
      <c r="BU22" s="122"/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69000</v>
      </c>
      <c r="CR22" s="138">
        <v>39000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115</v>
      </c>
      <c r="C23" s="184" t="s">
        <v>58</v>
      </c>
      <c r="D23" s="184"/>
      <c r="E23" s="184" t="s">
        <v>85</v>
      </c>
      <c r="F23" s="184" t="s">
        <v>85</v>
      </c>
      <c r="G23" s="184" t="s">
        <v>66</v>
      </c>
      <c r="H23" s="87"/>
      <c r="I23" s="87"/>
      <c r="J23" s="87"/>
      <c r="K23" s="176"/>
      <c r="L23" s="79">
        <v>99</v>
      </c>
      <c r="M23" s="79">
        <v>59</v>
      </c>
      <c r="N23" s="79">
        <v>17</v>
      </c>
      <c r="O23" s="88">
        <v>9</v>
      </c>
      <c r="P23" s="89">
        <v>1</v>
      </c>
      <c r="Q23" s="90">
        <f>O23+P23</f>
        <v>10</v>
      </c>
      <c r="R23" s="80">
        <f>IFERROR(Q23/N23,"-")</f>
        <v>0.58823529411765</v>
      </c>
      <c r="S23" s="79">
        <v>1</v>
      </c>
      <c r="T23" s="79">
        <v>1</v>
      </c>
      <c r="U23" s="80">
        <f>IFERROR(T23/(Q23),"-")</f>
        <v>0.1</v>
      </c>
      <c r="V23" s="81"/>
      <c r="W23" s="82">
        <v>2</v>
      </c>
      <c r="X23" s="80">
        <f>IF(Q23=0,"-",W23/Q23)</f>
        <v>0.2</v>
      </c>
      <c r="Y23" s="181">
        <v>103000</v>
      </c>
      <c r="Z23" s="182">
        <f>IFERROR(Y23/Q23,"-")</f>
        <v>10300</v>
      </c>
      <c r="AA23" s="182">
        <f>IFERROR(Y23/W23,"-")</f>
        <v>51500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</v>
      </c>
      <c r="AY23" s="103">
        <v>1</v>
      </c>
      <c r="AZ23" s="105">
        <f>IFERROR(AY23/AW23,"-")</f>
        <v>1</v>
      </c>
      <c r="BA23" s="106">
        <v>3000</v>
      </c>
      <c r="BB23" s="107">
        <f>IFERROR(BA23/AW23,"-")</f>
        <v>3000</v>
      </c>
      <c r="BC23" s="108">
        <v>1</v>
      </c>
      <c r="BD23" s="108"/>
      <c r="BE23" s="108"/>
      <c r="BF23" s="109">
        <v>2</v>
      </c>
      <c r="BG23" s="110">
        <f>IF(Q23=0,"",IF(BF23=0,"",(BF23/Q23)))</f>
        <v>0.2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7</v>
      </c>
      <c r="BP23" s="117">
        <f>IF(Q23=0,"",IF(BO23=0,"",(BO23/Q23)))</f>
        <v>0.7</v>
      </c>
      <c r="BQ23" s="118">
        <v>1</v>
      </c>
      <c r="BR23" s="119">
        <f>IFERROR(BQ23/BO23,"-")</f>
        <v>0.14285714285714</v>
      </c>
      <c r="BS23" s="120">
        <v>100000</v>
      </c>
      <c r="BT23" s="121">
        <f>IFERROR(BS23/BO23,"-")</f>
        <v>14285.714285714</v>
      </c>
      <c r="BU23" s="122"/>
      <c r="BV23" s="122"/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103000</v>
      </c>
      <c r="CR23" s="138">
        <v>100000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116</v>
      </c>
      <c r="C24" s="184" t="s">
        <v>58</v>
      </c>
      <c r="D24" s="184"/>
      <c r="E24" s="184" t="s">
        <v>117</v>
      </c>
      <c r="F24" s="184" t="s">
        <v>118</v>
      </c>
      <c r="G24" s="184" t="s">
        <v>61</v>
      </c>
      <c r="H24" s="87" t="s">
        <v>119</v>
      </c>
      <c r="I24" s="87" t="s">
        <v>120</v>
      </c>
      <c r="J24" s="186" t="s">
        <v>121</v>
      </c>
      <c r="K24" s="176">
        <v>85000</v>
      </c>
      <c r="L24" s="79">
        <v>2</v>
      </c>
      <c r="M24" s="79">
        <v>0</v>
      </c>
      <c r="N24" s="79">
        <v>12</v>
      </c>
      <c r="O24" s="88">
        <v>1</v>
      </c>
      <c r="P24" s="89">
        <v>0</v>
      </c>
      <c r="Q24" s="90">
        <f>O24+P24</f>
        <v>1</v>
      </c>
      <c r="R24" s="80">
        <f>IFERROR(Q24/N24,"-")</f>
        <v>0.083333333333333</v>
      </c>
      <c r="S24" s="79">
        <v>1</v>
      </c>
      <c r="T24" s="79">
        <v>0</v>
      </c>
      <c r="U24" s="80">
        <f>IFERROR(T24/(Q24),"-")</f>
        <v>0</v>
      </c>
      <c r="V24" s="81">
        <f>IFERROR(K24/SUM(Q24:Q25),"-")</f>
        <v>85000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-85000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122</v>
      </c>
      <c r="C25" s="184" t="s">
        <v>58</v>
      </c>
      <c r="D25" s="184"/>
      <c r="E25" s="184" t="s">
        <v>117</v>
      </c>
      <c r="F25" s="184" t="s">
        <v>118</v>
      </c>
      <c r="G25" s="184" t="s">
        <v>66</v>
      </c>
      <c r="H25" s="87"/>
      <c r="I25" s="87"/>
      <c r="J25" s="87"/>
      <c r="K25" s="176"/>
      <c r="L25" s="79">
        <v>15</v>
      </c>
      <c r="M25" s="79">
        <v>11</v>
      </c>
      <c r="N25" s="79">
        <v>0</v>
      </c>
      <c r="O25" s="88">
        <v>0</v>
      </c>
      <c r="P25" s="89">
        <v>0</v>
      </c>
      <c r="Q25" s="90">
        <f>O25+P25</f>
        <v>0</v>
      </c>
      <c r="R25" s="80" t="str">
        <f>IFERROR(Q25/N25,"-")</f>
        <v>-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0.65882352941176</v>
      </c>
      <c r="B26" s="184" t="s">
        <v>123</v>
      </c>
      <c r="C26" s="184" t="s">
        <v>58</v>
      </c>
      <c r="D26" s="184"/>
      <c r="E26" s="184" t="s">
        <v>68</v>
      </c>
      <c r="F26" s="184" t="s">
        <v>69</v>
      </c>
      <c r="G26" s="184" t="s">
        <v>61</v>
      </c>
      <c r="H26" s="87" t="s">
        <v>119</v>
      </c>
      <c r="I26" s="87" t="s">
        <v>120</v>
      </c>
      <c r="J26" s="186" t="s">
        <v>124</v>
      </c>
      <c r="K26" s="176">
        <v>85000</v>
      </c>
      <c r="L26" s="79">
        <v>6</v>
      </c>
      <c r="M26" s="79">
        <v>0</v>
      </c>
      <c r="N26" s="79">
        <v>29</v>
      </c>
      <c r="O26" s="88">
        <v>3</v>
      </c>
      <c r="P26" s="89">
        <v>0</v>
      </c>
      <c r="Q26" s="90">
        <f>O26+P26</f>
        <v>3</v>
      </c>
      <c r="R26" s="80">
        <f>IFERROR(Q26/N26,"-")</f>
        <v>0.10344827586207</v>
      </c>
      <c r="S26" s="79">
        <v>2</v>
      </c>
      <c r="T26" s="79">
        <v>0</v>
      </c>
      <c r="U26" s="80">
        <f>IFERROR(T26/(Q26),"-")</f>
        <v>0</v>
      </c>
      <c r="V26" s="81">
        <f>IFERROR(K26/SUM(Q26:Q27),"-")</f>
        <v>8500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-29000</v>
      </c>
      <c r="AC26" s="83">
        <f>SUM(Y26:Y27)/SUM(K26:K27)</f>
        <v>0.65882352941176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125</v>
      </c>
      <c r="C27" s="184" t="s">
        <v>58</v>
      </c>
      <c r="D27" s="184"/>
      <c r="E27" s="184" t="s">
        <v>68</v>
      </c>
      <c r="F27" s="184" t="s">
        <v>69</v>
      </c>
      <c r="G27" s="184" t="s">
        <v>66</v>
      </c>
      <c r="H27" s="87"/>
      <c r="I27" s="87"/>
      <c r="J27" s="87"/>
      <c r="K27" s="176"/>
      <c r="L27" s="79">
        <v>31</v>
      </c>
      <c r="M27" s="79">
        <v>19</v>
      </c>
      <c r="N27" s="79">
        <v>5</v>
      </c>
      <c r="O27" s="88">
        <v>7</v>
      </c>
      <c r="P27" s="89">
        <v>0</v>
      </c>
      <c r="Q27" s="90">
        <f>O27+P27</f>
        <v>7</v>
      </c>
      <c r="R27" s="80">
        <f>IFERROR(Q27/N27,"-")</f>
        <v>1.4</v>
      </c>
      <c r="S27" s="79">
        <v>2</v>
      </c>
      <c r="T27" s="79">
        <v>3</v>
      </c>
      <c r="U27" s="80">
        <f>IFERROR(T27/(Q27),"-")</f>
        <v>0.42857142857143</v>
      </c>
      <c r="V27" s="81"/>
      <c r="W27" s="82">
        <v>3</v>
      </c>
      <c r="X27" s="80">
        <f>IF(Q27=0,"-",W27/Q27)</f>
        <v>0.42857142857143</v>
      </c>
      <c r="Y27" s="181">
        <v>56000</v>
      </c>
      <c r="Z27" s="182">
        <f>IFERROR(Y27/Q27,"-")</f>
        <v>8000</v>
      </c>
      <c r="AA27" s="182">
        <f>IFERROR(Y27/W27,"-")</f>
        <v>18666.666666667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0.14285714285714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0.14285714285714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0.42857142857143</v>
      </c>
      <c r="BQ27" s="118">
        <v>1</v>
      </c>
      <c r="BR27" s="119">
        <f>IFERROR(BQ27/BO27,"-")</f>
        <v>0.33333333333333</v>
      </c>
      <c r="BS27" s="120">
        <v>10000</v>
      </c>
      <c r="BT27" s="121">
        <f>IFERROR(BS27/BO27,"-")</f>
        <v>3333.3333333333</v>
      </c>
      <c r="BU27" s="122">
        <v>1</v>
      </c>
      <c r="BV27" s="122"/>
      <c r="BW27" s="122"/>
      <c r="BX27" s="123">
        <v>1</v>
      </c>
      <c r="BY27" s="124">
        <f>IF(Q27=0,"",IF(BX27=0,"",(BX27/Q27)))</f>
        <v>0.14285714285714</v>
      </c>
      <c r="BZ27" s="125">
        <v>1</v>
      </c>
      <c r="CA27" s="126">
        <f>IFERROR(BZ27/BX27,"-")</f>
        <v>1</v>
      </c>
      <c r="CB27" s="127">
        <v>8000</v>
      </c>
      <c r="CC27" s="128">
        <f>IFERROR(CB27/BX27,"-")</f>
        <v>8000</v>
      </c>
      <c r="CD27" s="129"/>
      <c r="CE27" s="129">
        <v>1</v>
      </c>
      <c r="CF27" s="129"/>
      <c r="CG27" s="130">
        <v>1</v>
      </c>
      <c r="CH27" s="131">
        <f>IF(Q27=0,"",IF(CG27=0,"",(CG27/Q27)))</f>
        <v>0.14285714285714</v>
      </c>
      <c r="CI27" s="132">
        <v>1</v>
      </c>
      <c r="CJ27" s="133">
        <f>IFERROR(CI27/CG27,"-")</f>
        <v>1</v>
      </c>
      <c r="CK27" s="134">
        <v>38000</v>
      </c>
      <c r="CL27" s="135">
        <f>IFERROR(CK27/CG27,"-")</f>
        <v>38000</v>
      </c>
      <c r="CM27" s="136"/>
      <c r="CN27" s="136"/>
      <c r="CO27" s="136">
        <v>1</v>
      </c>
      <c r="CP27" s="137">
        <v>3</v>
      </c>
      <c r="CQ27" s="138">
        <v>56000</v>
      </c>
      <c r="CR27" s="138">
        <v>38000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126</v>
      </c>
      <c r="C28" s="184" t="s">
        <v>58</v>
      </c>
      <c r="D28" s="184"/>
      <c r="E28" s="184" t="s">
        <v>117</v>
      </c>
      <c r="F28" s="184" t="s">
        <v>118</v>
      </c>
      <c r="G28" s="184" t="s">
        <v>61</v>
      </c>
      <c r="H28" s="87" t="s">
        <v>127</v>
      </c>
      <c r="I28" s="87" t="s">
        <v>120</v>
      </c>
      <c r="J28" s="87" t="s">
        <v>128</v>
      </c>
      <c r="K28" s="176">
        <v>85000</v>
      </c>
      <c r="L28" s="79">
        <v>0</v>
      </c>
      <c r="M28" s="79">
        <v>0</v>
      </c>
      <c r="N28" s="79">
        <v>18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 t="str">
        <f>IFERROR(K28/SUM(Q28:Q29),"-")</f>
        <v>-</v>
      </c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>
        <f>SUM(Y28:Y29)-SUM(K28:K29)</f>
        <v>-85000</v>
      </c>
      <c r="AC28" s="83">
        <f>SUM(Y28:Y29)/SUM(K28:K29)</f>
        <v>0</v>
      </c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129</v>
      </c>
      <c r="C29" s="184" t="s">
        <v>58</v>
      </c>
      <c r="D29" s="184"/>
      <c r="E29" s="184" t="s">
        <v>117</v>
      </c>
      <c r="F29" s="184" t="s">
        <v>118</v>
      </c>
      <c r="G29" s="184" t="s">
        <v>66</v>
      </c>
      <c r="H29" s="87"/>
      <c r="I29" s="87"/>
      <c r="J29" s="87"/>
      <c r="K29" s="176"/>
      <c r="L29" s="79">
        <v>29</v>
      </c>
      <c r="M29" s="79">
        <v>6</v>
      </c>
      <c r="N29" s="79">
        <v>0</v>
      </c>
      <c r="O29" s="88">
        <v>0</v>
      </c>
      <c r="P29" s="89">
        <v>0</v>
      </c>
      <c r="Q29" s="90">
        <f>O29+P29</f>
        <v>0</v>
      </c>
      <c r="R29" s="80" t="str">
        <f>IFERROR(Q29/N29,"-")</f>
        <v>-</v>
      </c>
      <c r="S29" s="79">
        <v>0</v>
      </c>
      <c r="T29" s="79">
        <v>0</v>
      </c>
      <c r="U29" s="80" t="str">
        <f>IFERROR(T29/(Q29),"-")</f>
        <v>-</v>
      </c>
      <c r="V29" s="81"/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/>
      <c r="AC29" s="83"/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0.094117647058824</v>
      </c>
      <c r="B30" s="184" t="s">
        <v>130</v>
      </c>
      <c r="C30" s="184" t="s">
        <v>58</v>
      </c>
      <c r="D30" s="184"/>
      <c r="E30" s="184" t="s">
        <v>68</v>
      </c>
      <c r="F30" s="184" t="s">
        <v>74</v>
      </c>
      <c r="G30" s="184" t="s">
        <v>61</v>
      </c>
      <c r="H30" s="87" t="s">
        <v>127</v>
      </c>
      <c r="I30" s="87" t="s">
        <v>120</v>
      </c>
      <c r="J30" s="87" t="s">
        <v>75</v>
      </c>
      <c r="K30" s="176">
        <v>85000</v>
      </c>
      <c r="L30" s="79">
        <v>0</v>
      </c>
      <c r="M30" s="79">
        <v>0</v>
      </c>
      <c r="N30" s="79">
        <v>4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>
        <f>IFERROR(K30/SUM(Q30:Q31),"-")</f>
        <v>28333.333333333</v>
      </c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>
        <f>SUM(Y30:Y31)-SUM(K30:K31)</f>
        <v>-77000</v>
      </c>
      <c r="AC30" s="83">
        <f>SUM(Y30:Y31)/SUM(K30:K31)</f>
        <v>0.094117647058824</v>
      </c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131</v>
      </c>
      <c r="C31" s="184" t="s">
        <v>58</v>
      </c>
      <c r="D31" s="184"/>
      <c r="E31" s="184" t="s">
        <v>68</v>
      </c>
      <c r="F31" s="184" t="s">
        <v>74</v>
      </c>
      <c r="G31" s="184" t="s">
        <v>66</v>
      </c>
      <c r="H31" s="87"/>
      <c r="I31" s="87"/>
      <c r="J31" s="87"/>
      <c r="K31" s="176"/>
      <c r="L31" s="79">
        <v>38</v>
      </c>
      <c r="M31" s="79">
        <v>19</v>
      </c>
      <c r="N31" s="79">
        <v>4</v>
      </c>
      <c r="O31" s="88">
        <v>3</v>
      </c>
      <c r="P31" s="89">
        <v>0</v>
      </c>
      <c r="Q31" s="90">
        <f>O31+P31</f>
        <v>3</v>
      </c>
      <c r="R31" s="80">
        <f>IFERROR(Q31/N31,"-")</f>
        <v>0.75</v>
      </c>
      <c r="S31" s="79">
        <v>2</v>
      </c>
      <c r="T31" s="79">
        <v>0</v>
      </c>
      <c r="U31" s="80">
        <f>IFERROR(T31/(Q31),"-")</f>
        <v>0</v>
      </c>
      <c r="V31" s="81"/>
      <c r="W31" s="82">
        <v>2</v>
      </c>
      <c r="X31" s="80">
        <f>IF(Q31=0,"-",W31/Q31)</f>
        <v>0.66666666666667</v>
      </c>
      <c r="Y31" s="181">
        <v>8000</v>
      </c>
      <c r="Z31" s="182">
        <f>IFERROR(Y31/Q31,"-")</f>
        <v>2666.6666666667</v>
      </c>
      <c r="AA31" s="182">
        <f>IFERROR(Y31/W31,"-")</f>
        <v>4000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0.33333333333333</v>
      </c>
      <c r="BH31" s="109">
        <v>1</v>
      </c>
      <c r="BI31" s="111">
        <f>IFERROR(BH31/BF31,"-")</f>
        <v>1</v>
      </c>
      <c r="BJ31" s="112">
        <v>3000</v>
      </c>
      <c r="BK31" s="113">
        <f>IFERROR(BJ31/BF31,"-")</f>
        <v>3000</v>
      </c>
      <c r="BL31" s="114">
        <v>1</v>
      </c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0.33333333333333</v>
      </c>
      <c r="BZ31" s="125">
        <v>1</v>
      </c>
      <c r="CA31" s="126">
        <f>IFERROR(BZ31/BX31,"-")</f>
        <v>1</v>
      </c>
      <c r="CB31" s="127">
        <v>5000</v>
      </c>
      <c r="CC31" s="128">
        <f>IFERROR(CB31/BX31,"-")</f>
        <v>5000</v>
      </c>
      <c r="CD31" s="129">
        <v>1</v>
      </c>
      <c r="CE31" s="129"/>
      <c r="CF31" s="129"/>
      <c r="CG31" s="130">
        <v>1</v>
      </c>
      <c r="CH31" s="131">
        <f>IF(Q31=0,"",IF(CG31=0,"",(CG31/Q31)))</f>
        <v>0.33333333333333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2</v>
      </c>
      <c r="CQ31" s="138">
        <v>8000</v>
      </c>
      <c r="CR31" s="138">
        <v>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</v>
      </c>
      <c r="B32" s="184" t="s">
        <v>132</v>
      </c>
      <c r="C32" s="184" t="s">
        <v>58</v>
      </c>
      <c r="D32" s="184"/>
      <c r="E32" s="184" t="s">
        <v>133</v>
      </c>
      <c r="F32" s="184" t="s">
        <v>69</v>
      </c>
      <c r="G32" s="184" t="s">
        <v>61</v>
      </c>
      <c r="H32" s="87" t="s">
        <v>134</v>
      </c>
      <c r="I32" s="87" t="s">
        <v>120</v>
      </c>
      <c r="J32" s="87" t="s">
        <v>75</v>
      </c>
      <c r="K32" s="176">
        <v>65000</v>
      </c>
      <c r="L32" s="79">
        <v>0</v>
      </c>
      <c r="M32" s="79">
        <v>0</v>
      </c>
      <c r="N32" s="79">
        <v>6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 t="str">
        <f>IFERROR(K32/SUM(Q32:Q33),"-")</f>
        <v>-</v>
      </c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>
        <f>SUM(Y32:Y33)-SUM(K32:K33)</f>
        <v>-65000</v>
      </c>
      <c r="AC32" s="83">
        <f>SUM(Y32:Y33)/SUM(K32:K33)</f>
        <v>0</v>
      </c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135</v>
      </c>
      <c r="C33" s="184" t="s">
        <v>58</v>
      </c>
      <c r="D33" s="184"/>
      <c r="E33" s="184" t="s">
        <v>133</v>
      </c>
      <c r="F33" s="184" t="s">
        <v>69</v>
      </c>
      <c r="G33" s="184" t="s">
        <v>66</v>
      </c>
      <c r="H33" s="87"/>
      <c r="I33" s="87"/>
      <c r="J33" s="87"/>
      <c r="K33" s="176"/>
      <c r="L33" s="79">
        <v>13</v>
      </c>
      <c r="M33" s="79">
        <v>9</v>
      </c>
      <c r="N33" s="79">
        <v>0</v>
      </c>
      <c r="O33" s="88">
        <v>0</v>
      </c>
      <c r="P33" s="89">
        <v>0</v>
      </c>
      <c r="Q33" s="90">
        <f>O33+P33</f>
        <v>0</v>
      </c>
      <c r="R33" s="80" t="str">
        <f>IFERROR(Q33/N33,"-")</f>
        <v>-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0.76923076923077</v>
      </c>
      <c r="B34" s="184" t="s">
        <v>136</v>
      </c>
      <c r="C34" s="184" t="s">
        <v>58</v>
      </c>
      <c r="D34" s="184"/>
      <c r="E34" s="184" t="s">
        <v>68</v>
      </c>
      <c r="F34" s="184" t="s">
        <v>78</v>
      </c>
      <c r="G34" s="184" t="s">
        <v>61</v>
      </c>
      <c r="H34" s="87" t="s">
        <v>134</v>
      </c>
      <c r="I34" s="87" t="s">
        <v>120</v>
      </c>
      <c r="J34" s="87" t="s">
        <v>137</v>
      </c>
      <c r="K34" s="176">
        <v>65000</v>
      </c>
      <c r="L34" s="79">
        <v>4</v>
      </c>
      <c r="M34" s="79">
        <v>0</v>
      </c>
      <c r="N34" s="79">
        <v>14</v>
      </c>
      <c r="O34" s="88">
        <v>1</v>
      </c>
      <c r="P34" s="89">
        <v>0</v>
      </c>
      <c r="Q34" s="90">
        <f>O34+P34</f>
        <v>1</v>
      </c>
      <c r="R34" s="80">
        <f>IFERROR(Q34/N34,"-")</f>
        <v>0.071428571428571</v>
      </c>
      <c r="S34" s="79">
        <v>1</v>
      </c>
      <c r="T34" s="79">
        <v>0</v>
      </c>
      <c r="U34" s="80">
        <f>IFERROR(T34/(Q34),"-")</f>
        <v>0</v>
      </c>
      <c r="V34" s="81">
        <f>IFERROR(K34/SUM(Q34:Q35),"-")</f>
        <v>65000</v>
      </c>
      <c r="W34" s="82">
        <v>1</v>
      </c>
      <c r="X34" s="80">
        <f>IF(Q34=0,"-",W34/Q34)</f>
        <v>1</v>
      </c>
      <c r="Y34" s="181">
        <v>50000</v>
      </c>
      <c r="Z34" s="182">
        <f>IFERROR(Y34/Q34,"-")</f>
        <v>50000</v>
      </c>
      <c r="AA34" s="182">
        <f>IFERROR(Y34/W34,"-")</f>
        <v>50000</v>
      </c>
      <c r="AB34" s="176">
        <f>SUM(Y34:Y35)-SUM(K34:K35)</f>
        <v>-15000</v>
      </c>
      <c r="AC34" s="83">
        <f>SUM(Y34:Y35)/SUM(K34:K35)</f>
        <v>0.76923076923077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>
        <v>1</v>
      </c>
      <c r="CA34" s="126">
        <f>IFERROR(BZ34/BX34,"-")</f>
        <v>1</v>
      </c>
      <c r="CB34" s="127">
        <v>55000</v>
      </c>
      <c r="CC34" s="128">
        <f>IFERROR(CB34/BX34,"-")</f>
        <v>55000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50000</v>
      </c>
      <c r="CR34" s="138">
        <v>55000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138</v>
      </c>
      <c r="C35" s="184" t="s">
        <v>58</v>
      </c>
      <c r="D35" s="184"/>
      <c r="E35" s="184" t="s">
        <v>68</v>
      </c>
      <c r="F35" s="184" t="s">
        <v>78</v>
      </c>
      <c r="G35" s="184" t="s">
        <v>66</v>
      </c>
      <c r="H35" s="87"/>
      <c r="I35" s="87"/>
      <c r="J35" s="87"/>
      <c r="K35" s="176"/>
      <c r="L35" s="79">
        <v>20</v>
      </c>
      <c r="M35" s="79">
        <v>7</v>
      </c>
      <c r="N35" s="79">
        <v>0</v>
      </c>
      <c r="O35" s="88">
        <v>0</v>
      </c>
      <c r="P35" s="89">
        <v>0</v>
      </c>
      <c r="Q35" s="90">
        <f>O35+P35</f>
        <v>0</v>
      </c>
      <c r="R35" s="80" t="str">
        <f>IFERROR(Q35/N35,"-")</f>
        <v>-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0.87692307692308</v>
      </c>
      <c r="B36" s="184" t="s">
        <v>139</v>
      </c>
      <c r="C36" s="184" t="s">
        <v>58</v>
      </c>
      <c r="D36" s="184"/>
      <c r="E36" s="184" t="s">
        <v>140</v>
      </c>
      <c r="F36" s="184" t="s">
        <v>60</v>
      </c>
      <c r="G36" s="184" t="s">
        <v>61</v>
      </c>
      <c r="H36" s="87" t="s">
        <v>141</v>
      </c>
      <c r="I36" s="87" t="s">
        <v>120</v>
      </c>
      <c r="J36" s="186" t="s">
        <v>142</v>
      </c>
      <c r="K36" s="176">
        <v>65000</v>
      </c>
      <c r="L36" s="79">
        <v>8</v>
      </c>
      <c r="M36" s="79">
        <v>0</v>
      </c>
      <c r="N36" s="79">
        <v>28</v>
      </c>
      <c r="O36" s="88">
        <v>1</v>
      </c>
      <c r="P36" s="89">
        <v>0</v>
      </c>
      <c r="Q36" s="90">
        <f>O36+P36</f>
        <v>1</v>
      </c>
      <c r="R36" s="80">
        <f>IFERROR(Q36/N36,"-")</f>
        <v>0.035714285714286</v>
      </c>
      <c r="S36" s="79">
        <v>0</v>
      </c>
      <c r="T36" s="79">
        <v>1</v>
      </c>
      <c r="U36" s="80">
        <f>IFERROR(T36/(Q36),"-")</f>
        <v>1</v>
      </c>
      <c r="V36" s="81">
        <f>IFERROR(K36/SUM(Q36:Q37),"-")</f>
        <v>8125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-8000</v>
      </c>
      <c r="AC36" s="83">
        <f>SUM(Y36:Y37)/SUM(K36:K37)</f>
        <v>0.87692307692308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1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143</v>
      </c>
      <c r="C37" s="184" t="s">
        <v>58</v>
      </c>
      <c r="D37" s="184"/>
      <c r="E37" s="184" t="s">
        <v>140</v>
      </c>
      <c r="F37" s="184" t="s">
        <v>60</v>
      </c>
      <c r="G37" s="184" t="s">
        <v>66</v>
      </c>
      <c r="H37" s="87"/>
      <c r="I37" s="87"/>
      <c r="J37" s="87"/>
      <c r="K37" s="176"/>
      <c r="L37" s="79">
        <v>36</v>
      </c>
      <c r="M37" s="79">
        <v>19</v>
      </c>
      <c r="N37" s="79">
        <v>11</v>
      </c>
      <c r="O37" s="88">
        <v>7</v>
      </c>
      <c r="P37" s="89">
        <v>0</v>
      </c>
      <c r="Q37" s="90">
        <f>O37+P37</f>
        <v>7</v>
      </c>
      <c r="R37" s="80">
        <f>IFERROR(Q37/N37,"-")</f>
        <v>0.63636363636364</v>
      </c>
      <c r="S37" s="79">
        <v>4</v>
      </c>
      <c r="T37" s="79">
        <v>2</v>
      </c>
      <c r="U37" s="80">
        <f>IFERROR(T37/(Q37),"-")</f>
        <v>0.28571428571429</v>
      </c>
      <c r="V37" s="81"/>
      <c r="W37" s="82">
        <v>4</v>
      </c>
      <c r="X37" s="80">
        <f>IF(Q37=0,"-",W37/Q37)</f>
        <v>0.57142857142857</v>
      </c>
      <c r="Y37" s="181">
        <v>57000</v>
      </c>
      <c r="Z37" s="182">
        <f>IFERROR(Y37/Q37,"-")</f>
        <v>8142.8571428571</v>
      </c>
      <c r="AA37" s="182">
        <f>IFERROR(Y37/W37,"-")</f>
        <v>14250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0.14285714285714</v>
      </c>
      <c r="AY37" s="103">
        <v>1</v>
      </c>
      <c r="AZ37" s="105">
        <f>IFERROR(AY37/AW37,"-")</f>
        <v>1</v>
      </c>
      <c r="BA37" s="106">
        <v>23000</v>
      </c>
      <c r="BB37" s="107">
        <f>IFERROR(BA37/AW37,"-")</f>
        <v>23000</v>
      </c>
      <c r="BC37" s="108"/>
      <c r="BD37" s="108">
        <v>1</v>
      </c>
      <c r="BE37" s="108"/>
      <c r="BF37" s="109">
        <v>2</v>
      </c>
      <c r="BG37" s="110">
        <f>IF(Q37=0,"",IF(BF37=0,"",(BF37/Q37)))</f>
        <v>0.28571428571429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0.14285714285714</v>
      </c>
      <c r="BQ37" s="118">
        <v>1</v>
      </c>
      <c r="BR37" s="119">
        <f>IFERROR(BQ37/BO37,"-")</f>
        <v>1</v>
      </c>
      <c r="BS37" s="120">
        <v>15000</v>
      </c>
      <c r="BT37" s="121">
        <f>IFERROR(BS37/BO37,"-")</f>
        <v>15000</v>
      </c>
      <c r="BU37" s="122"/>
      <c r="BV37" s="122">
        <v>1</v>
      </c>
      <c r="BW37" s="122"/>
      <c r="BX37" s="123">
        <v>1</v>
      </c>
      <c r="BY37" s="124">
        <f>IF(Q37=0,"",IF(BX37=0,"",(BX37/Q37)))</f>
        <v>0.14285714285714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2</v>
      </c>
      <c r="CH37" s="131">
        <f>IF(Q37=0,"",IF(CG37=0,"",(CG37/Q37)))</f>
        <v>0.28571428571429</v>
      </c>
      <c r="CI37" s="132">
        <v>2</v>
      </c>
      <c r="CJ37" s="133">
        <f>IFERROR(CI37/CG37,"-")</f>
        <v>1</v>
      </c>
      <c r="CK37" s="134">
        <v>19000</v>
      </c>
      <c r="CL37" s="135">
        <f>IFERROR(CK37/CG37,"-")</f>
        <v>9500</v>
      </c>
      <c r="CM37" s="136">
        <v>1</v>
      </c>
      <c r="CN37" s="136"/>
      <c r="CO37" s="136">
        <v>1</v>
      </c>
      <c r="CP37" s="137">
        <v>4</v>
      </c>
      <c r="CQ37" s="138">
        <v>57000</v>
      </c>
      <c r="CR37" s="138">
        <v>23000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4.0923076923077</v>
      </c>
      <c r="B38" s="184" t="s">
        <v>144</v>
      </c>
      <c r="C38" s="184" t="s">
        <v>58</v>
      </c>
      <c r="D38" s="184"/>
      <c r="E38" s="184" t="s">
        <v>145</v>
      </c>
      <c r="F38" s="184" t="s">
        <v>69</v>
      </c>
      <c r="G38" s="184" t="s">
        <v>61</v>
      </c>
      <c r="H38" s="87" t="s">
        <v>141</v>
      </c>
      <c r="I38" s="87" t="s">
        <v>120</v>
      </c>
      <c r="J38" s="185" t="s">
        <v>146</v>
      </c>
      <c r="K38" s="176">
        <v>65000</v>
      </c>
      <c r="L38" s="79">
        <v>2</v>
      </c>
      <c r="M38" s="79">
        <v>0</v>
      </c>
      <c r="N38" s="79">
        <v>17</v>
      </c>
      <c r="O38" s="88">
        <v>1</v>
      </c>
      <c r="P38" s="89">
        <v>0</v>
      </c>
      <c r="Q38" s="90">
        <f>O38+P38</f>
        <v>1</v>
      </c>
      <c r="R38" s="80">
        <f>IFERROR(Q38/N38,"-")</f>
        <v>0.058823529411765</v>
      </c>
      <c r="S38" s="79">
        <v>1</v>
      </c>
      <c r="T38" s="79">
        <v>0</v>
      </c>
      <c r="U38" s="80">
        <f>IFERROR(T38/(Q38),"-")</f>
        <v>0</v>
      </c>
      <c r="V38" s="81">
        <f>IFERROR(K38/SUM(Q38:Q39),"-")</f>
        <v>9285.7142857143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201000</v>
      </c>
      <c r="AC38" s="83">
        <f>SUM(Y38:Y39)/SUM(K38:K39)</f>
        <v>4.0923076923077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1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147</v>
      </c>
      <c r="C39" s="184" t="s">
        <v>58</v>
      </c>
      <c r="D39" s="184"/>
      <c r="E39" s="184" t="s">
        <v>145</v>
      </c>
      <c r="F39" s="184" t="s">
        <v>69</v>
      </c>
      <c r="G39" s="184" t="s">
        <v>66</v>
      </c>
      <c r="H39" s="87"/>
      <c r="I39" s="87"/>
      <c r="J39" s="87"/>
      <c r="K39" s="176"/>
      <c r="L39" s="79">
        <v>24</v>
      </c>
      <c r="M39" s="79">
        <v>19</v>
      </c>
      <c r="N39" s="79">
        <v>1</v>
      </c>
      <c r="O39" s="88">
        <v>6</v>
      </c>
      <c r="P39" s="89">
        <v>0</v>
      </c>
      <c r="Q39" s="90">
        <f>O39+P39</f>
        <v>6</v>
      </c>
      <c r="R39" s="80">
        <f>IFERROR(Q39/N39,"-")</f>
        <v>6</v>
      </c>
      <c r="S39" s="79">
        <v>3</v>
      </c>
      <c r="T39" s="79">
        <v>1</v>
      </c>
      <c r="U39" s="80">
        <f>IFERROR(T39/(Q39),"-")</f>
        <v>0.16666666666667</v>
      </c>
      <c r="V39" s="81"/>
      <c r="W39" s="82">
        <v>4</v>
      </c>
      <c r="X39" s="80">
        <f>IF(Q39=0,"-",W39/Q39)</f>
        <v>0.66666666666667</v>
      </c>
      <c r="Y39" s="181">
        <v>266000</v>
      </c>
      <c r="Z39" s="182">
        <f>IFERROR(Y39/Q39,"-")</f>
        <v>44333.333333333</v>
      </c>
      <c r="AA39" s="182">
        <f>IFERROR(Y39/W39,"-")</f>
        <v>66500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0.16666666666667</v>
      </c>
      <c r="BH39" s="109">
        <v>1</v>
      </c>
      <c r="BI39" s="111">
        <f>IFERROR(BH39/BF39,"-")</f>
        <v>1</v>
      </c>
      <c r="BJ39" s="112">
        <v>5000</v>
      </c>
      <c r="BK39" s="113">
        <f>IFERROR(BJ39/BF39,"-")</f>
        <v>5000</v>
      </c>
      <c r="BL39" s="114">
        <v>1</v>
      </c>
      <c r="BM39" s="114"/>
      <c r="BN39" s="114"/>
      <c r="BO39" s="116">
        <v>2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2</v>
      </c>
      <c r="BY39" s="124">
        <f>IF(Q39=0,"",IF(BX39=0,"",(BX39/Q39)))</f>
        <v>0.33333333333333</v>
      </c>
      <c r="BZ39" s="125">
        <v>2</v>
      </c>
      <c r="CA39" s="126">
        <f>IFERROR(BZ39/BX39,"-")</f>
        <v>1</v>
      </c>
      <c r="CB39" s="127">
        <v>83000</v>
      </c>
      <c r="CC39" s="128">
        <f>IFERROR(CB39/BX39,"-")</f>
        <v>41500</v>
      </c>
      <c r="CD39" s="129"/>
      <c r="CE39" s="129"/>
      <c r="CF39" s="129">
        <v>2</v>
      </c>
      <c r="CG39" s="130">
        <v>1</v>
      </c>
      <c r="CH39" s="131">
        <f>IF(Q39=0,"",IF(CG39=0,"",(CG39/Q39)))</f>
        <v>0.16666666666667</v>
      </c>
      <c r="CI39" s="132">
        <v>1</v>
      </c>
      <c r="CJ39" s="133">
        <f>IFERROR(CI39/CG39,"-")</f>
        <v>1</v>
      </c>
      <c r="CK39" s="134">
        <v>178000</v>
      </c>
      <c r="CL39" s="135">
        <f>IFERROR(CK39/CG39,"-")</f>
        <v>178000</v>
      </c>
      <c r="CM39" s="136"/>
      <c r="CN39" s="136"/>
      <c r="CO39" s="136">
        <v>1</v>
      </c>
      <c r="CP39" s="137">
        <v>4</v>
      </c>
      <c r="CQ39" s="138">
        <v>266000</v>
      </c>
      <c r="CR39" s="138">
        <v>178000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0.093333333333333</v>
      </c>
      <c r="B40" s="184" t="s">
        <v>148</v>
      </c>
      <c r="C40" s="184" t="s">
        <v>58</v>
      </c>
      <c r="D40" s="184"/>
      <c r="E40" s="184" t="s">
        <v>140</v>
      </c>
      <c r="F40" s="184" t="s">
        <v>60</v>
      </c>
      <c r="G40" s="184" t="s">
        <v>61</v>
      </c>
      <c r="H40" s="87" t="s">
        <v>149</v>
      </c>
      <c r="I40" s="87" t="s">
        <v>120</v>
      </c>
      <c r="J40" s="87" t="s">
        <v>75</v>
      </c>
      <c r="K40" s="176">
        <v>150000</v>
      </c>
      <c r="L40" s="79">
        <v>6</v>
      </c>
      <c r="M40" s="79">
        <v>0</v>
      </c>
      <c r="N40" s="79">
        <v>46</v>
      </c>
      <c r="O40" s="88">
        <v>4</v>
      </c>
      <c r="P40" s="89">
        <v>0</v>
      </c>
      <c r="Q40" s="90">
        <f>O40+P40</f>
        <v>4</v>
      </c>
      <c r="R40" s="80">
        <f>IFERROR(Q40/N40,"-")</f>
        <v>0.08695652173913</v>
      </c>
      <c r="S40" s="79">
        <v>2</v>
      </c>
      <c r="T40" s="79">
        <v>0</v>
      </c>
      <c r="U40" s="80">
        <f>IFERROR(T40/(Q40),"-")</f>
        <v>0</v>
      </c>
      <c r="V40" s="81">
        <f>IFERROR(K40/SUM(Q40:Q41),"-")</f>
        <v>18750</v>
      </c>
      <c r="W40" s="82">
        <v>1</v>
      </c>
      <c r="X40" s="80">
        <f>IF(Q40=0,"-",W40/Q40)</f>
        <v>0.25</v>
      </c>
      <c r="Y40" s="181">
        <v>11000</v>
      </c>
      <c r="Z40" s="182">
        <f>IFERROR(Y40/Q40,"-")</f>
        <v>2750</v>
      </c>
      <c r="AA40" s="182">
        <f>IFERROR(Y40/W40,"-")</f>
        <v>11000</v>
      </c>
      <c r="AB40" s="176">
        <f>SUM(Y40:Y41)-SUM(K40:K41)</f>
        <v>-136000</v>
      </c>
      <c r="AC40" s="83">
        <f>SUM(Y40:Y41)/SUM(K40:K41)</f>
        <v>0.093333333333333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3</v>
      </c>
      <c r="BG40" s="110">
        <f>IF(Q40=0,"",IF(BF40=0,"",(BF40/Q40)))</f>
        <v>0.75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0.25</v>
      </c>
      <c r="BQ40" s="118">
        <v>1</v>
      </c>
      <c r="BR40" s="119">
        <f>IFERROR(BQ40/BO40,"-")</f>
        <v>1</v>
      </c>
      <c r="BS40" s="120">
        <v>11000</v>
      </c>
      <c r="BT40" s="121">
        <f>IFERROR(BS40/BO40,"-")</f>
        <v>11000</v>
      </c>
      <c r="BU40" s="122"/>
      <c r="BV40" s="122">
        <v>1</v>
      </c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11000</v>
      </c>
      <c r="CR40" s="138">
        <v>11000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150</v>
      </c>
      <c r="C41" s="184" t="s">
        <v>58</v>
      </c>
      <c r="D41" s="184"/>
      <c r="E41" s="184" t="s">
        <v>140</v>
      </c>
      <c r="F41" s="184" t="s">
        <v>60</v>
      </c>
      <c r="G41" s="184" t="s">
        <v>66</v>
      </c>
      <c r="H41" s="87"/>
      <c r="I41" s="87"/>
      <c r="J41" s="87"/>
      <c r="K41" s="176"/>
      <c r="L41" s="79">
        <v>24</v>
      </c>
      <c r="M41" s="79">
        <v>14</v>
      </c>
      <c r="N41" s="79">
        <v>13</v>
      </c>
      <c r="O41" s="88">
        <v>4</v>
      </c>
      <c r="P41" s="89">
        <v>0</v>
      </c>
      <c r="Q41" s="90">
        <f>O41+P41</f>
        <v>4</v>
      </c>
      <c r="R41" s="80">
        <f>IFERROR(Q41/N41,"-")</f>
        <v>0.30769230769231</v>
      </c>
      <c r="S41" s="79">
        <v>3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0.25</v>
      </c>
      <c r="Y41" s="181">
        <v>3000</v>
      </c>
      <c r="Z41" s="182">
        <f>IFERROR(Y41/Q41,"-")</f>
        <v>750</v>
      </c>
      <c r="AA41" s="182">
        <f>IFERROR(Y41/W41,"-")</f>
        <v>3000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>
        <v>1</v>
      </c>
      <c r="BR41" s="119">
        <f>IFERROR(BQ41/BO41,"-")</f>
        <v>1</v>
      </c>
      <c r="BS41" s="120">
        <v>3000</v>
      </c>
      <c r="BT41" s="121">
        <f>IFERROR(BS41/BO41,"-")</f>
        <v>3000</v>
      </c>
      <c r="BU41" s="122">
        <v>1</v>
      </c>
      <c r="BV41" s="122"/>
      <c r="BW41" s="122"/>
      <c r="BX41" s="123">
        <v>1</v>
      </c>
      <c r="BY41" s="124">
        <f>IF(Q41=0,"",IF(BX41=0,"",(BX41/Q41)))</f>
        <v>0.25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>
        <v>1</v>
      </c>
      <c r="CH41" s="131">
        <f>IF(Q41=0,"",IF(CG41=0,"",(CG41/Q41)))</f>
        <v>0.25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1</v>
      </c>
      <c r="CQ41" s="138">
        <v>3000</v>
      </c>
      <c r="CR41" s="138">
        <v>3000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0.40666666666667</v>
      </c>
      <c r="B42" s="184" t="s">
        <v>151</v>
      </c>
      <c r="C42" s="184" t="s">
        <v>58</v>
      </c>
      <c r="D42" s="184"/>
      <c r="E42" s="184" t="s">
        <v>145</v>
      </c>
      <c r="F42" s="184" t="s">
        <v>69</v>
      </c>
      <c r="G42" s="184" t="s">
        <v>61</v>
      </c>
      <c r="H42" s="87" t="s">
        <v>149</v>
      </c>
      <c r="I42" s="87" t="s">
        <v>120</v>
      </c>
      <c r="J42" s="186" t="s">
        <v>152</v>
      </c>
      <c r="K42" s="176">
        <v>150000</v>
      </c>
      <c r="L42" s="79">
        <v>14</v>
      </c>
      <c r="M42" s="79">
        <v>0</v>
      </c>
      <c r="N42" s="79">
        <v>54</v>
      </c>
      <c r="O42" s="88">
        <v>2</v>
      </c>
      <c r="P42" s="89">
        <v>0</v>
      </c>
      <c r="Q42" s="90">
        <f>O42+P42</f>
        <v>2</v>
      </c>
      <c r="R42" s="80">
        <f>IFERROR(Q42/N42,"-")</f>
        <v>0.037037037037037</v>
      </c>
      <c r="S42" s="79">
        <v>1</v>
      </c>
      <c r="T42" s="79">
        <v>1</v>
      </c>
      <c r="U42" s="80">
        <f>IFERROR(T42/(Q42),"-")</f>
        <v>0.5</v>
      </c>
      <c r="V42" s="81">
        <f>IFERROR(K42/SUM(Q42:Q43),"-")</f>
        <v>37500</v>
      </c>
      <c r="W42" s="82">
        <v>1</v>
      </c>
      <c r="X42" s="80">
        <f>IF(Q42=0,"-",W42/Q42)</f>
        <v>0.5</v>
      </c>
      <c r="Y42" s="181">
        <v>20000</v>
      </c>
      <c r="Z42" s="182">
        <f>IFERROR(Y42/Q42,"-")</f>
        <v>10000</v>
      </c>
      <c r="AA42" s="182">
        <f>IFERROR(Y42/W42,"-")</f>
        <v>20000</v>
      </c>
      <c r="AB42" s="176">
        <f>SUM(Y42:Y43)-SUM(K42:K43)</f>
        <v>-89000</v>
      </c>
      <c r="AC42" s="83">
        <f>SUM(Y42:Y43)/SUM(K42:K43)</f>
        <v>0.40666666666667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>
        <v>1</v>
      </c>
      <c r="BI42" s="111">
        <f>IFERROR(BH42/BF42,"-")</f>
        <v>1</v>
      </c>
      <c r="BJ42" s="112">
        <v>20000</v>
      </c>
      <c r="BK42" s="113">
        <f>IFERROR(BJ42/BF42,"-")</f>
        <v>20000</v>
      </c>
      <c r="BL42" s="114"/>
      <c r="BM42" s="114"/>
      <c r="BN42" s="114">
        <v>1</v>
      </c>
      <c r="BO42" s="116">
        <v>1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20000</v>
      </c>
      <c r="CR42" s="138">
        <v>20000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153</v>
      </c>
      <c r="C43" s="184" t="s">
        <v>58</v>
      </c>
      <c r="D43" s="184"/>
      <c r="E43" s="184" t="s">
        <v>145</v>
      </c>
      <c r="F43" s="184" t="s">
        <v>69</v>
      </c>
      <c r="G43" s="184" t="s">
        <v>66</v>
      </c>
      <c r="H43" s="87"/>
      <c r="I43" s="87"/>
      <c r="J43" s="87"/>
      <c r="K43" s="176"/>
      <c r="L43" s="79">
        <v>39</v>
      </c>
      <c r="M43" s="79">
        <v>17</v>
      </c>
      <c r="N43" s="79">
        <v>3</v>
      </c>
      <c r="O43" s="88">
        <v>2</v>
      </c>
      <c r="P43" s="89">
        <v>0</v>
      </c>
      <c r="Q43" s="90">
        <f>O43+P43</f>
        <v>2</v>
      </c>
      <c r="R43" s="80">
        <f>IFERROR(Q43/N43,"-")</f>
        <v>0.66666666666667</v>
      </c>
      <c r="S43" s="79">
        <v>2</v>
      </c>
      <c r="T43" s="79">
        <v>0</v>
      </c>
      <c r="U43" s="80">
        <f>IFERROR(T43/(Q43),"-")</f>
        <v>0</v>
      </c>
      <c r="V43" s="81"/>
      <c r="W43" s="82">
        <v>2</v>
      </c>
      <c r="X43" s="80">
        <f>IF(Q43=0,"-",W43/Q43)</f>
        <v>1</v>
      </c>
      <c r="Y43" s="181">
        <v>41000</v>
      </c>
      <c r="Z43" s="182">
        <f>IFERROR(Y43/Q43,"-")</f>
        <v>20500</v>
      </c>
      <c r="AA43" s="182">
        <f>IFERROR(Y43/W43,"-")</f>
        <v>20500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0.5</v>
      </c>
      <c r="AY43" s="103">
        <v>1</v>
      </c>
      <c r="AZ43" s="105">
        <f>IFERROR(AY43/AW43,"-")</f>
        <v>1</v>
      </c>
      <c r="BA43" s="106">
        <v>8000</v>
      </c>
      <c r="BB43" s="107">
        <f>IFERROR(BA43/AW43,"-")</f>
        <v>8000</v>
      </c>
      <c r="BC43" s="108">
        <v>1</v>
      </c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>
        <v>1</v>
      </c>
      <c r="CH43" s="131">
        <f>IF(Q43=0,"",IF(CG43=0,"",(CG43/Q43)))</f>
        <v>0.5</v>
      </c>
      <c r="CI43" s="132">
        <v>1</v>
      </c>
      <c r="CJ43" s="133">
        <f>IFERROR(CI43/CG43,"-")</f>
        <v>1</v>
      </c>
      <c r="CK43" s="134">
        <v>33000</v>
      </c>
      <c r="CL43" s="135">
        <f>IFERROR(CK43/CG43,"-")</f>
        <v>33000</v>
      </c>
      <c r="CM43" s="136"/>
      <c r="CN43" s="136"/>
      <c r="CO43" s="136">
        <v>1</v>
      </c>
      <c r="CP43" s="137">
        <v>2</v>
      </c>
      <c r="CQ43" s="138">
        <v>41000</v>
      </c>
      <c r="CR43" s="138">
        <v>33000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4.6153846153846</v>
      </c>
      <c r="B44" s="184" t="s">
        <v>154</v>
      </c>
      <c r="C44" s="184" t="s">
        <v>58</v>
      </c>
      <c r="D44" s="184"/>
      <c r="E44" s="184" t="s">
        <v>117</v>
      </c>
      <c r="F44" s="184" t="s">
        <v>118</v>
      </c>
      <c r="G44" s="184" t="s">
        <v>61</v>
      </c>
      <c r="H44" s="87" t="s">
        <v>62</v>
      </c>
      <c r="I44" s="87" t="s">
        <v>120</v>
      </c>
      <c r="J44" s="87" t="s">
        <v>155</v>
      </c>
      <c r="K44" s="176">
        <v>65000</v>
      </c>
      <c r="L44" s="79">
        <v>2</v>
      </c>
      <c r="M44" s="79">
        <v>0</v>
      </c>
      <c r="N44" s="79">
        <v>5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>
        <f>IFERROR(K44/SUM(Q44:Q45),"-")</f>
        <v>32500</v>
      </c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>
        <f>SUM(Y44:Y45)-SUM(K44:K45)</f>
        <v>235000</v>
      </c>
      <c r="AC44" s="83">
        <f>SUM(Y44:Y45)/SUM(K44:K45)</f>
        <v>4.6153846153846</v>
      </c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156</v>
      </c>
      <c r="C45" s="184" t="s">
        <v>58</v>
      </c>
      <c r="D45" s="184"/>
      <c r="E45" s="184" t="s">
        <v>117</v>
      </c>
      <c r="F45" s="184" t="s">
        <v>118</v>
      </c>
      <c r="G45" s="184" t="s">
        <v>66</v>
      </c>
      <c r="H45" s="87"/>
      <c r="I45" s="87"/>
      <c r="J45" s="87"/>
      <c r="K45" s="176"/>
      <c r="L45" s="79">
        <v>8</v>
      </c>
      <c r="M45" s="79">
        <v>5</v>
      </c>
      <c r="N45" s="79">
        <v>4</v>
      </c>
      <c r="O45" s="88">
        <v>2</v>
      </c>
      <c r="P45" s="89">
        <v>0</v>
      </c>
      <c r="Q45" s="90">
        <f>O45+P45</f>
        <v>2</v>
      </c>
      <c r="R45" s="80">
        <f>IFERROR(Q45/N45,"-")</f>
        <v>0.5</v>
      </c>
      <c r="S45" s="79">
        <v>1</v>
      </c>
      <c r="T45" s="79">
        <v>0</v>
      </c>
      <c r="U45" s="80">
        <f>IFERROR(T45/(Q45),"-")</f>
        <v>0</v>
      </c>
      <c r="V45" s="81"/>
      <c r="W45" s="82">
        <v>1</v>
      </c>
      <c r="X45" s="80">
        <f>IF(Q45=0,"-",W45/Q45)</f>
        <v>0.5</v>
      </c>
      <c r="Y45" s="181">
        <v>300000</v>
      </c>
      <c r="Z45" s="182">
        <f>IFERROR(Y45/Q45,"-")</f>
        <v>150000</v>
      </c>
      <c r="AA45" s="182">
        <f>IFERROR(Y45/W45,"-")</f>
        <v>300000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0.5</v>
      </c>
      <c r="BZ45" s="125">
        <v>1</v>
      </c>
      <c r="CA45" s="126">
        <f>IFERROR(BZ45/BX45,"-")</f>
        <v>1</v>
      </c>
      <c r="CB45" s="127">
        <v>300000</v>
      </c>
      <c r="CC45" s="128">
        <f>IFERROR(CB45/BX45,"-")</f>
        <v>300000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300000</v>
      </c>
      <c r="CR45" s="138">
        <v>300000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0.092307692307692</v>
      </c>
      <c r="B46" s="184" t="s">
        <v>157</v>
      </c>
      <c r="C46" s="184" t="s">
        <v>58</v>
      </c>
      <c r="D46" s="184"/>
      <c r="E46" s="184" t="s">
        <v>145</v>
      </c>
      <c r="F46" s="184" t="s">
        <v>74</v>
      </c>
      <c r="G46" s="184" t="s">
        <v>61</v>
      </c>
      <c r="H46" s="87" t="s">
        <v>62</v>
      </c>
      <c r="I46" s="87" t="s">
        <v>120</v>
      </c>
      <c r="J46" s="87" t="s">
        <v>158</v>
      </c>
      <c r="K46" s="176">
        <v>65000</v>
      </c>
      <c r="L46" s="79">
        <v>3</v>
      </c>
      <c r="M46" s="79">
        <v>0</v>
      </c>
      <c r="N46" s="79">
        <v>15</v>
      </c>
      <c r="O46" s="88">
        <v>2</v>
      </c>
      <c r="P46" s="89">
        <v>0</v>
      </c>
      <c r="Q46" s="90">
        <f>O46+P46</f>
        <v>2</v>
      </c>
      <c r="R46" s="80">
        <f>IFERROR(Q46/N46,"-")</f>
        <v>0.13333333333333</v>
      </c>
      <c r="S46" s="79">
        <v>0</v>
      </c>
      <c r="T46" s="79">
        <v>1</v>
      </c>
      <c r="U46" s="80">
        <f>IFERROR(T46/(Q46),"-")</f>
        <v>0.5</v>
      </c>
      <c r="V46" s="81">
        <f>IFERROR(K46/SUM(Q46:Q47),"-")</f>
        <v>13000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-59000</v>
      </c>
      <c r="AC46" s="83">
        <f>SUM(Y46:Y47)/SUM(K46:K47)</f>
        <v>0.092307692307692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2</v>
      </c>
      <c r="BP46" s="117">
        <f>IF(Q46=0,"",IF(BO46=0,"",(BO46/Q46)))</f>
        <v>1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159</v>
      </c>
      <c r="C47" s="184" t="s">
        <v>58</v>
      </c>
      <c r="D47" s="184"/>
      <c r="E47" s="184" t="s">
        <v>145</v>
      </c>
      <c r="F47" s="184" t="s">
        <v>74</v>
      </c>
      <c r="G47" s="184" t="s">
        <v>66</v>
      </c>
      <c r="H47" s="87"/>
      <c r="I47" s="87"/>
      <c r="J47" s="87"/>
      <c r="K47" s="176"/>
      <c r="L47" s="79">
        <v>29</v>
      </c>
      <c r="M47" s="79">
        <v>15</v>
      </c>
      <c r="N47" s="79">
        <v>9</v>
      </c>
      <c r="O47" s="88">
        <v>3</v>
      </c>
      <c r="P47" s="89">
        <v>0</v>
      </c>
      <c r="Q47" s="90">
        <f>O47+P47</f>
        <v>3</v>
      </c>
      <c r="R47" s="80">
        <f>IFERROR(Q47/N47,"-")</f>
        <v>0.33333333333333</v>
      </c>
      <c r="S47" s="79">
        <v>1</v>
      </c>
      <c r="T47" s="79">
        <v>0</v>
      </c>
      <c r="U47" s="80">
        <f>IFERROR(T47/(Q47),"-")</f>
        <v>0</v>
      </c>
      <c r="V47" s="81"/>
      <c r="W47" s="82">
        <v>2</v>
      </c>
      <c r="X47" s="80">
        <f>IF(Q47=0,"-",W47/Q47)</f>
        <v>0.66666666666667</v>
      </c>
      <c r="Y47" s="181">
        <v>6000</v>
      </c>
      <c r="Z47" s="182">
        <f>IFERROR(Y47/Q47,"-")</f>
        <v>2000</v>
      </c>
      <c r="AA47" s="182">
        <f>IFERROR(Y47/W47,"-")</f>
        <v>3000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0.33333333333333</v>
      </c>
      <c r="BQ47" s="118">
        <v>1</v>
      </c>
      <c r="BR47" s="119">
        <f>IFERROR(BQ47/BO47,"-")</f>
        <v>1</v>
      </c>
      <c r="BS47" s="120">
        <v>3000</v>
      </c>
      <c r="BT47" s="121">
        <f>IFERROR(BS47/BO47,"-")</f>
        <v>3000</v>
      </c>
      <c r="BU47" s="122">
        <v>1</v>
      </c>
      <c r="BV47" s="122"/>
      <c r="BW47" s="122"/>
      <c r="BX47" s="123">
        <v>2</v>
      </c>
      <c r="BY47" s="124">
        <f>IF(Q47=0,"",IF(BX47=0,"",(BX47/Q47)))</f>
        <v>0.66666666666667</v>
      </c>
      <c r="BZ47" s="125">
        <v>1</v>
      </c>
      <c r="CA47" s="126">
        <f>IFERROR(BZ47/BX47,"-")</f>
        <v>0.5</v>
      </c>
      <c r="CB47" s="127">
        <v>3000</v>
      </c>
      <c r="CC47" s="128">
        <f>IFERROR(CB47/BX47,"-")</f>
        <v>1500</v>
      </c>
      <c r="CD47" s="129">
        <v>1</v>
      </c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6000</v>
      </c>
      <c r="CR47" s="138">
        <v>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5.4125</v>
      </c>
      <c r="B48" s="184" t="s">
        <v>160</v>
      </c>
      <c r="C48" s="184" t="s">
        <v>58</v>
      </c>
      <c r="D48" s="184"/>
      <c r="E48" s="184"/>
      <c r="F48" s="184"/>
      <c r="G48" s="184" t="s">
        <v>61</v>
      </c>
      <c r="H48" s="87" t="s">
        <v>161</v>
      </c>
      <c r="I48" s="87" t="s">
        <v>162</v>
      </c>
      <c r="J48" s="87" t="s">
        <v>163</v>
      </c>
      <c r="K48" s="176">
        <v>80000</v>
      </c>
      <c r="L48" s="79">
        <v>33</v>
      </c>
      <c r="M48" s="79">
        <v>0</v>
      </c>
      <c r="N48" s="79">
        <v>203</v>
      </c>
      <c r="O48" s="88">
        <v>12</v>
      </c>
      <c r="P48" s="89">
        <v>0</v>
      </c>
      <c r="Q48" s="90">
        <f>O48+P48</f>
        <v>12</v>
      </c>
      <c r="R48" s="80">
        <f>IFERROR(Q48/N48,"-")</f>
        <v>0.059113300492611</v>
      </c>
      <c r="S48" s="79">
        <v>7</v>
      </c>
      <c r="T48" s="79">
        <v>4</v>
      </c>
      <c r="U48" s="80">
        <f>IFERROR(T48/(Q48),"-")</f>
        <v>0.33333333333333</v>
      </c>
      <c r="V48" s="81">
        <f>IFERROR(K48/SUM(Q48:Q49),"-")</f>
        <v>4705.8823529412</v>
      </c>
      <c r="W48" s="82">
        <v>6</v>
      </c>
      <c r="X48" s="80">
        <f>IF(Q48=0,"-",W48/Q48)</f>
        <v>0.5</v>
      </c>
      <c r="Y48" s="181">
        <v>410000</v>
      </c>
      <c r="Z48" s="182">
        <f>IFERROR(Y48/Q48,"-")</f>
        <v>34166.666666667</v>
      </c>
      <c r="AA48" s="182">
        <f>IFERROR(Y48/W48,"-")</f>
        <v>68333.333333333</v>
      </c>
      <c r="AB48" s="176">
        <f>SUM(Y48:Y49)-SUM(K48:K49)</f>
        <v>353000</v>
      </c>
      <c r="AC48" s="83">
        <f>SUM(Y48:Y49)/SUM(K48:K49)</f>
        <v>5.4125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2</v>
      </c>
      <c r="AX48" s="104">
        <f>IF(Q48=0,"",IF(AW48=0,"",(AW48/Q48)))</f>
        <v>0.16666666666667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4</v>
      </c>
      <c r="BG48" s="110">
        <f>IF(Q48=0,"",IF(BF48=0,"",(BF48/Q48)))</f>
        <v>0.33333333333333</v>
      </c>
      <c r="BH48" s="109">
        <v>3</v>
      </c>
      <c r="BI48" s="111">
        <f>IFERROR(BH48/BF48,"-")</f>
        <v>0.75</v>
      </c>
      <c r="BJ48" s="112">
        <v>391000</v>
      </c>
      <c r="BK48" s="113">
        <f>IFERROR(BJ48/BF48,"-")</f>
        <v>97750</v>
      </c>
      <c r="BL48" s="114"/>
      <c r="BM48" s="114"/>
      <c r="BN48" s="114">
        <v>3</v>
      </c>
      <c r="BO48" s="116">
        <v>3</v>
      </c>
      <c r="BP48" s="117">
        <f>IF(Q48=0,"",IF(BO48=0,"",(BO48/Q48)))</f>
        <v>0.25</v>
      </c>
      <c r="BQ48" s="118">
        <v>2</v>
      </c>
      <c r="BR48" s="119">
        <f>IFERROR(BQ48/BO48,"-")</f>
        <v>0.66666666666667</v>
      </c>
      <c r="BS48" s="120">
        <v>16000</v>
      </c>
      <c r="BT48" s="121">
        <f>IFERROR(BS48/BO48,"-")</f>
        <v>5333.3333333333</v>
      </c>
      <c r="BU48" s="122">
        <v>1</v>
      </c>
      <c r="BV48" s="122">
        <v>1</v>
      </c>
      <c r="BW48" s="122"/>
      <c r="BX48" s="123">
        <v>2</v>
      </c>
      <c r="BY48" s="124">
        <f>IF(Q48=0,"",IF(BX48=0,"",(BX48/Q48)))</f>
        <v>0.16666666666667</v>
      </c>
      <c r="BZ48" s="125">
        <v>1</v>
      </c>
      <c r="CA48" s="126">
        <f>IFERROR(BZ48/BX48,"-")</f>
        <v>0.5</v>
      </c>
      <c r="CB48" s="127">
        <v>3000</v>
      </c>
      <c r="CC48" s="128">
        <f>IFERROR(CB48/BX48,"-")</f>
        <v>1500</v>
      </c>
      <c r="CD48" s="129">
        <v>1</v>
      </c>
      <c r="CE48" s="129"/>
      <c r="CF48" s="129"/>
      <c r="CG48" s="130">
        <v>1</v>
      </c>
      <c r="CH48" s="131">
        <f>IF(Q48=0,"",IF(CG48=0,"",(CG48/Q48)))</f>
        <v>0.083333333333333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6</v>
      </c>
      <c r="CQ48" s="138">
        <v>410000</v>
      </c>
      <c r="CR48" s="138">
        <v>195000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164</v>
      </c>
      <c r="C49" s="184" t="s">
        <v>58</v>
      </c>
      <c r="D49" s="184"/>
      <c r="E49" s="184"/>
      <c r="F49" s="184"/>
      <c r="G49" s="184" t="s">
        <v>66</v>
      </c>
      <c r="H49" s="87"/>
      <c r="I49" s="87"/>
      <c r="J49" s="87"/>
      <c r="K49" s="176"/>
      <c r="L49" s="79">
        <v>51</v>
      </c>
      <c r="M49" s="79">
        <v>27</v>
      </c>
      <c r="N49" s="79">
        <v>18</v>
      </c>
      <c r="O49" s="88">
        <v>5</v>
      </c>
      <c r="P49" s="89">
        <v>0</v>
      </c>
      <c r="Q49" s="90">
        <f>O49+P49</f>
        <v>5</v>
      </c>
      <c r="R49" s="80">
        <f>IFERROR(Q49/N49,"-")</f>
        <v>0.27777777777778</v>
      </c>
      <c r="S49" s="79">
        <v>3</v>
      </c>
      <c r="T49" s="79">
        <v>1</v>
      </c>
      <c r="U49" s="80">
        <f>IFERROR(T49/(Q49),"-")</f>
        <v>0.2</v>
      </c>
      <c r="V49" s="81"/>
      <c r="W49" s="82">
        <v>2</v>
      </c>
      <c r="X49" s="80">
        <f>IF(Q49=0,"-",W49/Q49)</f>
        <v>0.4</v>
      </c>
      <c r="Y49" s="181">
        <v>23000</v>
      </c>
      <c r="Z49" s="182">
        <f>IFERROR(Y49/Q49,"-")</f>
        <v>4600</v>
      </c>
      <c r="AA49" s="182">
        <f>IFERROR(Y49/W49,"-")</f>
        <v>11500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3</v>
      </c>
      <c r="BY49" s="124">
        <f>IF(Q49=0,"",IF(BX49=0,"",(BX49/Q49)))</f>
        <v>0.6</v>
      </c>
      <c r="BZ49" s="125">
        <v>2</v>
      </c>
      <c r="CA49" s="126">
        <f>IFERROR(BZ49/BX49,"-")</f>
        <v>0.66666666666667</v>
      </c>
      <c r="CB49" s="127">
        <v>23000</v>
      </c>
      <c r="CC49" s="128">
        <f>IFERROR(CB49/BX49,"-")</f>
        <v>7666.6666666667</v>
      </c>
      <c r="CD49" s="129"/>
      <c r="CE49" s="129">
        <v>2</v>
      </c>
      <c r="CF49" s="129"/>
      <c r="CG49" s="130">
        <v>1</v>
      </c>
      <c r="CH49" s="131">
        <f>IF(Q49=0,"",IF(CG49=0,"",(CG49/Q49)))</f>
        <v>0.2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2</v>
      </c>
      <c r="CQ49" s="138">
        <v>23000</v>
      </c>
      <c r="CR49" s="138">
        <v>15000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30"/>
      <c r="B50" s="84"/>
      <c r="C50" s="84"/>
      <c r="D50" s="85"/>
      <c r="E50" s="85"/>
      <c r="F50" s="85"/>
      <c r="G50" s="86"/>
      <c r="H50" s="87"/>
      <c r="I50" s="87"/>
      <c r="J50" s="87"/>
      <c r="K50" s="177"/>
      <c r="L50" s="34"/>
      <c r="M50" s="34"/>
      <c r="N50" s="31"/>
      <c r="O50" s="23"/>
      <c r="P50" s="23"/>
      <c r="Q50" s="23"/>
      <c r="R50" s="32"/>
      <c r="S50" s="32"/>
      <c r="T50" s="23"/>
      <c r="U50" s="32"/>
      <c r="V50" s="25"/>
      <c r="W50" s="25"/>
      <c r="X50" s="25"/>
      <c r="Y50" s="183"/>
      <c r="Z50" s="183"/>
      <c r="AA50" s="183"/>
      <c r="AB50" s="183"/>
      <c r="AC50" s="33"/>
      <c r="AD50" s="57"/>
      <c r="AE50" s="61"/>
      <c r="AF50" s="62"/>
      <c r="AG50" s="61"/>
      <c r="AH50" s="65"/>
      <c r="AI50" s="66"/>
      <c r="AJ50" s="67"/>
      <c r="AK50" s="68"/>
      <c r="AL50" s="68"/>
      <c r="AM50" s="68"/>
      <c r="AN50" s="61"/>
      <c r="AO50" s="62"/>
      <c r="AP50" s="61"/>
      <c r="AQ50" s="65"/>
      <c r="AR50" s="66"/>
      <c r="AS50" s="67"/>
      <c r="AT50" s="68"/>
      <c r="AU50" s="68"/>
      <c r="AV50" s="68"/>
      <c r="AW50" s="61"/>
      <c r="AX50" s="62"/>
      <c r="AY50" s="61"/>
      <c r="AZ50" s="65"/>
      <c r="BA50" s="66"/>
      <c r="BB50" s="67"/>
      <c r="BC50" s="68"/>
      <c r="BD50" s="68"/>
      <c r="BE50" s="68"/>
      <c r="BF50" s="61"/>
      <c r="BG50" s="62"/>
      <c r="BH50" s="61"/>
      <c r="BI50" s="65"/>
      <c r="BJ50" s="66"/>
      <c r="BK50" s="67"/>
      <c r="BL50" s="68"/>
      <c r="BM50" s="68"/>
      <c r="BN50" s="68"/>
      <c r="BO50" s="63"/>
      <c r="BP50" s="64"/>
      <c r="BQ50" s="61"/>
      <c r="BR50" s="65"/>
      <c r="BS50" s="66"/>
      <c r="BT50" s="67"/>
      <c r="BU50" s="68"/>
      <c r="BV50" s="68"/>
      <c r="BW50" s="68"/>
      <c r="BX50" s="63"/>
      <c r="BY50" s="64"/>
      <c r="BZ50" s="61"/>
      <c r="CA50" s="65"/>
      <c r="CB50" s="66"/>
      <c r="CC50" s="67"/>
      <c r="CD50" s="68"/>
      <c r="CE50" s="68"/>
      <c r="CF50" s="68"/>
      <c r="CG50" s="63"/>
      <c r="CH50" s="64"/>
      <c r="CI50" s="61"/>
      <c r="CJ50" s="65"/>
      <c r="CK50" s="66"/>
      <c r="CL50" s="67"/>
      <c r="CM50" s="68"/>
      <c r="CN50" s="68"/>
      <c r="CO50" s="68"/>
      <c r="CP50" s="69"/>
      <c r="CQ50" s="66"/>
      <c r="CR50" s="66"/>
      <c r="CS50" s="66"/>
      <c r="CT50" s="70"/>
    </row>
    <row r="51" spans="1:99">
      <c r="A51" s="30"/>
      <c r="B51" s="37"/>
      <c r="C51" s="37"/>
      <c r="D51" s="21"/>
      <c r="E51" s="21"/>
      <c r="F51" s="21"/>
      <c r="G51" s="22"/>
      <c r="H51" s="36"/>
      <c r="I51" s="36"/>
      <c r="J51" s="73"/>
      <c r="K51" s="178"/>
      <c r="L51" s="34"/>
      <c r="M51" s="34"/>
      <c r="N51" s="31"/>
      <c r="O51" s="23"/>
      <c r="P51" s="23"/>
      <c r="Q51" s="23"/>
      <c r="R51" s="32"/>
      <c r="S51" s="32"/>
      <c r="T51" s="23"/>
      <c r="U51" s="32"/>
      <c r="V51" s="25"/>
      <c r="W51" s="25"/>
      <c r="X51" s="25"/>
      <c r="Y51" s="183"/>
      <c r="Z51" s="183"/>
      <c r="AA51" s="183"/>
      <c r="AB51" s="183"/>
      <c r="AC51" s="33"/>
      <c r="AD51" s="59"/>
      <c r="AE51" s="61"/>
      <c r="AF51" s="62"/>
      <c r="AG51" s="61"/>
      <c r="AH51" s="65"/>
      <c r="AI51" s="66"/>
      <c r="AJ51" s="67"/>
      <c r="AK51" s="68"/>
      <c r="AL51" s="68"/>
      <c r="AM51" s="68"/>
      <c r="AN51" s="61"/>
      <c r="AO51" s="62"/>
      <c r="AP51" s="61"/>
      <c r="AQ51" s="65"/>
      <c r="AR51" s="66"/>
      <c r="AS51" s="67"/>
      <c r="AT51" s="68"/>
      <c r="AU51" s="68"/>
      <c r="AV51" s="68"/>
      <c r="AW51" s="61"/>
      <c r="AX51" s="62"/>
      <c r="AY51" s="61"/>
      <c r="AZ51" s="65"/>
      <c r="BA51" s="66"/>
      <c r="BB51" s="67"/>
      <c r="BC51" s="68"/>
      <c r="BD51" s="68"/>
      <c r="BE51" s="68"/>
      <c r="BF51" s="61"/>
      <c r="BG51" s="62"/>
      <c r="BH51" s="61"/>
      <c r="BI51" s="65"/>
      <c r="BJ51" s="66"/>
      <c r="BK51" s="67"/>
      <c r="BL51" s="68"/>
      <c r="BM51" s="68"/>
      <c r="BN51" s="68"/>
      <c r="BO51" s="63"/>
      <c r="BP51" s="64"/>
      <c r="BQ51" s="61"/>
      <c r="BR51" s="65"/>
      <c r="BS51" s="66"/>
      <c r="BT51" s="67"/>
      <c r="BU51" s="68"/>
      <c r="BV51" s="68"/>
      <c r="BW51" s="68"/>
      <c r="BX51" s="63"/>
      <c r="BY51" s="64"/>
      <c r="BZ51" s="61"/>
      <c r="CA51" s="65"/>
      <c r="CB51" s="66"/>
      <c r="CC51" s="67"/>
      <c r="CD51" s="68"/>
      <c r="CE51" s="68"/>
      <c r="CF51" s="68"/>
      <c r="CG51" s="63"/>
      <c r="CH51" s="64"/>
      <c r="CI51" s="61"/>
      <c r="CJ51" s="65"/>
      <c r="CK51" s="66"/>
      <c r="CL51" s="67"/>
      <c r="CM51" s="68"/>
      <c r="CN51" s="68"/>
      <c r="CO51" s="68"/>
      <c r="CP51" s="69"/>
      <c r="CQ51" s="66"/>
      <c r="CR51" s="66"/>
      <c r="CS51" s="66"/>
      <c r="CT51" s="70"/>
    </row>
    <row r="52" spans="1:99">
      <c r="A52" s="19">
        <f>AC52</f>
        <v>1.6332974545455</v>
      </c>
      <c r="B52" s="39"/>
      <c r="C52" s="39"/>
      <c r="D52" s="39"/>
      <c r="E52" s="39"/>
      <c r="F52" s="39"/>
      <c r="G52" s="39"/>
      <c r="H52" s="40" t="s">
        <v>165</v>
      </c>
      <c r="I52" s="40"/>
      <c r="J52" s="40"/>
      <c r="K52" s="179">
        <f>SUM(K6:K51)</f>
        <v>2750000</v>
      </c>
      <c r="L52" s="41">
        <f>SUM(L6:L51)</f>
        <v>1209</v>
      </c>
      <c r="M52" s="41">
        <f>SUM(M6:M51)</f>
        <v>513</v>
      </c>
      <c r="N52" s="41">
        <f>SUM(N6:N51)</f>
        <v>1537</v>
      </c>
      <c r="O52" s="41">
        <f>SUM(O6:O51)</f>
        <v>215</v>
      </c>
      <c r="P52" s="41">
        <f>SUM(P6:P51)</f>
        <v>3</v>
      </c>
      <c r="Q52" s="41">
        <f>SUM(Q6:Q51)</f>
        <v>218</v>
      </c>
      <c r="R52" s="42">
        <f>IFERROR(Q52/N52,"-")</f>
        <v>0.14183474300586</v>
      </c>
      <c r="S52" s="76">
        <f>SUM(S6:S51)</f>
        <v>88</v>
      </c>
      <c r="T52" s="76">
        <f>SUM(T6:T51)</f>
        <v>50</v>
      </c>
      <c r="U52" s="42">
        <f>IFERROR(S52/Q52,"-")</f>
        <v>0.40366972477064</v>
      </c>
      <c r="V52" s="43">
        <f>IFERROR(K52/Q52,"-")</f>
        <v>12614.678899083</v>
      </c>
      <c r="W52" s="44">
        <f>SUM(W6:W51)</f>
        <v>93</v>
      </c>
      <c r="X52" s="42">
        <f>IFERROR(W52/Q52,"-")</f>
        <v>0.42660550458716</v>
      </c>
      <c r="Y52" s="179">
        <f>SUM(Y6:Y51)</f>
        <v>4491568</v>
      </c>
      <c r="Z52" s="179">
        <f>IFERROR(Y52/Q52,"-")</f>
        <v>20603.52293578</v>
      </c>
      <c r="AA52" s="179">
        <f>IFERROR(Y52/W52,"-")</f>
        <v>48296.430107527</v>
      </c>
      <c r="AB52" s="179">
        <f>Y52-K52</f>
        <v>1741568</v>
      </c>
      <c r="AC52" s="45">
        <f>Y52/K52</f>
        <v>1.6332974545455</v>
      </c>
      <c r="AD52" s="58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2"/>
    <mergeCell ref="K8:K12"/>
    <mergeCell ref="V8:V12"/>
    <mergeCell ref="AB8:AB12"/>
    <mergeCell ref="AC8:AC12"/>
    <mergeCell ref="A13:A14"/>
    <mergeCell ref="K13:K14"/>
    <mergeCell ref="V13:V14"/>
    <mergeCell ref="AB13:AB14"/>
    <mergeCell ref="AC13:AC14"/>
    <mergeCell ref="A15:A19"/>
    <mergeCell ref="K15:K19"/>
    <mergeCell ref="V15:V19"/>
    <mergeCell ref="AB15:AB19"/>
    <mergeCell ref="AC15:AC19"/>
    <mergeCell ref="A20:A23"/>
    <mergeCell ref="K20:K23"/>
    <mergeCell ref="V20:V23"/>
    <mergeCell ref="AB20:AB23"/>
    <mergeCell ref="AC2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1.4254545454545</v>
      </c>
      <c r="B6" s="184" t="s">
        <v>167</v>
      </c>
      <c r="C6" s="184" t="s">
        <v>58</v>
      </c>
      <c r="D6" s="184"/>
      <c r="E6" s="184" t="s">
        <v>168</v>
      </c>
      <c r="F6" s="184" t="s">
        <v>69</v>
      </c>
      <c r="G6" s="184" t="s">
        <v>61</v>
      </c>
      <c r="H6" s="87" t="s">
        <v>169</v>
      </c>
      <c r="I6" s="87" t="s">
        <v>170</v>
      </c>
      <c r="J6" s="87" t="s">
        <v>171</v>
      </c>
      <c r="K6" s="176">
        <v>275000</v>
      </c>
      <c r="L6" s="79">
        <v>22</v>
      </c>
      <c r="M6" s="79">
        <v>0</v>
      </c>
      <c r="N6" s="79">
        <v>58</v>
      </c>
      <c r="O6" s="88">
        <v>11</v>
      </c>
      <c r="P6" s="89">
        <v>0</v>
      </c>
      <c r="Q6" s="90">
        <f>O6+P6</f>
        <v>11</v>
      </c>
      <c r="R6" s="80">
        <f>IFERROR(Q6/N6,"-")</f>
        <v>0.18965517241379</v>
      </c>
      <c r="S6" s="79">
        <v>4</v>
      </c>
      <c r="T6" s="79">
        <v>2</v>
      </c>
      <c r="U6" s="80">
        <f>IFERROR(T6/(Q6),"-")</f>
        <v>0.18181818181818</v>
      </c>
      <c r="V6" s="81">
        <f>IFERROR(K6/SUM(Q6:Q7),"-")</f>
        <v>16176.470588235</v>
      </c>
      <c r="W6" s="82">
        <v>6</v>
      </c>
      <c r="X6" s="80">
        <f>IF(Q6=0,"-",W6/Q6)</f>
        <v>0.54545454545455</v>
      </c>
      <c r="Y6" s="181">
        <v>392000</v>
      </c>
      <c r="Z6" s="182">
        <f>IFERROR(Y6/Q6,"-")</f>
        <v>35636.363636364</v>
      </c>
      <c r="AA6" s="182">
        <f>IFERROR(Y6/W6,"-")</f>
        <v>65333.333333333</v>
      </c>
      <c r="AB6" s="176">
        <f>SUM(Y6:Y7)-SUM(K6:K7)</f>
        <v>117000</v>
      </c>
      <c r="AC6" s="83">
        <f>SUM(Y6:Y7)/SUM(K6:K7)</f>
        <v>1.4254545454545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0.27272727272727</v>
      </c>
      <c r="AP6" s="97">
        <v>2</v>
      </c>
      <c r="AQ6" s="99">
        <f>IFERROR(AP6/AN6,"-")</f>
        <v>0.66666666666667</v>
      </c>
      <c r="AR6" s="100">
        <v>21000</v>
      </c>
      <c r="AS6" s="101">
        <f>IFERROR(AR6/AN6,"-")</f>
        <v>7000</v>
      </c>
      <c r="AT6" s="102"/>
      <c r="AU6" s="102">
        <v>1</v>
      </c>
      <c r="AV6" s="102">
        <v>1</v>
      </c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0.27272727272727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0.18181818181818</v>
      </c>
      <c r="BQ6" s="118">
        <v>2</v>
      </c>
      <c r="BR6" s="119">
        <f>IFERROR(BQ6/BO6,"-")</f>
        <v>1</v>
      </c>
      <c r="BS6" s="120">
        <v>350000</v>
      </c>
      <c r="BT6" s="121">
        <f>IFERROR(BS6/BO6,"-")</f>
        <v>175000</v>
      </c>
      <c r="BU6" s="122">
        <v>1</v>
      </c>
      <c r="BV6" s="122"/>
      <c r="BW6" s="122">
        <v>1</v>
      </c>
      <c r="BX6" s="123">
        <v>3</v>
      </c>
      <c r="BY6" s="124">
        <f>IF(Q6=0,"",IF(BX6=0,"",(BX6/Q6)))</f>
        <v>0.27272727272727</v>
      </c>
      <c r="BZ6" s="125">
        <v>2</v>
      </c>
      <c r="CA6" s="126">
        <f>IFERROR(BZ6/BX6,"-")</f>
        <v>0.66666666666667</v>
      </c>
      <c r="CB6" s="127">
        <v>21000</v>
      </c>
      <c r="CC6" s="128">
        <f>IFERROR(CB6/BX6,"-")</f>
        <v>7000</v>
      </c>
      <c r="CD6" s="129">
        <v>1</v>
      </c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6</v>
      </c>
      <c r="CQ6" s="138">
        <v>392000</v>
      </c>
      <c r="CR6" s="138">
        <v>345000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172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21</v>
      </c>
      <c r="M7" s="79">
        <v>15</v>
      </c>
      <c r="N7" s="79">
        <v>4</v>
      </c>
      <c r="O7" s="88">
        <v>6</v>
      </c>
      <c r="P7" s="89">
        <v>0</v>
      </c>
      <c r="Q7" s="90">
        <f>O7+P7</f>
        <v>6</v>
      </c>
      <c r="R7" s="80">
        <f>IFERROR(Q7/N7,"-")</f>
        <v>1.5</v>
      </c>
      <c r="S7" s="79">
        <v>1</v>
      </c>
      <c r="T7" s="79">
        <v>2</v>
      </c>
      <c r="U7" s="80">
        <f>IFERROR(T7/(Q7),"-")</f>
        <v>0.33333333333333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0.16666666666667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0.16666666666667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5.5625</v>
      </c>
      <c r="B8" s="184" t="s">
        <v>173</v>
      </c>
      <c r="C8" s="184" t="s">
        <v>58</v>
      </c>
      <c r="D8" s="184"/>
      <c r="E8" s="184" t="s">
        <v>168</v>
      </c>
      <c r="F8" s="184" t="s">
        <v>69</v>
      </c>
      <c r="G8" s="184" t="s">
        <v>61</v>
      </c>
      <c r="H8" s="87" t="s">
        <v>174</v>
      </c>
      <c r="I8" s="87" t="s">
        <v>175</v>
      </c>
      <c r="J8" s="185" t="s">
        <v>146</v>
      </c>
      <c r="K8" s="176">
        <v>80000</v>
      </c>
      <c r="L8" s="79">
        <v>12</v>
      </c>
      <c r="M8" s="79">
        <v>0</v>
      </c>
      <c r="N8" s="79">
        <v>47</v>
      </c>
      <c r="O8" s="88">
        <v>6</v>
      </c>
      <c r="P8" s="89">
        <v>0</v>
      </c>
      <c r="Q8" s="90">
        <f>O8+P8</f>
        <v>6</v>
      </c>
      <c r="R8" s="80">
        <f>IFERROR(Q8/N8,"-")</f>
        <v>0.12765957446809</v>
      </c>
      <c r="S8" s="79">
        <v>3</v>
      </c>
      <c r="T8" s="79">
        <v>3</v>
      </c>
      <c r="U8" s="80">
        <f>IFERROR(T8/(Q8),"-")</f>
        <v>0.5</v>
      </c>
      <c r="V8" s="81">
        <f>IFERROR(K8/SUM(Q8:Q9),"-")</f>
        <v>5333.3333333333</v>
      </c>
      <c r="W8" s="82">
        <v>3</v>
      </c>
      <c r="X8" s="80">
        <f>IF(Q8=0,"-",W8/Q8)</f>
        <v>0.5</v>
      </c>
      <c r="Y8" s="181">
        <v>379000</v>
      </c>
      <c r="Z8" s="182">
        <f>IFERROR(Y8/Q8,"-")</f>
        <v>63166.666666667</v>
      </c>
      <c r="AA8" s="182">
        <f>IFERROR(Y8/W8,"-")</f>
        <v>126333.33333333</v>
      </c>
      <c r="AB8" s="176">
        <f>SUM(Y8:Y9)-SUM(K8:K9)</f>
        <v>365000</v>
      </c>
      <c r="AC8" s="83">
        <f>SUM(Y8:Y9)/SUM(K8:K9)</f>
        <v>5.5625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3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0.16666666666667</v>
      </c>
      <c r="AY8" s="103">
        <v>1</v>
      </c>
      <c r="AZ8" s="105">
        <f>IFERROR(AY8/AW8,"-")</f>
        <v>1</v>
      </c>
      <c r="BA8" s="106">
        <v>3000</v>
      </c>
      <c r="BB8" s="107">
        <f>IFERROR(BA8/AW8,"-")</f>
        <v>3000</v>
      </c>
      <c r="BC8" s="108">
        <v>1</v>
      </c>
      <c r="BD8" s="108"/>
      <c r="BE8" s="108"/>
      <c r="BF8" s="109">
        <v>1</v>
      </c>
      <c r="BG8" s="110">
        <f>IF(Q8=0,"",IF(BF8=0,"",(BF8/Q8)))</f>
        <v>0.16666666666667</v>
      </c>
      <c r="BH8" s="109">
        <v>1</v>
      </c>
      <c r="BI8" s="111">
        <f>IFERROR(BH8/BF8,"-")</f>
        <v>1</v>
      </c>
      <c r="BJ8" s="112">
        <v>8000</v>
      </c>
      <c r="BK8" s="113">
        <f>IFERROR(BJ8/BF8,"-")</f>
        <v>8000</v>
      </c>
      <c r="BL8" s="114"/>
      <c r="BM8" s="114">
        <v>1</v>
      </c>
      <c r="BN8" s="114"/>
      <c r="BO8" s="116">
        <v>1</v>
      </c>
      <c r="BP8" s="117">
        <f>IF(Q8=0,"",IF(BO8=0,"",(BO8/Q8)))</f>
        <v>0.16666666666667</v>
      </c>
      <c r="BQ8" s="118">
        <v>1</v>
      </c>
      <c r="BR8" s="119">
        <f>IFERROR(BQ8/BO8,"-")</f>
        <v>1</v>
      </c>
      <c r="BS8" s="120">
        <v>373000</v>
      </c>
      <c r="BT8" s="121">
        <f>IFERROR(BS8/BO8,"-")</f>
        <v>373000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379000</v>
      </c>
      <c r="CR8" s="138">
        <v>373000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176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48</v>
      </c>
      <c r="M9" s="79">
        <v>30</v>
      </c>
      <c r="N9" s="79">
        <v>5</v>
      </c>
      <c r="O9" s="88">
        <v>9</v>
      </c>
      <c r="P9" s="89">
        <v>0</v>
      </c>
      <c r="Q9" s="90">
        <f>O9+P9</f>
        <v>9</v>
      </c>
      <c r="R9" s="80">
        <f>IFERROR(Q9/N9,"-")</f>
        <v>1.8</v>
      </c>
      <c r="S9" s="79">
        <v>3</v>
      </c>
      <c r="T9" s="79">
        <v>1</v>
      </c>
      <c r="U9" s="80">
        <f>IFERROR(T9/(Q9),"-")</f>
        <v>0.11111111111111</v>
      </c>
      <c r="V9" s="81"/>
      <c r="W9" s="82">
        <v>4</v>
      </c>
      <c r="X9" s="80">
        <f>IF(Q9=0,"-",W9/Q9)</f>
        <v>0.44444444444444</v>
      </c>
      <c r="Y9" s="181">
        <v>66000</v>
      </c>
      <c r="Z9" s="182">
        <f>IFERROR(Y9/Q9,"-")</f>
        <v>7333.3333333333</v>
      </c>
      <c r="AA9" s="182">
        <f>IFERROR(Y9/W9,"-")</f>
        <v>16500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0.22222222222222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5</v>
      </c>
      <c r="BP9" s="117">
        <f>IF(Q9=0,"",IF(BO9=0,"",(BO9/Q9)))</f>
        <v>0.55555555555556</v>
      </c>
      <c r="BQ9" s="118">
        <v>4</v>
      </c>
      <c r="BR9" s="119">
        <f>IFERROR(BQ9/BO9,"-")</f>
        <v>0.8</v>
      </c>
      <c r="BS9" s="120">
        <v>66000</v>
      </c>
      <c r="BT9" s="121">
        <f>IFERROR(BS9/BO9,"-")</f>
        <v>13200</v>
      </c>
      <c r="BU9" s="122">
        <v>2</v>
      </c>
      <c r="BV9" s="122"/>
      <c r="BW9" s="122">
        <v>2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66000</v>
      </c>
      <c r="CR9" s="138">
        <v>33000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2.3577464788732</v>
      </c>
      <c r="B12" s="39"/>
      <c r="C12" s="39"/>
      <c r="D12" s="39"/>
      <c r="E12" s="39"/>
      <c r="F12" s="39"/>
      <c r="G12" s="39"/>
      <c r="H12" s="40" t="s">
        <v>177</v>
      </c>
      <c r="I12" s="40"/>
      <c r="J12" s="40"/>
      <c r="K12" s="179">
        <f>SUM(K6:K11)</f>
        <v>355000</v>
      </c>
      <c r="L12" s="41">
        <f>SUM(L6:L11)</f>
        <v>103</v>
      </c>
      <c r="M12" s="41">
        <f>SUM(M6:M11)</f>
        <v>45</v>
      </c>
      <c r="N12" s="41">
        <f>SUM(N6:N11)</f>
        <v>114</v>
      </c>
      <c r="O12" s="41">
        <f>SUM(O6:O11)</f>
        <v>32</v>
      </c>
      <c r="P12" s="41">
        <f>SUM(P6:P11)</f>
        <v>0</v>
      </c>
      <c r="Q12" s="41">
        <f>SUM(Q6:Q11)</f>
        <v>32</v>
      </c>
      <c r="R12" s="42">
        <f>IFERROR(Q12/N12,"-")</f>
        <v>0.28070175438596</v>
      </c>
      <c r="S12" s="76">
        <f>SUM(S6:S11)</f>
        <v>11</v>
      </c>
      <c r="T12" s="76">
        <f>SUM(T6:T11)</f>
        <v>8</v>
      </c>
      <c r="U12" s="42">
        <f>IFERROR(S12/Q12,"-")</f>
        <v>0.34375</v>
      </c>
      <c r="V12" s="43">
        <f>IFERROR(K12/Q12,"-")</f>
        <v>11093.75</v>
      </c>
      <c r="W12" s="44">
        <f>SUM(W6:W11)</f>
        <v>13</v>
      </c>
      <c r="X12" s="42">
        <f>IFERROR(W12/Q12,"-")</f>
        <v>0.40625</v>
      </c>
      <c r="Y12" s="179">
        <f>SUM(Y6:Y11)</f>
        <v>837000</v>
      </c>
      <c r="Z12" s="179">
        <f>IFERROR(Y12/Q12,"-")</f>
        <v>26156.25</v>
      </c>
      <c r="AA12" s="179">
        <f>IFERROR(Y12/W12,"-")</f>
        <v>64384.615384615</v>
      </c>
      <c r="AB12" s="179">
        <f>Y12-K12</f>
        <v>482000</v>
      </c>
      <c r="AC12" s="45">
        <f>Y12/K12</f>
        <v>2.3577464788732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0.3875</v>
      </c>
      <c r="B6" s="184" t="s">
        <v>179</v>
      </c>
      <c r="C6" s="184" t="s">
        <v>180</v>
      </c>
      <c r="D6" s="184" t="s">
        <v>181</v>
      </c>
      <c r="E6" s="184" t="s">
        <v>182</v>
      </c>
      <c r="F6" s="184" t="s">
        <v>183</v>
      </c>
      <c r="G6" s="184" t="s">
        <v>61</v>
      </c>
      <c r="H6" s="87" t="s">
        <v>184</v>
      </c>
      <c r="I6" s="87" t="s">
        <v>185</v>
      </c>
      <c r="J6" s="185" t="s">
        <v>186</v>
      </c>
      <c r="K6" s="176">
        <v>80000</v>
      </c>
      <c r="L6" s="79">
        <v>13</v>
      </c>
      <c r="M6" s="79">
        <v>0</v>
      </c>
      <c r="N6" s="79">
        <v>66</v>
      </c>
      <c r="O6" s="88">
        <v>6</v>
      </c>
      <c r="P6" s="89">
        <v>0</v>
      </c>
      <c r="Q6" s="90">
        <f>O6+P6</f>
        <v>6</v>
      </c>
      <c r="R6" s="80">
        <f>IFERROR(Q6/N6,"-")</f>
        <v>0.090909090909091</v>
      </c>
      <c r="S6" s="79">
        <v>1</v>
      </c>
      <c r="T6" s="79">
        <v>3</v>
      </c>
      <c r="U6" s="80">
        <f>IFERROR(T6/(Q6),"-")</f>
        <v>0.5</v>
      </c>
      <c r="V6" s="81">
        <f>IFERROR(K6/SUM(Q6:Q7),"-")</f>
        <v>1951.2195121951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-49000</v>
      </c>
      <c r="AC6" s="83">
        <f>SUM(Y6:Y7)/SUM(K6:K7)</f>
        <v>0.3875</v>
      </c>
      <c r="AD6" s="77"/>
      <c r="AE6" s="91">
        <v>1</v>
      </c>
      <c r="AF6" s="92">
        <f>IF(Q6=0,"",IF(AE6=0,"",(AE6/Q6)))</f>
        <v>0.16666666666667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0.83333333333333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187</v>
      </c>
      <c r="C7" s="184" t="s">
        <v>180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98</v>
      </c>
      <c r="M7" s="79">
        <v>82</v>
      </c>
      <c r="N7" s="79">
        <v>14</v>
      </c>
      <c r="O7" s="88">
        <v>35</v>
      </c>
      <c r="P7" s="89">
        <v>0</v>
      </c>
      <c r="Q7" s="90">
        <f>O7+P7</f>
        <v>35</v>
      </c>
      <c r="R7" s="80">
        <f>IFERROR(Q7/N7,"-")</f>
        <v>2.5</v>
      </c>
      <c r="S7" s="79">
        <v>7</v>
      </c>
      <c r="T7" s="79">
        <v>12</v>
      </c>
      <c r="U7" s="80">
        <f>IFERROR(T7/(Q7),"-")</f>
        <v>0.34285714285714</v>
      </c>
      <c r="V7" s="81"/>
      <c r="W7" s="82">
        <v>4</v>
      </c>
      <c r="X7" s="80">
        <f>IF(Q7=0,"-",W7/Q7)</f>
        <v>0.11428571428571</v>
      </c>
      <c r="Y7" s="181">
        <v>31000</v>
      </c>
      <c r="Z7" s="182">
        <f>IFERROR(Y7/Q7,"-")</f>
        <v>885.71428571429</v>
      </c>
      <c r="AA7" s="182">
        <f>IFERROR(Y7/W7,"-")</f>
        <v>7750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5</v>
      </c>
      <c r="AO7" s="98">
        <f>IF(Q7=0,"",IF(AN7=0,"",(AN7/Q7)))</f>
        <v>0.14285714285714</v>
      </c>
      <c r="AP7" s="97">
        <v>1</v>
      </c>
      <c r="AQ7" s="99">
        <f>IFERROR(AP7/AN7,"-")</f>
        <v>0.2</v>
      </c>
      <c r="AR7" s="100">
        <v>8000</v>
      </c>
      <c r="AS7" s="101">
        <f>IFERROR(AR7/AN7,"-")</f>
        <v>1600</v>
      </c>
      <c r="AT7" s="102"/>
      <c r="AU7" s="102">
        <v>1</v>
      </c>
      <c r="AV7" s="102"/>
      <c r="AW7" s="103">
        <v>5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0.25714285714286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0.28571428571429</v>
      </c>
      <c r="BQ7" s="118">
        <v>2</v>
      </c>
      <c r="BR7" s="119">
        <f>IFERROR(BQ7/BO7,"-")</f>
        <v>0.2</v>
      </c>
      <c r="BS7" s="120">
        <v>18000</v>
      </c>
      <c r="BT7" s="121">
        <f>IFERROR(BS7/BO7,"-")</f>
        <v>1800</v>
      </c>
      <c r="BU7" s="122">
        <v>1</v>
      </c>
      <c r="BV7" s="122">
        <v>1</v>
      </c>
      <c r="BW7" s="122"/>
      <c r="BX7" s="123">
        <v>4</v>
      </c>
      <c r="BY7" s="124">
        <f>IF(Q7=0,"",IF(BX7=0,"",(BX7/Q7)))</f>
        <v>0.11428571428571</v>
      </c>
      <c r="BZ7" s="125">
        <v>1</v>
      </c>
      <c r="CA7" s="126">
        <f>IFERROR(BZ7/BX7,"-")</f>
        <v>0.25</v>
      </c>
      <c r="CB7" s="127">
        <v>5000</v>
      </c>
      <c r="CC7" s="128">
        <f>IFERROR(CB7/BX7,"-")</f>
        <v>1250</v>
      </c>
      <c r="CD7" s="129">
        <v>1</v>
      </c>
      <c r="CE7" s="129"/>
      <c r="CF7" s="129"/>
      <c r="CG7" s="130">
        <v>2</v>
      </c>
      <c r="CH7" s="131">
        <f>IF(Q7=0,"",IF(CG7=0,"",(CG7/Q7)))</f>
        <v>0.057142857142857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31000</v>
      </c>
      <c r="CR7" s="138">
        <v>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0.70909090909091</v>
      </c>
      <c r="B8" s="184" t="s">
        <v>188</v>
      </c>
      <c r="C8" s="184" t="s">
        <v>180</v>
      </c>
      <c r="D8" s="184" t="s">
        <v>189</v>
      </c>
      <c r="E8" s="184" t="s">
        <v>182</v>
      </c>
      <c r="F8" s="184" t="s">
        <v>190</v>
      </c>
      <c r="G8" s="184" t="s">
        <v>61</v>
      </c>
      <c r="H8" s="87" t="s">
        <v>191</v>
      </c>
      <c r="I8" s="87" t="s">
        <v>192</v>
      </c>
      <c r="J8" s="87" t="s">
        <v>79</v>
      </c>
      <c r="K8" s="176">
        <v>110000</v>
      </c>
      <c r="L8" s="79">
        <v>10</v>
      </c>
      <c r="M8" s="79">
        <v>0</v>
      </c>
      <c r="N8" s="79">
        <v>34</v>
      </c>
      <c r="O8" s="88">
        <v>2</v>
      </c>
      <c r="P8" s="89">
        <v>0</v>
      </c>
      <c r="Q8" s="90">
        <f>O8+P8</f>
        <v>2</v>
      </c>
      <c r="R8" s="80">
        <f>IFERROR(Q8/N8,"-")</f>
        <v>0.058823529411765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2558.1395348837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-32000</v>
      </c>
      <c r="AC8" s="83">
        <f>SUM(Y8:Y9)/SUM(K8:K9)</f>
        <v>0.70909090909091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193</v>
      </c>
      <c r="C9" s="184" t="s">
        <v>180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148</v>
      </c>
      <c r="M9" s="79">
        <v>103</v>
      </c>
      <c r="N9" s="79">
        <v>22</v>
      </c>
      <c r="O9" s="88">
        <v>38</v>
      </c>
      <c r="P9" s="89">
        <v>3</v>
      </c>
      <c r="Q9" s="90">
        <f>O9+P9</f>
        <v>41</v>
      </c>
      <c r="R9" s="80">
        <f>IFERROR(Q9/N9,"-")</f>
        <v>1.8636363636364</v>
      </c>
      <c r="S9" s="79">
        <v>9</v>
      </c>
      <c r="T9" s="79">
        <v>8</v>
      </c>
      <c r="U9" s="80">
        <f>IFERROR(T9/(Q9),"-")</f>
        <v>0.19512195121951</v>
      </c>
      <c r="V9" s="81"/>
      <c r="W9" s="82">
        <v>3</v>
      </c>
      <c r="X9" s="80">
        <f>IF(Q9=0,"-",W9/Q9)</f>
        <v>0.073170731707317</v>
      </c>
      <c r="Y9" s="181">
        <v>78000</v>
      </c>
      <c r="Z9" s="182">
        <f>IFERROR(Y9/Q9,"-")</f>
        <v>1902.4390243902</v>
      </c>
      <c r="AA9" s="182">
        <f>IFERROR(Y9/W9,"-")</f>
        <v>26000</v>
      </c>
      <c r="AB9" s="176"/>
      <c r="AC9" s="83"/>
      <c r="AD9" s="77"/>
      <c r="AE9" s="91">
        <v>1</v>
      </c>
      <c r="AF9" s="92">
        <f>IF(Q9=0,"",IF(AE9=0,"",(AE9/Q9)))</f>
        <v>0.024390243902439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7</v>
      </c>
      <c r="AO9" s="98">
        <f>IF(Q9=0,"",IF(AN9=0,"",(AN9/Q9)))</f>
        <v>0.17073170731707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0.048780487804878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11</v>
      </c>
      <c r="BG9" s="110">
        <f>IF(Q9=0,"",IF(BF9=0,"",(BF9/Q9)))</f>
        <v>0.26829268292683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12</v>
      </c>
      <c r="BP9" s="117">
        <f>IF(Q9=0,"",IF(BO9=0,"",(BO9/Q9)))</f>
        <v>0.29268292682927</v>
      </c>
      <c r="BQ9" s="118">
        <v>2</v>
      </c>
      <c r="BR9" s="119">
        <f>IFERROR(BQ9/BO9,"-")</f>
        <v>0.16666666666667</v>
      </c>
      <c r="BS9" s="120">
        <v>70000</v>
      </c>
      <c r="BT9" s="121">
        <f>IFERROR(BS9/BO9,"-")</f>
        <v>5833.3333333333</v>
      </c>
      <c r="BU9" s="122">
        <v>1</v>
      </c>
      <c r="BV9" s="122"/>
      <c r="BW9" s="122">
        <v>1</v>
      </c>
      <c r="BX9" s="123">
        <v>4</v>
      </c>
      <c r="BY9" s="124">
        <f>IF(Q9=0,"",IF(BX9=0,"",(BX9/Q9)))</f>
        <v>0.097560975609756</v>
      </c>
      <c r="BZ9" s="125">
        <v>1</v>
      </c>
      <c r="CA9" s="126">
        <f>IFERROR(BZ9/BX9,"-")</f>
        <v>0.25</v>
      </c>
      <c r="CB9" s="127">
        <v>8000</v>
      </c>
      <c r="CC9" s="128">
        <f>IFERROR(CB9/BX9,"-")</f>
        <v>2000</v>
      </c>
      <c r="CD9" s="129"/>
      <c r="CE9" s="129">
        <v>1</v>
      </c>
      <c r="CF9" s="129"/>
      <c r="CG9" s="130">
        <v>4</v>
      </c>
      <c r="CH9" s="131">
        <f>IF(Q9=0,"",IF(CG9=0,"",(CG9/Q9)))</f>
        <v>0.097560975609756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78000</v>
      </c>
      <c r="CR9" s="138">
        <v>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5.6266666666667</v>
      </c>
      <c r="B10" s="184" t="s">
        <v>194</v>
      </c>
      <c r="C10" s="184" t="s">
        <v>180</v>
      </c>
      <c r="D10" s="184" t="s">
        <v>195</v>
      </c>
      <c r="E10" s="184" t="s">
        <v>182</v>
      </c>
      <c r="F10" s="184" t="s">
        <v>196</v>
      </c>
      <c r="G10" s="184" t="s">
        <v>61</v>
      </c>
      <c r="H10" s="87" t="s">
        <v>197</v>
      </c>
      <c r="I10" s="87" t="s">
        <v>198</v>
      </c>
      <c r="J10" s="87" t="s">
        <v>199</v>
      </c>
      <c r="K10" s="176">
        <v>75000</v>
      </c>
      <c r="L10" s="79">
        <v>14</v>
      </c>
      <c r="M10" s="79">
        <v>0</v>
      </c>
      <c r="N10" s="79">
        <v>56</v>
      </c>
      <c r="O10" s="88">
        <v>1</v>
      </c>
      <c r="P10" s="89">
        <v>0</v>
      </c>
      <c r="Q10" s="90">
        <f>O10+P10</f>
        <v>1</v>
      </c>
      <c r="R10" s="80">
        <f>IFERROR(Q10/N10,"-")</f>
        <v>0.017857142857143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1119.4029850746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347000</v>
      </c>
      <c r="AC10" s="83">
        <f>SUM(Y10:Y11)/SUM(K10:K11)</f>
        <v>5.6266666666667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200</v>
      </c>
      <c r="C11" s="184" t="s">
        <v>180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297</v>
      </c>
      <c r="M11" s="79">
        <v>208</v>
      </c>
      <c r="N11" s="79">
        <v>34</v>
      </c>
      <c r="O11" s="88">
        <v>66</v>
      </c>
      <c r="P11" s="89">
        <v>0</v>
      </c>
      <c r="Q11" s="90">
        <f>O11+P11</f>
        <v>66</v>
      </c>
      <c r="R11" s="80">
        <f>IFERROR(Q11/N11,"-")</f>
        <v>1.9411764705882</v>
      </c>
      <c r="S11" s="79">
        <v>15</v>
      </c>
      <c r="T11" s="79">
        <v>10</v>
      </c>
      <c r="U11" s="80">
        <f>IFERROR(T11/(Q11),"-")</f>
        <v>0.15151515151515</v>
      </c>
      <c r="V11" s="81"/>
      <c r="W11" s="82">
        <v>6</v>
      </c>
      <c r="X11" s="80">
        <f>IF(Q11=0,"-",W11/Q11)</f>
        <v>0.090909090909091</v>
      </c>
      <c r="Y11" s="181">
        <v>422000</v>
      </c>
      <c r="Z11" s="182">
        <f>IFERROR(Y11/Q11,"-")</f>
        <v>6393.9393939394</v>
      </c>
      <c r="AA11" s="182">
        <f>IFERROR(Y11/W11,"-")</f>
        <v>70333.333333333</v>
      </c>
      <c r="AB11" s="176"/>
      <c r="AC11" s="83"/>
      <c r="AD11" s="77"/>
      <c r="AE11" s="91">
        <v>1</v>
      </c>
      <c r="AF11" s="92">
        <f>IF(Q11=0,"",IF(AE11=0,"",(AE11/Q11)))</f>
        <v>0.015151515151515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5</v>
      </c>
      <c r="AO11" s="98">
        <f>IF(Q11=0,"",IF(AN11=0,"",(AN11/Q11)))</f>
        <v>0.075757575757576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9</v>
      </c>
      <c r="AX11" s="104">
        <f>IF(Q11=0,"",IF(AW11=0,"",(AW11/Q11)))</f>
        <v>0.13636363636364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15</v>
      </c>
      <c r="BG11" s="110">
        <f>IF(Q11=0,"",IF(BF11=0,"",(BF11/Q11)))</f>
        <v>0.22727272727273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20</v>
      </c>
      <c r="BP11" s="117">
        <f>IF(Q11=0,"",IF(BO11=0,"",(BO11/Q11)))</f>
        <v>0.3030303030303</v>
      </c>
      <c r="BQ11" s="118">
        <v>1</v>
      </c>
      <c r="BR11" s="119">
        <f>IFERROR(BQ11/BO11,"-")</f>
        <v>0.05</v>
      </c>
      <c r="BS11" s="120">
        <v>8000</v>
      </c>
      <c r="BT11" s="121">
        <f>IFERROR(BS11/BO11,"-")</f>
        <v>400</v>
      </c>
      <c r="BU11" s="122"/>
      <c r="BV11" s="122">
        <v>1</v>
      </c>
      <c r="BW11" s="122"/>
      <c r="BX11" s="123">
        <v>11</v>
      </c>
      <c r="BY11" s="124">
        <f>IF(Q11=0,"",IF(BX11=0,"",(BX11/Q11)))</f>
        <v>0.16666666666667</v>
      </c>
      <c r="BZ11" s="125">
        <v>4</v>
      </c>
      <c r="CA11" s="126">
        <f>IFERROR(BZ11/BX11,"-")</f>
        <v>0.36363636363636</v>
      </c>
      <c r="CB11" s="127">
        <v>354000</v>
      </c>
      <c r="CC11" s="128">
        <f>IFERROR(CB11/BX11,"-")</f>
        <v>32181.818181818</v>
      </c>
      <c r="CD11" s="129"/>
      <c r="CE11" s="129">
        <v>1</v>
      </c>
      <c r="CF11" s="129">
        <v>3</v>
      </c>
      <c r="CG11" s="130">
        <v>5</v>
      </c>
      <c r="CH11" s="131">
        <f>IF(Q11=0,"",IF(CG11=0,"",(CG11/Q11)))</f>
        <v>0.075757575757576</v>
      </c>
      <c r="CI11" s="132">
        <v>1</v>
      </c>
      <c r="CJ11" s="133">
        <f>IFERROR(CI11/CG11,"-")</f>
        <v>0.2</v>
      </c>
      <c r="CK11" s="134">
        <v>60000</v>
      </c>
      <c r="CL11" s="135">
        <f>IFERROR(CK11/CG11,"-")</f>
        <v>12000</v>
      </c>
      <c r="CM11" s="136"/>
      <c r="CN11" s="136"/>
      <c r="CO11" s="136">
        <v>1</v>
      </c>
      <c r="CP11" s="137">
        <v>6</v>
      </c>
      <c r="CQ11" s="138">
        <v>422000</v>
      </c>
      <c r="CR11" s="138">
        <v>207000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7.1466666666667</v>
      </c>
      <c r="B12" s="184" t="s">
        <v>201</v>
      </c>
      <c r="C12" s="184" t="s">
        <v>180</v>
      </c>
      <c r="D12" s="184" t="s">
        <v>195</v>
      </c>
      <c r="E12" s="184" t="s">
        <v>182</v>
      </c>
      <c r="F12" s="184" t="s">
        <v>196</v>
      </c>
      <c r="G12" s="184" t="s">
        <v>61</v>
      </c>
      <c r="H12" s="87" t="s">
        <v>202</v>
      </c>
      <c r="I12" s="87" t="s">
        <v>192</v>
      </c>
      <c r="J12" s="87" t="s">
        <v>203</v>
      </c>
      <c r="K12" s="176">
        <v>75000</v>
      </c>
      <c r="L12" s="79">
        <v>17</v>
      </c>
      <c r="M12" s="79">
        <v>0</v>
      </c>
      <c r="N12" s="79">
        <v>85</v>
      </c>
      <c r="O12" s="88">
        <v>11</v>
      </c>
      <c r="P12" s="89">
        <v>0</v>
      </c>
      <c r="Q12" s="90">
        <f>O12+P12</f>
        <v>11</v>
      </c>
      <c r="R12" s="80">
        <f>IFERROR(Q12/N12,"-")</f>
        <v>0.12941176470588</v>
      </c>
      <c r="S12" s="79">
        <v>0</v>
      </c>
      <c r="T12" s="79">
        <v>7</v>
      </c>
      <c r="U12" s="80">
        <f>IFERROR(T12/(Q12),"-")</f>
        <v>0.63636363636364</v>
      </c>
      <c r="V12" s="81">
        <f>IFERROR(K12/SUM(Q12:Q13),"-")</f>
        <v>892.85714285714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461000</v>
      </c>
      <c r="AC12" s="83">
        <f>SUM(Y12:Y13)/SUM(K12:K13)</f>
        <v>7.1466666666667</v>
      </c>
      <c r="AD12" s="77"/>
      <c r="AE12" s="91">
        <v>1</v>
      </c>
      <c r="AF12" s="92">
        <f>IF(Q12=0,"",IF(AE12=0,"",(AE12/Q12)))</f>
        <v>0.090909090909091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1</v>
      </c>
      <c r="AO12" s="98">
        <f>IF(Q12=0,"",IF(AN12=0,"",(AN12/Q12)))</f>
        <v>0.090909090909091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4</v>
      </c>
      <c r="AX12" s="104">
        <f>IF(Q12=0,"",IF(AW12=0,"",(AW12/Q12)))</f>
        <v>0.36363636363636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0.27272727272727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0.090909090909091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0.090909090909091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204</v>
      </c>
      <c r="C13" s="184" t="s">
        <v>180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236</v>
      </c>
      <c r="M13" s="79">
        <v>174</v>
      </c>
      <c r="N13" s="79">
        <v>35</v>
      </c>
      <c r="O13" s="88">
        <v>72</v>
      </c>
      <c r="P13" s="89">
        <v>1</v>
      </c>
      <c r="Q13" s="90">
        <f>O13+P13</f>
        <v>73</v>
      </c>
      <c r="R13" s="80">
        <f>IFERROR(Q13/N13,"-")</f>
        <v>2.0857142857143</v>
      </c>
      <c r="S13" s="79">
        <v>19</v>
      </c>
      <c r="T13" s="79">
        <v>13</v>
      </c>
      <c r="U13" s="80">
        <f>IFERROR(T13/(Q13),"-")</f>
        <v>0.17808219178082</v>
      </c>
      <c r="V13" s="81"/>
      <c r="W13" s="82">
        <v>8</v>
      </c>
      <c r="X13" s="80">
        <f>IF(Q13=0,"-",W13/Q13)</f>
        <v>0.10958904109589</v>
      </c>
      <c r="Y13" s="181">
        <v>536000</v>
      </c>
      <c r="Z13" s="182">
        <f>IFERROR(Y13/Q13,"-")</f>
        <v>7342.4657534247</v>
      </c>
      <c r="AA13" s="182">
        <f>IFERROR(Y13/W13,"-")</f>
        <v>67000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8</v>
      </c>
      <c r="AO13" s="98">
        <f>IF(Q13=0,"",IF(AN13=0,"",(AN13/Q13)))</f>
        <v>0.10958904109589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10</v>
      </c>
      <c r="AX13" s="104">
        <f>IF(Q13=0,"",IF(AW13=0,"",(AW13/Q13)))</f>
        <v>0.13698630136986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12</v>
      </c>
      <c r="BG13" s="110">
        <f>IF(Q13=0,"",IF(BF13=0,"",(BF13/Q13)))</f>
        <v>0.16438356164384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24</v>
      </c>
      <c r="BP13" s="117">
        <f>IF(Q13=0,"",IF(BO13=0,"",(BO13/Q13)))</f>
        <v>0.32876712328767</v>
      </c>
      <c r="BQ13" s="118">
        <v>3</v>
      </c>
      <c r="BR13" s="119">
        <f>IFERROR(BQ13/BO13,"-")</f>
        <v>0.125</v>
      </c>
      <c r="BS13" s="120">
        <v>11000</v>
      </c>
      <c r="BT13" s="121">
        <f>IFERROR(BS13/BO13,"-")</f>
        <v>458.33333333333</v>
      </c>
      <c r="BU13" s="122">
        <v>3</v>
      </c>
      <c r="BV13" s="122"/>
      <c r="BW13" s="122"/>
      <c r="BX13" s="123">
        <v>14</v>
      </c>
      <c r="BY13" s="124">
        <f>IF(Q13=0,"",IF(BX13=0,"",(BX13/Q13)))</f>
        <v>0.19178082191781</v>
      </c>
      <c r="BZ13" s="125">
        <v>3</v>
      </c>
      <c r="CA13" s="126">
        <f>IFERROR(BZ13/BX13,"-")</f>
        <v>0.21428571428571</v>
      </c>
      <c r="CB13" s="127">
        <v>314000</v>
      </c>
      <c r="CC13" s="128">
        <f>IFERROR(CB13/BX13,"-")</f>
        <v>22428.571428571</v>
      </c>
      <c r="CD13" s="129"/>
      <c r="CE13" s="129"/>
      <c r="CF13" s="129">
        <v>3</v>
      </c>
      <c r="CG13" s="130">
        <v>5</v>
      </c>
      <c r="CH13" s="131">
        <f>IF(Q13=0,"",IF(CG13=0,"",(CG13/Q13)))</f>
        <v>0.068493150684932</v>
      </c>
      <c r="CI13" s="132">
        <v>2</v>
      </c>
      <c r="CJ13" s="133">
        <f>IFERROR(CI13/CG13,"-")</f>
        <v>0.4</v>
      </c>
      <c r="CK13" s="134">
        <v>211000</v>
      </c>
      <c r="CL13" s="135">
        <f>IFERROR(CK13/CG13,"-")</f>
        <v>42200</v>
      </c>
      <c r="CM13" s="136"/>
      <c r="CN13" s="136"/>
      <c r="CO13" s="136">
        <v>2</v>
      </c>
      <c r="CP13" s="137">
        <v>8</v>
      </c>
      <c r="CQ13" s="138">
        <v>536000</v>
      </c>
      <c r="CR13" s="138">
        <v>158000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3.1382352941176</v>
      </c>
      <c r="B16" s="39"/>
      <c r="C16" s="39"/>
      <c r="D16" s="39"/>
      <c r="E16" s="39"/>
      <c r="F16" s="39"/>
      <c r="G16" s="39"/>
      <c r="H16" s="40" t="s">
        <v>205</v>
      </c>
      <c r="I16" s="40"/>
      <c r="J16" s="40"/>
      <c r="K16" s="179">
        <f>SUM(K6:K15)</f>
        <v>340000</v>
      </c>
      <c r="L16" s="41">
        <f>SUM(L6:L15)</f>
        <v>833</v>
      </c>
      <c r="M16" s="41">
        <f>SUM(M6:M15)</f>
        <v>567</v>
      </c>
      <c r="N16" s="41">
        <f>SUM(N6:N15)</f>
        <v>346</v>
      </c>
      <c r="O16" s="41">
        <f>SUM(O6:O15)</f>
        <v>231</v>
      </c>
      <c r="P16" s="41">
        <f>SUM(P6:P15)</f>
        <v>4</v>
      </c>
      <c r="Q16" s="41">
        <f>SUM(Q6:Q15)</f>
        <v>235</v>
      </c>
      <c r="R16" s="42">
        <f>IFERROR(Q16/N16,"-")</f>
        <v>0.67919075144509</v>
      </c>
      <c r="S16" s="76">
        <f>SUM(S6:S15)</f>
        <v>51</v>
      </c>
      <c r="T16" s="76">
        <f>SUM(T6:T15)</f>
        <v>53</v>
      </c>
      <c r="U16" s="42">
        <f>IFERROR(S16/Q16,"-")</f>
        <v>0.21702127659574</v>
      </c>
      <c r="V16" s="43">
        <f>IFERROR(K16/Q16,"-")</f>
        <v>1446.8085106383</v>
      </c>
      <c r="W16" s="44">
        <f>SUM(W6:W15)</f>
        <v>21</v>
      </c>
      <c r="X16" s="42">
        <f>IFERROR(W16/Q16,"-")</f>
        <v>0.08936170212766</v>
      </c>
      <c r="Y16" s="179">
        <f>SUM(Y6:Y15)</f>
        <v>1067000</v>
      </c>
      <c r="Z16" s="179">
        <f>IFERROR(Y16/Q16,"-")</f>
        <v>4540.4255319149</v>
      </c>
      <c r="AA16" s="179">
        <f>IFERROR(Y16/W16,"-")</f>
        <v>50809.523809524</v>
      </c>
      <c r="AB16" s="179">
        <f>Y16-K16</f>
        <v>727000</v>
      </c>
      <c r="AC16" s="45">
        <f>Y16/K16</f>
        <v>3.1382352941176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