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<sst xmlns="http://schemas.openxmlformats.org/spreadsheetml/2006/main" uniqueCount="209">
  <si>
    <t>04月</t>
  </si>
  <si>
    <t>どきどき</t>
  </si>
  <si>
    <t>最終更新日</t>
  </si>
  <si>
    <t>07月30日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</si>
  <si>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</si>
  <si>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</si>
  <si>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</si>
  <si>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</si>
  <si>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</si>
  <si>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</si>
  <si>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</si>
  <si>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</si>
  <si>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</si>
  <si>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</si>
  <si>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</si>
  <si>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</si>
  <si>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</si>
  <si>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</si>
  <si>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</si>
  <si>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</si>
  <si>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</si>
  <si>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</si>
  <si>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</si>
  <si>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</si>
  <si>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</si>
  <si>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</si>
  <si>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</si>
  <si>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</si>
  <si>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</si>
  <si>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</si>
  <si>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</si>
  <si>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</si>
  <si>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</si>
  <si>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</si>
  <si>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</si>
  <si>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</si>
  <si>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</si>
  <si>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</si>
  <si>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</si>
  <si>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</si>
  <si>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</si>
  <si>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</si>
  <si>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</si>
  <si>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</si>
  <si>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</si>
  <si>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</si>
  <si>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</si>
  <si>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</si>
  <si>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</si>
  <si>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</si>
  <si>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</si>
  <si>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</si>
  <si>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</si>
  <si>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</si>
  <si>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</si>
  <si>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</si>
  <si>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</si>
  <si>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sd975</t>
  </si>
  <si>
    <t>インターカラー</t>
  </si>
  <si>
    <t>記事版風</t>
  </si>
  <si>
    <t>もう50代の熟女だけど、試しに付き合ってみる？</t>
  </si>
  <si>
    <t>lp02</t>
  </si>
  <si>
    <t>サンスポ関西</t>
  </si>
  <si>
    <t>4C終面全5段</t>
  </si>
  <si>
    <t>4月13日(土)</t>
  </si>
  <si>
    <t>sd976</t>
  </si>
  <si>
    <t>空電</t>
  </si>
  <si>
    <t>sd977</t>
  </si>
  <si>
    <t>出会うのは簡単。問題は出会った後だ。</t>
  </si>
  <si>
    <t>サンスポ関東</t>
  </si>
  <si>
    <t>全5段</t>
  </si>
  <si>
    <t>4月14日(日)</t>
  </si>
  <si>
    <t>sd978</t>
  </si>
  <si>
    <t>sd979</t>
  </si>
  <si>
    <t>★伊Zoo版</t>
  </si>
  <si>
    <t>10代・20代の若い女性、ほぼいません。その代わり熟女はいます</t>
  </si>
  <si>
    <t>4月27日(土)</t>
  </si>
  <si>
    <t>sd980</t>
  </si>
  <si>
    <t>sd981</t>
  </si>
  <si>
    <t>記事</t>
  </si>
  <si>
    <t>63「中年男性格付けチェック！大人の恋愛サービスAお金と時間の無駄のサービスB」</t>
  </si>
  <si>
    <t>スポーツ報知関西　1回目</t>
  </si>
  <si>
    <t>4C終面雑報</t>
  </si>
  <si>
    <t>sd982</t>
  </si>
  <si>
    <t>64「1960年代生まれの男性がすごい！過去最高の状態が発生中！」</t>
  </si>
  <si>
    <t>スポーツ報知関西　2回目</t>
  </si>
  <si>
    <t>sd983</t>
  </si>
  <si>
    <t>65「出会い系の時代終わる」</t>
  </si>
  <si>
    <t>スポーツ報知関西　3回目</t>
  </si>
  <si>
    <t>sd984</t>
  </si>
  <si>
    <t>66「学生いません！ギャルもいません！熟女！熟女！熟女！熟女！」</t>
  </si>
  <si>
    <t>スポーツ報知関西　4回目</t>
  </si>
  <si>
    <t>sd985</t>
  </si>
  <si>
    <t>67「定員になり次第、終了！！」</t>
  </si>
  <si>
    <t>スポーツ報知関西　5回目</t>
  </si>
  <si>
    <t>sd986</t>
  </si>
  <si>
    <t>68「久々に燃えました！」</t>
  </si>
  <si>
    <t>スポーツ報知関西　6回目</t>
  </si>
  <si>
    <t>sd987</t>
  </si>
  <si>
    <t>69「こんなにすごいのは初めてでした・・・」</t>
  </si>
  <si>
    <t>スポーツ報知関西　7回目</t>
  </si>
  <si>
    <t>sd988</t>
  </si>
  <si>
    <t>70「一皮ムケちゃいました」</t>
  </si>
  <si>
    <t>スポーツ報知関西　8回目</t>
  </si>
  <si>
    <t>sd989</t>
  </si>
  <si>
    <t>スポーツ報知関西　9回目</t>
  </si>
  <si>
    <t>sd990</t>
  </si>
  <si>
    <t>スポーツ報知関西　10回目</t>
  </si>
  <si>
    <t>sd991</t>
  </si>
  <si>
    <t>スポーツ報知関西　11回目</t>
  </si>
  <si>
    <t>sd992</t>
  </si>
  <si>
    <t>スポーツ報知関西　12回目</t>
  </si>
  <si>
    <t>sd993</t>
  </si>
  <si>
    <t>スポーツ報知関西　13回目</t>
  </si>
  <si>
    <t>sd994</t>
  </si>
  <si>
    <t>(空電共通)</t>
  </si>
  <si>
    <t>共通</t>
  </si>
  <si>
    <t>sd995</t>
  </si>
  <si>
    <t>右女３</t>
  </si>
  <si>
    <t>ニッカン西部</t>
  </si>
  <si>
    <t>半2段つかみ20段保証</t>
  </si>
  <si>
    <t>1～10日</t>
  </si>
  <si>
    <t>sd996</t>
  </si>
  <si>
    <t>11～20日</t>
  </si>
  <si>
    <t>sd997</t>
  </si>
  <si>
    <t>21～31日</t>
  </si>
  <si>
    <t>sd998</t>
  </si>
  <si>
    <t>sd999</t>
  </si>
  <si>
    <t>黒：右女３</t>
  </si>
  <si>
    <t>スポーツ報知関東</t>
  </si>
  <si>
    <t>20段保証</t>
  </si>
  <si>
    <t>sd1000</t>
  </si>
  <si>
    <t>求む！50歳以上の女性好き男性</t>
  </si>
  <si>
    <t>半3段つかみ20段保証</t>
  </si>
  <si>
    <t>sd1001</t>
  </si>
  <si>
    <t>半5段つかみ20段保証</t>
  </si>
  <si>
    <t>sd1002</t>
  </si>
  <si>
    <t>sd1003</t>
  </si>
  <si>
    <t>17時までに版</t>
  </si>
  <si>
    <t>17時までに…</t>
  </si>
  <si>
    <t>サンスポ関東 (半5段)</t>
  </si>
  <si>
    <t>4月26日(金)</t>
  </si>
  <si>
    <t>sd1004</t>
  </si>
  <si>
    <t>sd1005</t>
  </si>
  <si>
    <t>サンスポ関西 (半5段)</t>
  </si>
  <si>
    <t>sd1006</t>
  </si>
  <si>
    <t>sd1007</t>
  </si>
  <si>
    <t>スポニチ関東</t>
  </si>
  <si>
    <t>sd1008</t>
  </si>
  <si>
    <t>sd1009</t>
  </si>
  <si>
    <t>sd1010</t>
  </si>
  <si>
    <t>sd1011</t>
  </si>
  <si>
    <t>sd1012</t>
  </si>
  <si>
    <t>スポニチ関西</t>
  </si>
  <si>
    <t>sd1013</t>
  </si>
  <si>
    <t>sd1014</t>
  </si>
  <si>
    <t>sd1015</t>
  </si>
  <si>
    <t>もう50代の熟女だけど・・・</t>
  </si>
  <si>
    <t>sd1016</t>
  </si>
  <si>
    <t>sd1017</t>
  </si>
  <si>
    <t>ニッカン関西</t>
  </si>
  <si>
    <t>半2段つかみ10段保証</t>
  </si>
  <si>
    <t>sd1018</t>
  </si>
  <si>
    <t>sd1019</t>
  </si>
  <si>
    <t>sd1020</t>
  </si>
  <si>
    <t>sd1021</t>
  </si>
  <si>
    <t>57歳、明日初デート。俺はまた男になる。</t>
  </si>
  <si>
    <t>ニッカン関東</t>
  </si>
  <si>
    <t>4月21日(日)</t>
  </si>
  <si>
    <t>sd1022</t>
  </si>
  <si>
    <t>新聞 TOTAL</t>
  </si>
  <si>
    <t>●雑誌 広告</t>
  </si>
  <si>
    <t>dz053</t>
  </si>
  <si>
    <t>①女性からご飯に誘われる。男性はyesかnoか答えるだけ</t>
  </si>
  <si>
    <t>Tvnavi</t>
  </si>
  <si>
    <t>(月間Tvnavi)①</t>
  </si>
  <si>
    <t>4月24日(水)</t>
  </si>
  <si>
    <t>dz054</t>
  </si>
  <si>
    <t>dz055</t>
  </si>
  <si>
    <t>②TVnavi1（女性から男性をアプローチする結婚情報サイト）</t>
  </si>
  <si>
    <t>dz056</t>
  </si>
  <si>
    <t>雑誌 TOTAL</t>
  </si>
  <si>
    <t>●DVD 広告</t>
  </si>
  <si>
    <t>pk187</t>
  </si>
  <si>
    <t>アドライヴ</t>
  </si>
  <si>
    <t>三和出版</t>
  </si>
  <si>
    <t>DVD漫画たかし</t>
  </si>
  <si>
    <t>A5、日版PB、600円、7万部</t>
  </si>
  <si>
    <t>制服美少女46</t>
  </si>
  <si>
    <t>DVD対向4C1P</t>
  </si>
  <si>
    <t>4月11日(木)</t>
  </si>
  <si>
    <t>pk188</t>
  </si>
  <si>
    <t>pk189</t>
  </si>
  <si>
    <t>インフォメディア</t>
  </si>
  <si>
    <t>A5、日版PB、540円、8万部</t>
  </si>
  <si>
    <t>即ハメ絶頂!敏感ズボズボ五十路六十路妻</t>
  </si>
  <si>
    <t>4月17日(水)</t>
  </si>
  <si>
    <t>pk190</t>
  </si>
  <si>
    <t>pk191</t>
  </si>
  <si>
    <t>ダイアプレス</t>
  </si>
  <si>
    <t>A4、日版PB、780円</t>
  </si>
  <si>
    <t>最高級ランジェリーナ</t>
  </si>
  <si>
    <t>DVD袋表4C</t>
  </si>
  <si>
    <t>4月19日(金)</t>
  </si>
  <si>
    <t>pk192</t>
  </si>
  <si>
    <t>pk193</t>
  </si>
  <si>
    <t>ロシアの妖精</t>
  </si>
  <si>
    <t>pk194</t>
  </si>
  <si>
    <t>DVD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</si>
</sst>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5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2.4649122807018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570000</v>
      </c>
      <c r="L6" s="79">
        <v>11</v>
      </c>
      <c r="M6" s="79">
        <v>0</v>
      </c>
      <c r="N6" s="79">
        <v>75</v>
      </c>
      <c r="O6" s="88">
        <v>3</v>
      </c>
      <c r="P6" s="89">
        <v>0</v>
      </c>
      <c r="Q6" s="90">
        <f>O6+P6</f>
        <v>3</v>
      </c>
      <c r="R6" s="80">
        <f>IFERROR(Q6/N6,"-")</f>
        <v>0.04</v>
      </c>
      <c r="S6" s="79">
        <v>0</v>
      </c>
      <c r="T6" s="79">
        <v>0</v>
      </c>
      <c r="U6" s="80">
        <f>IFERROR(T6/(Q6),"-")</f>
        <v>0</v>
      </c>
      <c r="V6" s="81">
        <f>IFERROR(K6/SUM(Q6:Q11),"-")</f>
        <v>16764.705882353</v>
      </c>
      <c r="W6" s="82">
        <v>0</v>
      </c>
      <c r="X6" s="80">
        <f>IF(Q6=0,"-",W6/Q6)</f>
        <v>0</v>
      </c>
      <c r="Y6" s="181">
        <v>0</v>
      </c>
      <c r="Z6" s="182">
        <f>IFERROR(Y6/Q6,"-")</f>
        <v>0</v>
      </c>
      <c r="AA6" s="182" t="str">
        <f>IFERROR(Y6/W6,"-")</f>
        <v>-</v>
      </c>
      <c r="AB6" s="176">
        <f>SUM(Y6:Y11)-SUM(K6:K11)</f>
        <v>835000</v>
      </c>
      <c r="AC6" s="83">
        <f>SUM(Y6:Y11)/SUM(K6:K11)</f>
        <v>2.4649122807018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2</v>
      </c>
      <c r="BG6" s="110">
        <f>IF(Q6=0,"",IF(BF6=0,"",(BF6/Q6)))</f>
        <v>0.66666666666667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1</v>
      </c>
      <c r="BP6" s="117">
        <f>IF(Q6=0,"",IF(BO6=0,"",(BO6/Q6)))</f>
        <v>0.33333333333333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83</v>
      </c>
      <c r="M7" s="79">
        <v>43</v>
      </c>
      <c r="N7" s="79">
        <v>40</v>
      </c>
      <c r="O7" s="88">
        <v>12</v>
      </c>
      <c r="P7" s="89">
        <v>0</v>
      </c>
      <c r="Q7" s="90">
        <f>O7+P7</f>
        <v>12</v>
      </c>
      <c r="R7" s="80">
        <f>IFERROR(Q7/N7,"-")</f>
        <v>0.3</v>
      </c>
      <c r="S7" s="79">
        <v>6</v>
      </c>
      <c r="T7" s="79">
        <v>3</v>
      </c>
      <c r="U7" s="80">
        <f>IFERROR(T7/(Q7),"-")</f>
        <v>0.25</v>
      </c>
      <c r="V7" s="81"/>
      <c r="W7" s="82">
        <v>8</v>
      </c>
      <c r="X7" s="80">
        <f>IF(Q7=0,"-",W7/Q7)</f>
        <v>0.66666666666667</v>
      </c>
      <c r="Y7" s="181">
        <v>1057000</v>
      </c>
      <c r="Z7" s="182">
        <f>IFERROR(Y7/Q7,"-")</f>
        <v>88083.333333333</v>
      </c>
      <c r="AA7" s="182">
        <f>IFERROR(Y7/W7,"-")</f>
        <v>132125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2</v>
      </c>
      <c r="BG7" s="110">
        <f>IF(Q7=0,"",IF(BF7=0,"",(BF7/Q7)))</f>
        <v>0.16666666666667</v>
      </c>
      <c r="BH7" s="109">
        <v>1</v>
      </c>
      <c r="BI7" s="111">
        <f>IFERROR(BH7/BF7,"-")</f>
        <v>0.5</v>
      </c>
      <c r="BJ7" s="112">
        <v>3000</v>
      </c>
      <c r="BK7" s="113">
        <f>IFERROR(BJ7/BF7,"-")</f>
        <v>1500</v>
      </c>
      <c r="BL7" s="114">
        <v>1</v>
      </c>
      <c r="BM7" s="114"/>
      <c r="BN7" s="114"/>
      <c r="BO7" s="116">
        <v>4</v>
      </c>
      <c r="BP7" s="117">
        <f>IF(Q7=0,"",IF(BO7=0,"",(BO7/Q7)))</f>
        <v>0.33333333333333</v>
      </c>
      <c r="BQ7" s="118">
        <v>3</v>
      </c>
      <c r="BR7" s="119">
        <f>IFERROR(BQ7/BO7,"-")</f>
        <v>0.75</v>
      </c>
      <c r="BS7" s="120">
        <v>471000</v>
      </c>
      <c r="BT7" s="121">
        <f>IFERROR(BS7/BO7,"-")</f>
        <v>117750</v>
      </c>
      <c r="BU7" s="122"/>
      <c r="BV7" s="122"/>
      <c r="BW7" s="122">
        <v>3</v>
      </c>
      <c r="BX7" s="123">
        <v>4</v>
      </c>
      <c r="BY7" s="124">
        <f>IF(Q7=0,"",IF(BX7=0,"",(BX7/Q7)))</f>
        <v>0.33333333333333</v>
      </c>
      <c r="BZ7" s="125">
        <v>3</v>
      </c>
      <c r="CA7" s="126">
        <f>IFERROR(BZ7/BX7,"-")</f>
        <v>0.75</v>
      </c>
      <c r="CB7" s="127">
        <v>289000</v>
      </c>
      <c r="CC7" s="128">
        <f>IFERROR(CB7/BX7,"-")</f>
        <v>72250</v>
      </c>
      <c r="CD7" s="129"/>
      <c r="CE7" s="129"/>
      <c r="CF7" s="129">
        <v>3</v>
      </c>
      <c r="CG7" s="130">
        <v>2</v>
      </c>
      <c r="CH7" s="131">
        <f>IF(Q7=0,"",IF(CG7=0,"",(CG7/Q7)))</f>
        <v>0.16666666666667</v>
      </c>
      <c r="CI7" s="132">
        <v>1</v>
      </c>
      <c r="CJ7" s="133">
        <f>IFERROR(CI7/CG7,"-")</f>
        <v>0.5</v>
      </c>
      <c r="CK7" s="134">
        <v>294000</v>
      </c>
      <c r="CL7" s="135">
        <f>IFERROR(CK7/CG7,"-")</f>
        <v>147000</v>
      </c>
      <c r="CM7" s="136"/>
      <c r="CN7" s="136"/>
      <c r="CO7" s="136">
        <v>1</v>
      </c>
      <c r="CP7" s="137">
        <v>8</v>
      </c>
      <c r="CQ7" s="138">
        <v>1057000</v>
      </c>
      <c r="CR7" s="138">
        <v>294000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68</v>
      </c>
      <c r="G8" s="184" t="s">
        <v>61</v>
      </c>
      <c r="H8" s="87" t="s">
        <v>69</v>
      </c>
      <c r="I8" s="87" t="s">
        <v>70</v>
      </c>
      <c r="J8" s="186" t="s">
        <v>71</v>
      </c>
      <c r="K8" s="176"/>
      <c r="L8" s="79">
        <v>12</v>
      </c>
      <c r="M8" s="79">
        <v>0</v>
      </c>
      <c r="N8" s="79">
        <v>46</v>
      </c>
      <c r="O8" s="88">
        <v>2</v>
      </c>
      <c r="P8" s="89">
        <v>0</v>
      </c>
      <c r="Q8" s="90">
        <f>O8+P8</f>
        <v>2</v>
      </c>
      <c r="R8" s="80">
        <f>IFERROR(Q8/N8,"-")</f>
        <v>0.043478260869565</v>
      </c>
      <c r="S8" s="79">
        <v>1</v>
      </c>
      <c r="T8" s="79">
        <v>0</v>
      </c>
      <c r="U8" s="80">
        <f>IFERROR(T8/(Q8),"-")</f>
        <v>0</v>
      </c>
      <c r="V8" s="81"/>
      <c r="W8" s="82">
        <v>1</v>
      </c>
      <c r="X8" s="80">
        <f>IF(Q8=0,"-",W8/Q8)</f>
        <v>0.5</v>
      </c>
      <c r="Y8" s="181">
        <v>127000</v>
      </c>
      <c r="Z8" s="182">
        <f>IFERROR(Y8/Q8,"-")</f>
        <v>63500</v>
      </c>
      <c r="AA8" s="182">
        <f>IFERROR(Y8/W8,"-")</f>
        <v>127000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0.5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>
        <v>1</v>
      </c>
      <c r="BY8" s="124">
        <f>IF(Q8=0,"",IF(BX8=0,"",(BX8/Q8)))</f>
        <v>0.5</v>
      </c>
      <c r="BZ8" s="125">
        <v>1</v>
      </c>
      <c r="CA8" s="126">
        <f>IFERROR(BZ8/BX8,"-")</f>
        <v>1</v>
      </c>
      <c r="CB8" s="127">
        <v>127000</v>
      </c>
      <c r="CC8" s="128">
        <f>IFERROR(CB8/BX8,"-")</f>
        <v>127000</v>
      </c>
      <c r="CD8" s="129"/>
      <c r="CE8" s="129"/>
      <c r="CF8" s="129">
        <v>1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127000</v>
      </c>
      <c r="CR8" s="138">
        <v>127000</v>
      </c>
      <c r="CS8" s="138"/>
      <c r="CT8" s="139" t="str">
        <f>IF(AND(CR8=0,CS8=0),"",IF(AND(CR8&lt;=100000,CS8&lt;=100000),"",IF(CR8/CQ8&gt;0.7,"男高",IF(CS8/CQ8&gt;0.7,"女高",""))))</f>
        <v>男高</v>
      </c>
    </row>
    <row r="9" spans="1:99">
      <c r="A9" s="78"/>
      <c r="B9" s="184" t="s">
        <v>72</v>
      </c>
      <c r="C9" s="184" t="s">
        <v>58</v>
      </c>
      <c r="D9" s="184"/>
      <c r="E9" s="184" t="s">
        <v>59</v>
      </c>
      <c r="F9" s="184" t="s">
        <v>68</v>
      </c>
      <c r="G9" s="184" t="s">
        <v>66</v>
      </c>
      <c r="H9" s="87"/>
      <c r="I9" s="87"/>
      <c r="J9" s="87"/>
      <c r="K9" s="176"/>
      <c r="L9" s="79">
        <v>36</v>
      </c>
      <c r="M9" s="79">
        <v>19</v>
      </c>
      <c r="N9" s="79">
        <v>2</v>
      </c>
      <c r="O9" s="88">
        <v>4</v>
      </c>
      <c r="P9" s="89">
        <v>0</v>
      </c>
      <c r="Q9" s="90">
        <f>O9+P9</f>
        <v>4</v>
      </c>
      <c r="R9" s="80">
        <f>IFERROR(Q9/N9,"-")</f>
        <v>2</v>
      </c>
      <c r="S9" s="79">
        <v>3</v>
      </c>
      <c r="T9" s="79">
        <v>0</v>
      </c>
      <c r="U9" s="80">
        <f>IFERROR(T9/(Q9),"-")</f>
        <v>0</v>
      </c>
      <c r="V9" s="81"/>
      <c r="W9" s="82">
        <v>1</v>
      </c>
      <c r="X9" s="80">
        <f>IF(Q9=0,"-",W9/Q9)</f>
        <v>0.25</v>
      </c>
      <c r="Y9" s="181">
        <v>8000</v>
      </c>
      <c r="Z9" s="182">
        <f>IFERROR(Y9/Q9,"-")</f>
        <v>2000</v>
      </c>
      <c r="AA9" s="182">
        <f>IFERROR(Y9/W9,"-")</f>
        <v>8000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2</v>
      </c>
      <c r="BP9" s="117">
        <f>IF(Q9=0,"",IF(BO9=0,"",(BO9/Q9)))</f>
        <v>0.5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0.25</v>
      </c>
      <c r="BZ9" s="125">
        <v>1</v>
      </c>
      <c r="CA9" s="126">
        <f>IFERROR(BZ9/BX9,"-")</f>
        <v>1</v>
      </c>
      <c r="CB9" s="127">
        <v>8000</v>
      </c>
      <c r="CC9" s="128">
        <f>IFERROR(CB9/BX9,"-")</f>
        <v>8000</v>
      </c>
      <c r="CD9" s="129"/>
      <c r="CE9" s="129">
        <v>1</v>
      </c>
      <c r="CF9" s="129"/>
      <c r="CG9" s="130">
        <v>1</v>
      </c>
      <c r="CH9" s="131">
        <f>IF(Q9=0,"",IF(CG9=0,"",(CG9/Q9)))</f>
        <v>0.25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1</v>
      </c>
      <c r="CQ9" s="138">
        <v>8000</v>
      </c>
      <c r="CR9" s="138">
        <v>8000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73</v>
      </c>
      <c r="C10" s="184" t="s">
        <v>58</v>
      </c>
      <c r="D10" s="184"/>
      <c r="E10" s="184" t="s">
        <v>74</v>
      </c>
      <c r="F10" s="184" t="s">
        <v>75</v>
      </c>
      <c r="G10" s="184" t="s">
        <v>61</v>
      </c>
      <c r="H10" s="87" t="s">
        <v>69</v>
      </c>
      <c r="I10" s="87" t="s">
        <v>70</v>
      </c>
      <c r="J10" s="185" t="s">
        <v>76</v>
      </c>
      <c r="K10" s="176"/>
      <c r="L10" s="79">
        <v>19</v>
      </c>
      <c r="M10" s="79">
        <v>0</v>
      </c>
      <c r="N10" s="79">
        <v>70</v>
      </c>
      <c r="O10" s="88">
        <v>6</v>
      </c>
      <c r="P10" s="89">
        <v>0</v>
      </c>
      <c r="Q10" s="90">
        <f>O10+P10</f>
        <v>6</v>
      </c>
      <c r="R10" s="80">
        <f>IFERROR(Q10/N10,"-")</f>
        <v>0.085714285714286</v>
      </c>
      <c r="S10" s="79">
        <v>2</v>
      </c>
      <c r="T10" s="79">
        <v>3</v>
      </c>
      <c r="U10" s="80">
        <f>IFERROR(T10/(Q10),"-")</f>
        <v>0.5</v>
      </c>
      <c r="V10" s="81"/>
      <c r="W10" s="82">
        <v>1</v>
      </c>
      <c r="X10" s="80">
        <f>IF(Q10=0,"-",W10/Q10)</f>
        <v>0.16666666666667</v>
      </c>
      <c r="Y10" s="181">
        <v>8000</v>
      </c>
      <c r="Z10" s="182">
        <f>IFERROR(Y10/Q10,"-")</f>
        <v>1333.3333333333</v>
      </c>
      <c r="AA10" s="182">
        <f>IFERROR(Y10/W10,"-")</f>
        <v>8000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1</v>
      </c>
      <c r="AO10" s="98">
        <f>IF(Q10=0,"",IF(AN10=0,"",(AN10/Q10)))</f>
        <v>0.16666666666667</v>
      </c>
      <c r="AP10" s="97"/>
      <c r="AQ10" s="99">
        <f>IFERROR(AP10/AN10,"-")</f>
        <v>0</v>
      </c>
      <c r="AR10" s="100"/>
      <c r="AS10" s="101">
        <f>IFERROR(AR10/AN10,"-")</f>
        <v>0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0.16666666666667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3</v>
      </c>
      <c r="BP10" s="117">
        <f>IF(Q10=0,"",IF(BO10=0,"",(BO10/Q10)))</f>
        <v>0.5</v>
      </c>
      <c r="BQ10" s="118">
        <v>1</v>
      </c>
      <c r="BR10" s="119">
        <f>IFERROR(BQ10/BO10,"-")</f>
        <v>0.33333333333333</v>
      </c>
      <c r="BS10" s="120">
        <v>8000</v>
      </c>
      <c r="BT10" s="121">
        <f>IFERROR(BS10/BO10,"-")</f>
        <v>2666.6666666667</v>
      </c>
      <c r="BU10" s="122"/>
      <c r="BV10" s="122">
        <v>1</v>
      </c>
      <c r="BW10" s="122"/>
      <c r="BX10" s="123">
        <v>1</v>
      </c>
      <c r="BY10" s="124">
        <f>IF(Q10=0,"",IF(BX10=0,"",(BX10/Q10)))</f>
        <v>0.16666666666667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1</v>
      </c>
      <c r="CQ10" s="138">
        <v>8000</v>
      </c>
      <c r="CR10" s="138">
        <v>8000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77</v>
      </c>
      <c r="C11" s="184" t="s">
        <v>58</v>
      </c>
      <c r="D11" s="184"/>
      <c r="E11" s="184" t="s">
        <v>74</v>
      </c>
      <c r="F11" s="184" t="s">
        <v>75</v>
      </c>
      <c r="G11" s="184" t="s">
        <v>66</v>
      </c>
      <c r="H11" s="87"/>
      <c r="I11" s="87"/>
      <c r="J11" s="87"/>
      <c r="K11" s="176"/>
      <c r="L11" s="79">
        <v>35</v>
      </c>
      <c r="M11" s="79">
        <v>28</v>
      </c>
      <c r="N11" s="79">
        <v>16</v>
      </c>
      <c r="O11" s="88">
        <v>7</v>
      </c>
      <c r="P11" s="89">
        <v>0</v>
      </c>
      <c r="Q11" s="90">
        <f>O11+P11</f>
        <v>7</v>
      </c>
      <c r="R11" s="80">
        <f>IFERROR(Q11/N11,"-")</f>
        <v>0.4375</v>
      </c>
      <c r="S11" s="79">
        <v>3</v>
      </c>
      <c r="T11" s="79">
        <v>1</v>
      </c>
      <c r="U11" s="80">
        <f>IFERROR(T11/(Q11),"-")</f>
        <v>0.14285714285714</v>
      </c>
      <c r="V11" s="81"/>
      <c r="W11" s="82">
        <v>3</v>
      </c>
      <c r="X11" s="80">
        <f>IF(Q11=0,"-",W11/Q11)</f>
        <v>0.42857142857143</v>
      </c>
      <c r="Y11" s="181">
        <v>205000</v>
      </c>
      <c r="Z11" s="182">
        <f>IFERROR(Y11/Q11,"-")</f>
        <v>29285.714285714</v>
      </c>
      <c r="AA11" s="182">
        <f>IFERROR(Y11/W11,"-")</f>
        <v>68333.333333333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2</v>
      </c>
      <c r="BG11" s="110">
        <f>IF(Q11=0,"",IF(BF11=0,"",(BF11/Q11)))</f>
        <v>0.28571428571429</v>
      </c>
      <c r="BH11" s="109">
        <v>1</v>
      </c>
      <c r="BI11" s="111">
        <f>IFERROR(BH11/BF11,"-")</f>
        <v>0.5</v>
      </c>
      <c r="BJ11" s="112">
        <v>5000</v>
      </c>
      <c r="BK11" s="113">
        <f>IFERROR(BJ11/BF11,"-")</f>
        <v>2500</v>
      </c>
      <c r="BL11" s="114">
        <v>1</v>
      </c>
      <c r="BM11" s="114"/>
      <c r="BN11" s="114"/>
      <c r="BO11" s="116">
        <v>1</v>
      </c>
      <c r="BP11" s="117">
        <f>IF(Q11=0,"",IF(BO11=0,"",(BO11/Q11)))</f>
        <v>0.14285714285714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3</v>
      </c>
      <c r="BY11" s="124">
        <f>IF(Q11=0,"",IF(BX11=0,"",(BX11/Q11)))</f>
        <v>0.42857142857143</v>
      </c>
      <c r="BZ11" s="125">
        <v>1</v>
      </c>
      <c r="CA11" s="126">
        <f>IFERROR(BZ11/BX11,"-")</f>
        <v>0.33333333333333</v>
      </c>
      <c r="CB11" s="127">
        <v>145000</v>
      </c>
      <c r="CC11" s="128">
        <f>IFERROR(CB11/BX11,"-")</f>
        <v>48333.333333333</v>
      </c>
      <c r="CD11" s="129"/>
      <c r="CE11" s="129"/>
      <c r="CF11" s="129">
        <v>1</v>
      </c>
      <c r="CG11" s="130">
        <v>1</v>
      </c>
      <c r="CH11" s="131">
        <f>IF(Q11=0,"",IF(CG11=0,"",(CG11/Q11)))</f>
        <v>0.14285714285714</v>
      </c>
      <c r="CI11" s="132">
        <v>1</v>
      </c>
      <c r="CJ11" s="133">
        <f>IFERROR(CI11/CG11,"-")</f>
        <v>1</v>
      </c>
      <c r="CK11" s="134">
        <v>65000</v>
      </c>
      <c r="CL11" s="135">
        <f>IFERROR(CK11/CG11,"-")</f>
        <v>65000</v>
      </c>
      <c r="CM11" s="136"/>
      <c r="CN11" s="136"/>
      <c r="CO11" s="136">
        <v>1</v>
      </c>
      <c r="CP11" s="137">
        <v>3</v>
      </c>
      <c r="CQ11" s="138">
        <v>205000</v>
      </c>
      <c r="CR11" s="138">
        <v>145000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>
        <f>AC12</f>
        <v>1.0566666666667</v>
      </c>
      <c r="B12" s="184" t="s">
        <v>78</v>
      </c>
      <c r="C12" s="184" t="s">
        <v>58</v>
      </c>
      <c r="D12" s="184"/>
      <c r="E12" s="184" t="s">
        <v>79</v>
      </c>
      <c r="F12" s="184" t="s">
        <v>80</v>
      </c>
      <c r="G12" s="184" t="s">
        <v>61</v>
      </c>
      <c r="H12" s="87" t="s">
        <v>81</v>
      </c>
      <c r="I12" s="87" t="s">
        <v>82</v>
      </c>
      <c r="J12" s="87"/>
      <c r="K12" s="176">
        <v>300000</v>
      </c>
      <c r="L12" s="79">
        <v>0</v>
      </c>
      <c r="M12" s="79">
        <v>0</v>
      </c>
      <c r="N12" s="79">
        <v>14</v>
      </c>
      <c r="O12" s="88">
        <v>0</v>
      </c>
      <c r="P12" s="89">
        <v>0</v>
      </c>
      <c r="Q12" s="90">
        <f>O12+P12</f>
        <v>0</v>
      </c>
      <c r="R12" s="80">
        <f>IFERROR(Q12/N12,"-")</f>
        <v>0</v>
      </c>
      <c r="S12" s="79">
        <v>0</v>
      </c>
      <c r="T12" s="79">
        <v>0</v>
      </c>
      <c r="U12" s="80" t="str">
        <f>IFERROR(T12/(Q12),"-")</f>
        <v>-</v>
      </c>
      <c r="V12" s="81">
        <f>IFERROR(K12/SUM(Q12:Q25),"-")</f>
        <v>11538.461538462</v>
      </c>
      <c r="W12" s="82">
        <v>0</v>
      </c>
      <c r="X12" s="80" t="str">
        <f>IF(Q12=0,"-",W12/Q12)</f>
        <v>-</v>
      </c>
      <c r="Y12" s="181">
        <v>0</v>
      </c>
      <c r="Z12" s="182" t="str">
        <f>IFERROR(Y12/Q12,"-")</f>
        <v>-</v>
      </c>
      <c r="AA12" s="182" t="str">
        <f>IFERROR(Y12/W12,"-")</f>
        <v>-</v>
      </c>
      <c r="AB12" s="176">
        <f>SUM(Y12:Y25)-SUM(K12:K25)</f>
        <v>17000</v>
      </c>
      <c r="AC12" s="83">
        <f>SUM(Y12:Y25)/SUM(K12:K25)</f>
        <v>1.0566666666667</v>
      </c>
      <c r="AD12" s="77"/>
      <c r="AE12" s="91"/>
      <c r="AF12" s="92" t="str">
        <f>IF(Q12=0,"",IF(AE12=0,"",(AE12/Q12)))</f>
        <v/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 t="str">
        <f>IF(Q12=0,"",IF(AN12=0,"",(AN12/Q12)))</f>
        <v/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 t="str">
        <f>IF(Q12=0,"",IF(AW12=0,"",(AW12/Q12)))</f>
        <v/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 t="str">
        <f>IF(Q12=0,"",IF(BF12=0,"",(BF12/Q12)))</f>
        <v/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 t="str">
        <f>IF(Q12=0,"",IF(BO12=0,"",(BO12/Q12)))</f>
        <v/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/>
      <c r="BY12" s="124" t="str">
        <f>IF(Q12=0,"",IF(BX12=0,"",(BX12/Q12)))</f>
        <v/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 t="str">
        <f>IF(Q12=0,"",IF(CG12=0,"",(CG12/Q12)))</f>
        <v/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83</v>
      </c>
      <c r="C13" s="184" t="s">
        <v>58</v>
      </c>
      <c r="D13" s="184"/>
      <c r="E13" s="184" t="s">
        <v>79</v>
      </c>
      <c r="F13" s="184" t="s">
        <v>84</v>
      </c>
      <c r="G13" s="184" t="s">
        <v>61</v>
      </c>
      <c r="H13" s="87" t="s">
        <v>85</v>
      </c>
      <c r="I13" s="87" t="s">
        <v>82</v>
      </c>
      <c r="J13" s="87"/>
      <c r="K13" s="176"/>
      <c r="L13" s="79">
        <v>1</v>
      </c>
      <c r="M13" s="79">
        <v>0</v>
      </c>
      <c r="N13" s="79">
        <v>12</v>
      </c>
      <c r="O13" s="88">
        <v>1</v>
      </c>
      <c r="P13" s="89">
        <v>0</v>
      </c>
      <c r="Q13" s="90">
        <f>O13+P13</f>
        <v>1</v>
      </c>
      <c r="R13" s="80">
        <f>IFERROR(Q13/N13,"-")</f>
        <v>0.083333333333333</v>
      </c>
      <c r="S13" s="79">
        <v>0</v>
      </c>
      <c r="T13" s="79">
        <v>1</v>
      </c>
      <c r="U13" s="80">
        <f>IFERROR(T13/(Q13),"-")</f>
        <v>1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1</v>
      </c>
      <c r="BP13" s="117">
        <f>IF(Q13=0,"",IF(BO13=0,"",(BO13/Q13)))</f>
        <v>1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86</v>
      </c>
      <c r="C14" s="184" t="s">
        <v>58</v>
      </c>
      <c r="D14" s="184"/>
      <c r="E14" s="184" t="s">
        <v>79</v>
      </c>
      <c r="F14" s="184" t="s">
        <v>87</v>
      </c>
      <c r="G14" s="184" t="s">
        <v>61</v>
      </c>
      <c r="H14" s="87" t="s">
        <v>88</v>
      </c>
      <c r="I14" s="87" t="s">
        <v>82</v>
      </c>
      <c r="J14" s="87"/>
      <c r="K14" s="176"/>
      <c r="L14" s="79">
        <v>3</v>
      </c>
      <c r="M14" s="79">
        <v>0</v>
      </c>
      <c r="N14" s="79">
        <v>18</v>
      </c>
      <c r="O14" s="88">
        <v>1</v>
      </c>
      <c r="P14" s="89">
        <v>0</v>
      </c>
      <c r="Q14" s="90">
        <f>O14+P14</f>
        <v>1</v>
      </c>
      <c r="R14" s="80">
        <f>IFERROR(Q14/N14,"-")</f>
        <v>0.055555555555556</v>
      </c>
      <c r="S14" s="79">
        <v>0</v>
      </c>
      <c r="T14" s="79">
        <v>0</v>
      </c>
      <c r="U14" s="80">
        <f>IFERROR(T14/(Q14),"-")</f>
        <v>0</v>
      </c>
      <c r="V14" s="81"/>
      <c r="W14" s="82">
        <v>1</v>
      </c>
      <c r="X14" s="80">
        <f>IF(Q14=0,"-",W14/Q14)</f>
        <v>1</v>
      </c>
      <c r="Y14" s="181">
        <v>3000</v>
      </c>
      <c r="Z14" s="182">
        <f>IFERROR(Y14/Q14,"-")</f>
        <v>3000</v>
      </c>
      <c r="AA14" s="182">
        <f>IFERROR(Y14/W14,"-")</f>
        <v>3000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1</v>
      </c>
      <c r="BP14" s="117">
        <f>IF(Q14=0,"",IF(BO14=0,"",(BO14/Q14)))</f>
        <v>1</v>
      </c>
      <c r="BQ14" s="118">
        <v>1</v>
      </c>
      <c r="BR14" s="119">
        <f>IFERROR(BQ14/BO14,"-")</f>
        <v>1</v>
      </c>
      <c r="BS14" s="120">
        <v>3000</v>
      </c>
      <c r="BT14" s="121">
        <f>IFERROR(BS14/BO14,"-")</f>
        <v>3000</v>
      </c>
      <c r="BU14" s="122">
        <v>1</v>
      </c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3000</v>
      </c>
      <c r="CR14" s="138">
        <v>3000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89</v>
      </c>
      <c r="C15" s="184" t="s">
        <v>58</v>
      </c>
      <c r="D15" s="184"/>
      <c r="E15" s="184" t="s">
        <v>79</v>
      </c>
      <c r="F15" s="184" t="s">
        <v>90</v>
      </c>
      <c r="G15" s="184" t="s">
        <v>61</v>
      </c>
      <c r="H15" s="87" t="s">
        <v>91</v>
      </c>
      <c r="I15" s="87" t="s">
        <v>82</v>
      </c>
      <c r="J15" s="87"/>
      <c r="K15" s="176"/>
      <c r="L15" s="79">
        <v>8</v>
      </c>
      <c r="M15" s="79">
        <v>0</v>
      </c>
      <c r="N15" s="79">
        <v>40</v>
      </c>
      <c r="O15" s="88">
        <v>3</v>
      </c>
      <c r="P15" s="89">
        <v>0</v>
      </c>
      <c r="Q15" s="90">
        <f>O15+P15</f>
        <v>3</v>
      </c>
      <c r="R15" s="80">
        <f>IFERROR(Q15/N15,"-")</f>
        <v>0.075</v>
      </c>
      <c r="S15" s="79">
        <v>3</v>
      </c>
      <c r="T15" s="79">
        <v>0</v>
      </c>
      <c r="U15" s="80">
        <f>IFERROR(T15/(Q15),"-")</f>
        <v>0</v>
      </c>
      <c r="V15" s="81"/>
      <c r="W15" s="82">
        <v>3</v>
      </c>
      <c r="X15" s="80">
        <f>IF(Q15=0,"-",W15/Q15)</f>
        <v>1</v>
      </c>
      <c r="Y15" s="181">
        <v>81000</v>
      </c>
      <c r="Z15" s="182">
        <f>IFERROR(Y15/Q15,"-")</f>
        <v>27000</v>
      </c>
      <c r="AA15" s="182">
        <f>IFERROR(Y15/W15,"-")</f>
        <v>27000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0.33333333333333</v>
      </c>
      <c r="BH15" s="109">
        <v>1</v>
      </c>
      <c r="BI15" s="111">
        <f>IFERROR(BH15/BF15,"-")</f>
        <v>1</v>
      </c>
      <c r="BJ15" s="112">
        <v>20000</v>
      </c>
      <c r="BK15" s="113">
        <f>IFERROR(BJ15/BF15,"-")</f>
        <v>20000</v>
      </c>
      <c r="BL15" s="114"/>
      <c r="BM15" s="114"/>
      <c r="BN15" s="114">
        <v>1</v>
      </c>
      <c r="BO15" s="116"/>
      <c r="BP15" s="117">
        <f>IF(Q15=0,"",IF(BO15=0,"",(BO15/Q15)))</f>
        <v>0</v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>
        <v>2</v>
      </c>
      <c r="BY15" s="124">
        <f>IF(Q15=0,"",IF(BX15=0,"",(BX15/Q15)))</f>
        <v>0.66666666666667</v>
      </c>
      <c r="BZ15" s="125">
        <v>2</v>
      </c>
      <c r="CA15" s="126">
        <f>IFERROR(BZ15/BX15,"-")</f>
        <v>1</v>
      </c>
      <c r="CB15" s="127">
        <v>61000</v>
      </c>
      <c r="CC15" s="128">
        <f>IFERROR(CB15/BX15,"-")</f>
        <v>30500</v>
      </c>
      <c r="CD15" s="129"/>
      <c r="CE15" s="129"/>
      <c r="CF15" s="129">
        <v>2</v>
      </c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3</v>
      </c>
      <c r="CQ15" s="138">
        <v>81000</v>
      </c>
      <c r="CR15" s="138">
        <v>31000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92</v>
      </c>
      <c r="C16" s="184" t="s">
        <v>58</v>
      </c>
      <c r="D16" s="184"/>
      <c r="E16" s="184" t="s">
        <v>79</v>
      </c>
      <c r="F16" s="184" t="s">
        <v>93</v>
      </c>
      <c r="G16" s="184" t="s">
        <v>61</v>
      </c>
      <c r="H16" s="87" t="s">
        <v>94</v>
      </c>
      <c r="I16" s="87" t="s">
        <v>82</v>
      </c>
      <c r="J16" s="87"/>
      <c r="K16" s="176"/>
      <c r="L16" s="79">
        <v>2</v>
      </c>
      <c r="M16" s="79">
        <v>0</v>
      </c>
      <c r="N16" s="79">
        <v>15</v>
      </c>
      <c r="O16" s="88">
        <v>1</v>
      </c>
      <c r="P16" s="89">
        <v>0</v>
      </c>
      <c r="Q16" s="90">
        <f>O16+P16</f>
        <v>1</v>
      </c>
      <c r="R16" s="80">
        <f>IFERROR(Q16/N16,"-")</f>
        <v>0.066666666666667</v>
      </c>
      <c r="S16" s="79">
        <v>1</v>
      </c>
      <c r="T16" s="79">
        <v>0</v>
      </c>
      <c r="U16" s="80">
        <f>IFERROR(T16/(Q16),"-")</f>
        <v>0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1</v>
      </c>
      <c r="BP16" s="117">
        <f>IF(Q16=0,"",IF(BO16=0,"",(BO16/Q16)))</f>
        <v>1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/>
      <c r="BY16" s="124">
        <f>IF(Q16=0,"",IF(BX16=0,"",(BX16/Q16)))</f>
        <v>0</v>
      </c>
      <c r="BZ16" s="125"/>
      <c r="CA16" s="126" t="str">
        <f>IFERROR(BZ16/BX16,"-")</f>
        <v>-</v>
      </c>
      <c r="CB16" s="127"/>
      <c r="CC16" s="128" t="str">
        <f>IFERROR(CB16/BX16,"-")</f>
        <v>-</v>
      </c>
      <c r="CD16" s="129"/>
      <c r="CE16" s="129"/>
      <c r="CF16" s="129"/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0</v>
      </c>
      <c r="CQ16" s="138">
        <v>0</v>
      </c>
      <c r="CR16" s="138"/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95</v>
      </c>
      <c r="C17" s="184" t="s">
        <v>58</v>
      </c>
      <c r="D17" s="184"/>
      <c r="E17" s="184" t="s">
        <v>79</v>
      </c>
      <c r="F17" s="184" t="s">
        <v>96</v>
      </c>
      <c r="G17" s="184" t="s">
        <v>61</v>
      </c>
      <c r="H17" s="87" t="s">
        <v>97</v>
      </c>
      <c r="I17" s="87" t="s">
        <v>82</v>
      </c>
      <c r="J17" s="87"/>
      <c r="K17" s="176"/>
      <c r="L17" s="79">
        <v>2</v>
      </c>
      <c r="M17" s="79">
        <v>0</v>
      </c>
      <c r="N17" s="79">
        <v>10</v>
      </c>
      <c r="O17" s="88">
        <v>2</v>
      </c>
      <c r="P17" s="89">
        <v>0</v>
      </c>
      <c r="Q17" s="90">
        <f>O17+P17</f>
        <v>2</v>
      </c>
      <c r="R17" s="80">
        <f>IFERROR(Q17/N17,"-")</f>
        <v>0.2</v>
      </c>
      <c r="S17" s="79">
        <v>2</v>
      </c>
      <c r="T17" s="79">
        <v>0</v>
      </c>
      <c r="U17" s="80">
        <f>IFERROR(T17/(Q17),"-")</f>
        <v>0</v>
      </c>
      <c r="V17" s="81"/>
      <c r="W17" s="82">
        <v>1</v>
      </c>
      <c r="X17" s="80">
        <f>IF(Q17=0,"-",W17/Q17)</f>
        <v>0.5</v>
      </c>
      <c r="Y17" s="181">
        <v>5000</v>
      </c>
      <c r="Z17" s="182">
        <f>IFERROR(Y17/Q17,"-")</f>
        <v>2500</v>
      </c>
      <c r="AA17" s="182">
        <f>IFERROR(Y17/W17,"-")</f>
        <v>5000</v>
      </c>
      <c r="AB17" s="176"/>
      <c r="AC17" s="83"/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1</v>
      </c>
      <c r="BP17" s="117">
        <f>IF(Q17=0,"",IF(BO17=0,"",(BO17/Q17)))</f>
        <v>0.5</v>
      </c>
      <c r="BQ17" s="118">
        <v>1</v>
      </c>
      <c r="BR17" s="119">
        <f>IFERROR(BQ17/BO17,"-")</f>
        <v>1</v>
      </c>
      <c r="BS17" s="120">
        <v>5000</v>
      </c>
      <c r="BT17" s="121">
        <f>IFERROR(BS17/BO17,"-")</f>
        <v>5000</v>
      </c>
      <c r="BU17" s="122">
        <v>1</v>
      </c>
      <c r="BV17" s="122"/>
      <c r="BW17" s="122"/>
      <c r="BX17" s="123"/>
      <c r="BY17" s="124">
        <f>IF(Q17=0,"",IF(BX17=0,"",(BX17/Q17)))</f>
        <v>0</v>
      </c>
      <c r="BZ17" s="125"/>
      <c r="CA17" s="126" t="str">
        <f>IFERROR(BZ17/BX17,"-")</f>
        <v>-</v>
      </c>
      <c r="CB17" s="127"/>
      <c r="CC17" s="128" t="str">
        <f>IFERROR(CB17/BX17,"-")</f>
        <v>-</v>
      </c>
      <c r="CD17" s="129"/>
      <c r="CE17" s="129"/>
      <c r="CF17" s="129"/>
      <c r="CG17" s="130">
        <v>1</v>
      </c>
      <c r="CH17" s="131">
        <f>IF(Q17=0,"",IF(CG17=0,"",(CG17/Q17)))</f>
        <v>0.5</v>
      </c>
      <c r="CI17" s="132"/>
      <c r="CJ17" s="133">
        <f>IFERROR(CI17/CG17,"-")</f>
        <v>0</v>
      </c>
      <c r="CK17" s="134"/>
      <c r="CL17" s="135">
        <f>IFERROR(CK17/CG17,"-")</f>
        <v>0</v>
      </c>
      <c r="CM17" s="136"/>
      <c r="CN17" s="136"/>
      <c r="CO17" s="136"/>
      <c r="CP17" s="137">
        <v>1</v>
      </c>
      <c r="CQ17" s="138">
        <v>5000</v>
      </c>
      <c r="CR17" s="138">
        <v>5000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98</v>
      </c>
      <c r="C18" s="184" t="s">
        <v>58</v>
      </c>
      <c r="D18" s="184"/>
      <c r="E18" s="184" t="s">
        <v>79</v>
      </c>
      <c r="F18" s="184" t="s">
        <v>99</v>
      </c>
      <c r="G18" s="184" t="s">
        <v>61</v>
      </c>
      <c r="H18" s="87" t="s">
        <v>100</v>
      </c>
      <c r="I18" s="87" t="s">
        <v>82</v>
      </c>
      <c r="J18" s="87"/>
      <c r="K18" s="176"/>
      <c r="L18" s="79">
        <v>1</v>
      </c>
      <c r="M18" s="79">
        <v>0</v>
      </c>
      <c r="N18" s="79">
        <v>11</v>
      </c>
      <c r="O18" s="88">
        <v>0</v>
      </c>
      <c r="P18" s="89">
        <v>0</v>
      </c>
      <c r="Q18" s="90">
        <f>O18+P18</f>
        <v>0</v>
      </c>
      <c r="R18" s="80">
        <f>IFERROR(Q18/N18,"-")</f>
        <v>0</v>
      </c>
      <c r="S18" s="79">
        <v>0</v>
      </c>
      <c r="T18" s="79">
        <v>0</v>
      </c>
      <c r="U18" s="80" t="str">
        <f>IFERROR(T18/(Q18),"-")</f>
        <v>-</v>
      </c>
      <c r="V18" s="81"/>
      <c r="W18" s="82">
        <v>0</v>
      </c>
      <c r="X18" s="80" t="str">
        <f>IF(Q18=0,"-",W18/Q18)</f>
        <v>-</v>
      </c>
      <c r="Y18" s="181">
        <v>0</v>
      </c>
      <c r="Z18" s="182" t="str">
        <f>IFERROR(Y18/Q18,"-")</f>
        <v>-</v>
      </c>
      <c r="AA18" s="182" t="str">
        <f>IFERROR(Y18/W18,"-")</f>
        <v>-</v>
      </c>
      <c r="AB18" s="176"/>
      <c r="AC18" s="83"/>
      <c r="AD18" s="77"/>
      <c r="AE18" s="91"/>
      <c r="AF18" s="92" t="str">
        <f>IF(Q18=0,"",IF(AE18=0,"",(AE18/Q18)))</f>
        <v/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 t="str">
        <f>IF(Q18=0,"",IF(AN18=0,"",(AN18/Q18)))</f>
        <v/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 t="str">
        <f>IF(Q18=0,"",IF(AW18=0,"",(AW18/Q18)))</f>
        <v/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 t="str">
        <f>IF(Q18=0,"",IF(BF18=0,"",(BF18/Q18)))</f>
        <v/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/>
      <c r="BP18" s="117" t="str">
        <f>IF(Q18=0,"",IF(BO18=0,"",(BO18/Q18)))</f>
        <v/>
      </c>
      <c r="BQ18" s="118"/>
      <c r="BR18" s="119" t="str">
        <f>IFERROR(BQ18/BO18,"-")</f>
        <v>-</v>
      </c>
      <c r="BS18" s="120"/>
      <c r="BT18" s="121" t="str">
        <f>IFERROR(BS18/BO18,"-")</f>
        <v>-</v>
      </c>
      <c r="BU18" s="122"/>
      <c r="BV18" s="122"/>
      <c r="BW18" s="122"/>
      <c r="BX18" s="123"/>
      <c r="BY18" s="124" t="str">
        <f>IF(Q18=0,"",IF(BX18=0,"",(BX18/Q18)))</f>
        <v/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/>
      <c r="CH18" s="131" t="str">
        <f>IF(Q18=0,"",IF(CG18=0,"",(CG18/Q18)))</f>
        <v/>
      </c>
      <c r="CI18" s="132"/>
      <c r="CJ18" s="133" t="str">
        <f>IFERROR(CI18/CG18,"-")</f>
        <v>-</v>
      </c>
      <c r="CK18" s="134"/>
      <c r="CL18" s="135" t="str">
        <f>IFERROR(CK18/CG18,"-")</f>
        <v>-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101</v>
      </c>
      <c r="C19" s="184" t="s">
        <v>58</v>
      </c>
      <c r="D19" s="184"/>
      <c r="E19" s="184" t="s">
        <v>79</v>
      </c>
      <c r="F19" s="184" t="s">
        <v>102</v>
      </c>
      <c r="G19" s="184" t="s">
        <v>61</v>
      </c>
      <c r="H19" s="87" t="s">
        <v>103</v>
      </c>
      <c r="I19" s="87" t="s">
        <v>82</v>
      </c>
      <c r="J19" s="87"/>
      <c r="K19" s="176"/>
      <c r="L19" s="79">
        <v>0</v>
      </c>
      <c r="M19" s="79">
        <v>0</v>
      </c>
      <c r="N19" s="79">
        <v>6</v>
      </c>
      <c r="O19" s="88">
        <v>0</v>
      </c>
      <c r="P19" s="89">
        <v>0</v>
      </c>
      <c r="Q19" s="90">
        <f>O19+P19</f>
        <v>0</v>
      </c>
      <c r="R19" s="80">
        <f>IFERROR(Q19/N19,"-")</f>
        <v>0</v>
      </c>
      <c r="S19" s="79">
        <v>0</v>
      </c>
      <c r="T19" s="79">
        <v>0</v>
      </c>
      <c r="U19" s="80" t="str">
        <f>IFERROR(T19/(Q19),"-")</f>
        <v>-</v>
      </c>
      <c r="V19" s="81"/>
      <c r="W19" s="82">
        <v>0</v>
      </c>
      <c r="X19" s="80" t="str">
        <f>IF(Q19=0,"-",W19/Q19)</f>
        <v>-</v>
      </c>
      <c r="Y19" s="181">
        <v>0</v>
      </c>
      <c r="Z19" s="182" t="str">
        <f>IFERROR(Y19/Q19,"-")</f>
        <v>-</v>
      </c>
      <c r="AA19" s="182" t="str">
        <f>IFERROR(Y19/W19,"-")</f>
        <v>-</v>
      </c>
      <c r="AB19" s="176"/>
      <c r="AC19" s="83"/>
      <c r="AD19" s="77"/>
      <c r="AE19" s="91"/>
      <c r="AF19" s="92" t="str">
        <f>IF(Q19=0,"",IF(AE19=0,"",(AE19/Q19)))</f>
        <v/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 t="str">
        <f>IF(Q19=0,"",IF(AN19=0,"",(AN19/Q19)))</f>
        <v/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 t="str">
        <f>IF(Q19=0,"",IF(AW19=0,"",(AW19/Q19)))</f>
        <v/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 t="str">
        <f>IF(Q19=0,"",IF(BF19=0,"",(BF19/Q19)))</f>
        <v/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/>
      <c r="BP19" s="117" t="str">
        <f>IF(Q19=0,"",IF(BO19=0,"",(BO19/Q19)))</f>
        <v/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/>
      <c r="BY19" s="124" t="str">
        <f>IF(Q19=0,"",IF(BX19=0,"",(BX19/Q19)))</f>
        <v/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 t="str">
        <f>IF(Q19=0,"",IF(CG19=0,"",(CG19/Q19)))</f>
        <v/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104</v>
      </c>
      <c r="C20" s="184" t="s">
        <v>58</v>
      </c>
      <c r="D20" s="184"/>
      <c r="E20" s="184" t="s">
        <v>79</v>
      </c>
      <c r="F20" s="184" t="s">
        <v>80</v>
      </c>
      <c r="G20" s="184" t="s">
        <v>61</v>
      </c>
      <c r="H20" s="87" t="s">
        <v>105</v>
      </c>
      <c r="I20" s="87" t="s">
        <v>82</v>
      </c>
      <c r="J20" s="87"/>
      <c r="K20" s="176"/>
      <c r="L20" s="79">
        <v>1</v>
      </c>
      <c r="M20" s="79">
        <v>0</v>
      </c>
      <c r="N20" s="79">
        <v>6</v>
      </c>
      <c r="O20" s="88">
        <v>1</v>
      </c>
      <c r="P20" s="89">
        <v>0</v>
      </c>
      <c r="Q20" s="90">
        <f>O20+P20</f>
        <v>1</v>
      </c>
      <c r="R20" s="80">
        <f>IFERROR(Q20/N20,"-")</f>
        <v>0.16666666666667</v>
      </c>
      <c r="S20" s="79">
        <v>1</v>
      </c>
      <c r="T20" s="79">
        <v>0</v>
      </c>
      <c r="U20" s="80">
        <f>IFERROR(T20/(Q20),"-")</f>
        <v>0</v>
      </c>
      <c r="V20" s="81"/>
      <c r="W20" s="82">
        <v>1</v>
      </c>
      <c r="X20" s="80">
        <f>IF(Q20=0,"-",W20/Q20)</f>
        <v>1</v>
      </c>
      <c r="Y20" s="181">
        <v>8000</v>
      </c>
      <c r="Z20" s="182">
        <f>IFERROR(Y20/Q20,"-")</f>
        <v>8000</v>
      </c>
      <c r="AA20" s="182">
        <f>IFERROR(Y20/W20,"-")</f>
        <v>8000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>
        <v>1</v>
      </c>
      <c r="BG20" s="110">
        <f>IF(Q20=0,"",IF(BF20=0,"",(BF20/Q20)))</f>
        <v>1</v>
      </c>
      <c r="BH20" s="109">
        <v>1</v>
      </c>
      <c r="BI20" s="111">
        <f>IFERROR(BH20/BF20,"-")</f>
        <v>1</v>
      </c>
      <c r="BJ20" s="112">
        <v>8000</v>
      </c>
      <c r="BK20" s="113">
        <f>IFERROR(BJ20/BF20,"-")</f>
        <v>8000</v>
      </c>
      <c r="BL20" s="114"/>
      <c r="BM20" s="114">
        <v>1</v>
      </c>
      <c r="BN20" s="114"/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1</v>
      </c>
      <c r="CQ20" s="138">
        <v>8000</v>
      </c>
      <c r="CR20" s="138">
        <v>8000</v>
      </c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106</v>
      </c>
      <c r="C21" s="184" t="s">
        <v>58</v>
      </c>
      <c r="D21" s="184"/>
      <c r="E21" s="184" t="s">
        <v>79</v>
      </c>
      <c r="F21" s="184" t="s">
        <v>84</v>
      </c>
      <c r="G21" s="184" t="s">
        <v>61</v>
      </c>
      <c r="H21" s="87" t="s">
        <v>107</v>
      </c>
      <c r="I21" s="87" t="s">
        <v>82</v>
      </c>
      <c r="J21" s="87"/>
      <c r="K21" s="176"/>
      <c r="L21" s="79">
        <v>2</v>
      </c>
      <c r="M21" s="79">
        <v>0</v>
      </c>
      <c r="N21" s="79">
        <v>11</v>
      </c>
      <c r="O21" s="88">
        <v>1</v>
      </c>
      <c r="P21" s="89">
        <v>0</v>
      </c>
      <c r="Q21" s="90">
        <f>O21+P21</f>
        <v>1</v>
      </c>
      <c r="R21" s="80">
        <f>IFERROR(Q21/N21,"-")</f>
        <v>0.090909090909091</v>
      </c>
      <c r="S21" s="79">
        <v>0</v>
      </c>
      <c r="T21" s="79">
        <v>1</v>
      </c>
      <c r="U21" s="80">
        <f>IFERROR(T21/(Q21),"-")</f>
        <v>1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1</v>
      </c>
      <c r="BG21" s="110">
        <f>IF(Q21=0,"",IF(BF21=0,"",(BF21/Q21)))</f>
        <v>1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108</v>
      </c>
      <c r="C22" s="184" t="s">
        <v>58</v>
      </c>
      <c r="D22" s="184"/>
      <c r="E22" s="184" t="s">
        <v>79</v>
      </c>
      <c r="F22" s="184" t="s">
        <v>87</v>
      </c>
      <c r="G22" s="184" t="s">
        <v>61</v>
      </c>
      <c r="H22" s="87" t="s">
        <v>109</v>
      </c>
      <c r="I22" s="87" t="s">
        <v>82</v>
      </c>
      <c r="J22" s="87"/>
      <c r="K22" s="176"/>
      <c r="L22" s="79">
        <v>4</v>
      </c>
      <c r="M22" s="79">
        <v>0</v>
      </c>
      <c r="N22" s="79">
        <v>12</v>
      </c>
      <c r="O22" s="88">
        <v>2</v>
      </c>
      <c r="P22" s="89">
        <v>0</v>
      </c>
      <c r="Q22" s="90">
        <f>O22+P22</f>
        <v>2</v>
      </c>
      <c r="R22" s="80">
        <f>IFERROR(Q22/N22,"-")</f>
        <v>0.16666666666667</v>
      </c>
      <c r="S22" s="79">
        <v>1</v>
      </c>
      <c r="T22" s="79">
        <v>0</v>
      </c>
      <c r="U22" s="80">
        <f>IFERROR(T22/(Q22),"-")</f>
        <v>0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1</v>
      </c>
      <c r="BG22" s="110">
        <f>IF(Q22=0,"",IF(BF22=0,"",(BF22/Q22)))</f>
        <v>0.5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1</v>
      </c>
      <c r="BP22" s="117">
        <f>IF(Q22=0,"",IF(BO22=0,"",(BO22/Q22)))</f>
        <v>0.5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/>
      <c r="BY22" s="124">
        <f>IF(Q22=0,"",IF(BX22=0,"",(BX22/Q22)))</f>
        <v>0</v>
      </c>
      <c r="BZ22" s="125"/>
      <c r="CA22" s="126" t="str">
        <f>IFERROR(BZ22/BX22,"-")</f>
        <v>-</v>
      </c>
      <c r="CB22" s="127"/>
      <c r="CC22" s="128" t="str">
        <f>IFERROR(CB22/BX22,"-")</f>
        <v>-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110</v>
      </c>
      <c r="C23" s="184" t="s">
        <v>58</v>
      </c>
      <c r="D23" s="184"/>
      <c r="E23" s="184" t="s">
        <v>79</v>
      </c>
      <c r="F23" s="184" t="s">
        <v>90</v>
      </c>
      <c r="G23" s="184" t="s">
        <v>61</v>
      </c>
      <c r="H23" s="87" t="s">
        <v>111</v>
      </c>
      <c r="I23" s="87" t="s">
        <v>82</v>
      </c>
      <c r="J23" s="87"/>
      <c r="K23" s="176"/>
      <c r="L23" s="79">
        <v>6</v>
      </c>
      <c r="M23" s="79">
        <v>0</v>
      </c>
      <c r="N23" s="79">
        <v>29</v>
      </c>
      <c r="O23" s="88">
        <v>3</v>
      </c>
      <c r="P23" s="89">
        <v>0</v>
      </c>
      <c r="Q23" s="90">
        <f>O23+P23</f>
        <v>3</v>
      </c>
      <c r="R23" s="80">
        <f>IFERROR(Q23/N23,"-")</f>
        <v>0.10344827586207</v>
      </c>
      <c r="S23" s="79">
        <v>1</v>
      </c>
      <c r="T23" s="79">
        <v>1</v>
      </c>
      <c r="U23" s="80">
        <f>IFERROR(T23/(Q23),"-")</f>
        <v>0.33333333333333</v>
      </c>
      <c r="V23" s="81"/>
      <c r="W23" s="82">
        <v>2</v>
      </c>
      <c r="X23" s="80">
        <f>IF(Q23=0,"-",W23/Q23)</f>
        <v>0.66666666666667</v>
      </c>
      <c r="Y23" s="181">
        <v>18000</v>
      </c>
      <c r="Z23" s="182">
        <f>IFERROR(Y23/Q23,"-")</f>
        <v>6000</v>
      </c>
      <c r="AA23" s="182">
        <f>IFERROR(Y23/W23,"-")</f>
        <v>9000</v>
      </c>
      <c r="AB23" s="176"/>
      <c r="AC23" s="83"/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2</v>
      </c>
      <c r="BG23" s="110">
        <f>IF(Q23=0,"",IF(BF23=0,"",(BF23/Q23)))</f>
        <v>0.66666666666667</v>
      </c>
      <c r="BH23" s="109">
        <v>1</v>
      </c>
      <c r="BI23" s="111">
        <f>IFERROR(BH23/BF23,"-")</f>
        <v>0.5</v>
      </c>
      <c r="BJ23" s="112">
        <v>13000</v>
      </c>
      <c r="BK23" s="113">
        <f>IFERROR(BJ23/BF23,"-")</f>
        <v>6500</v>
      </c>
      <c r="BL23" s="114"/>
      <c r="BM23" s="114"/>
      <c r="BN23" s="114">
        <v>1</v>
      </c>
      <c r="BO23" s="116"/>
      <c r="BP23" s="117">
        <f>IF(Q23=0,"",IF(BO23=0,"",(BO23/Q23)))</f>
        <v>0</v>
      </c>
      <c r="BQ23" s="118"/>
      <c r="BR23" s="119" t="str">
        <f>IFERROR(BQ23/BO23,"-")</f>
        <v>-</v>
      </c>
      <c r="BS23" s="120"/>
      <c r="BT23" s="121" t="str">
        <f>IFERROR(BS23/BO23,"-")</f>
        <v>-</v>
      </c>
      <c r="BU23" s="122"/>
      <c r="BV23" s="122"/>
      <c r="BW23" s="122"/>
      <c r="BX23" s="123">
        <v>1</v>
      </c>
      <c r="BY23" s="124">
        <f>IF(Q23=0,"",IF(BX23=0,"",(BX23/Q23)))</f>
        <v>0.33333333333333</v>
      </c>
      <c r="BZ23" s="125">
        <v>1</v>
      </c>
      <c r="CA23" s="126">
        <f>IFERROR(BZ23/BX23,"-")</f>
        <v>1</v>
      </c>
      <c r="CB23" s="127">
        <v>5000</v>
      </c>
      <c r="CC23" s="128">
        <f>IFERROR(CB23/BX23,"-")</f>
        <v>5000</v>
      </c>
      <c r="CD23" s="129">
        <v>1</v>
      </c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2</v>
      </c>
      <c r="CQ23" s="138">
        <v>18000</v>
      </c>
      <c r="CR23" s="138">
        <v>13000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112</v>
      </c>
      <c r="C24" s="184" t="s">
        <v>58</v>
      </c>
      <c r="D24" s="184"/>
      <c r="E24" s="184" t="s">
        <v>79</v>
      </c>
      <c r="F24" s="184" t="s">
        <v>93</v>
      </c>
      <c r="G24" s="184" t="s">
        <v>61</v>
      </c>
      <c r="H24" s="87" t="s">
        <v>113</v>
      </c>
      <c r="I24" s="87" t="s">
        <v>82</v>
      </c>
      <c r="J24" s="87"/>
      <c r="K24" s="176"/>
      <c r="L24" s="79">
        <v>1</v>
      </c>
      <c r="M24" s="79">
        <v>0</v>
      </c>
      <c r="N24" s="79">
        <v>6</v>
      </c>
      <c r="O24" s="88">
        <v>1</v>
      </c>
      <c r="P24" s="89">
        <v>0</v>
      </c>
      <c r="Q24" s="90">
        <f>O24+P24</f>
        <v>1</v>
      </c>
      <c r="R24" s="80">
        <f>IFERROR(Q24/N24,"-")</f>
        <v>0.16666666666667</v>
      </c>
      <c r="S24" s="79">
        <v>1</v>
      </c>
      <c r="T24" s="79">
        <v>0</v>
      </c>
      <c r="U24" s="80">
        <f>IFERROR(T24/(Q24),"-")</f>
        <v>0</v>
      </c>
      <c r="V24" s="81"/>
      <c r="W24" s="82">
        <v>0</v>
      </c>
      <c r="X24" s="80">
        <f>IF(Q24=0,"-",W24/Q24)</f>
        <v>0</v>
      </c>
      <c r="Y24" s="181">
        <v>0</v>
      </c>
      <c r="Z24" s="182">
        <f>IFERROR(Y24/Q24,"-")</f>
        <v>0</v>
      </c>
      <c r="AA24" s="182" t="str">
        <f>IFERROR(Y24/W24,"-")</f>
        <v>-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/>
      <c r="BP24" s="117">
        <f>IF(Q24=0,"",IF(BO24=0,"",(BO24/Q24)))</f>
        <v>0</v>
      </c>
      <c r="BQ24" s="118"/>
      <c r="BR24" s="119" t="str">
        <f>IFERROR(BQ24/BO24,"-")</f>
        <v>-</v>
      </c>
      <c r="BS24" s="120"/>
      <c r="BT24" s="121" t="str">
        <f>IFERROR(BS24/BO24,"-")</f>
        <v>-</v>
      </c>
      <c r="BU24" s="122"/>
      <c r="BV24" s="122"/>
      <c r="BW24" s="122"/>
      <c r="BX24" s="123">
        <v>1</v>
      </c>
      <c r="BY24" s="124">
        <f>IF(Q24=0,"",IF(BX24=0,"",(BX24/Q24)))</f>
        <v>1</v>
      </c>
      <c r="BZ24" s="125"/>
      <c r="CA24" s="126">
        <f>IFERROR(BZ24/BX24,"-")</f>
        <v>0</v>
      </c>
      <c r="CB24" s="127"/>
      <c r="CC24" s="128">
        <f>IFERROR(CB24/BX24,"-")</f>
        <v>0</v>
      </c>
      <c r="CD24" s="129"/>
      <c r="CE24" s="129"/>
      <c r="CF24" s="129"/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0</v>
      </c>
      <c r="CQ24" s="138">
        <v>0</v>
      </c>
      <c r="CR24" s="138"/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114</v>
      </c>
      <c r="C25" s="184" t="s">
        <v>58</v>
      </c>
      <c r="D25" s="184"/>
      <c r="E25" s="184" t="s">
        <v>115</v>
      </c>
      <c r="F25" s="184" t="s">
        <v>115</v>
      </c>
      <c r="G25" s="184" t="s">
        <v>66</v>
      </c>
      <c r="H25" s="87" t="s">
        <v>116</v>
      </c>
      <c r="I25" s="87"/>
      <c r="J25" s="87"/>
      <c r="K25" s="176"/>
      <c r="L25" s="79">
        <v>169</v>
      </c>
      <c r="M25" s="79">
        <v>43</v>
      </c>
      <c r="N25" s="79">
        <v>13</v>
      </c>
      <c r="O25" s="88">
        <v>10</v>
      </c>
      <c r="P25" s="89">
        <v>0</v>
      </c>
      <c r="Q25" s="90">
        <f>O25+P25</f>
        <v>10</v>
      </c>
      <c r="R25" s="80">
        <f>IFERROR(Q25/N25,"-")</f>
        <v>0.76923076923077</v>
      </c>
      <c r="S25" s="79">
        <v>3</v>
      </c>
      <c r="T25" s="79">
        <v>6</v>
      </c>
      <c r="U25" s="80">
        <f>IFERROR(T25/(Q25),"-")</f>
        <v>0.6</v>
      </c>
      <c r="V25" s="81"/>
      <c r="W25" s="82">
        <v>6</v>
      </c>
      <c r="X25" s="80">
        <f>IF(Q25=0,"-",W25/Q25)</f>
        <v>0.6</v>
      </c>
      <c r="Y25" s="181">
        <v>202000</v>
      </c>
      <c r="Z25" s="182">
        <f>IFERROR(Y25/Q25,"-")</f>
        <v>20200</v>
      </c>
      <c r="AA25" s="182">
        <f>IFERROR(Y25/W25,"-")</f>
        <v>33666.666666667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2</v>
      </c>
      <c r="BG25" s="110">
        <f>IF(Q25=0,"",IF(BF25=0,"",(BF25/Q25)))</f>
        <v>0.2</v>
      </c>
      <c r="BH25" s="109">
        <v>2</v>
      </c>
      <c r="BI25" s="111">
        <f>IFERROR(BH25/BF25,"-")</f>
        <v>1</v>
      </c>
      <c r="BJ25" s="112">
        <v>8000</v>
      </c>
      <c r="BK25" s="113">
        <f>IFERROR(BJ25/BF25,"-")</f>
        <v>4000</v>
      </c>
      <c r="BL25" s="114">
        <v>2</v>
      </c>
      <c r="BM25" s="114"/>
      <c r="BN25" s="114"/>
      <c r="BO25" s="116">
        <v>4</v>
      </c>
      <c r="BP25" s="117">
        <f>IF(Q25=0,"",IF(BO25=0,"",(BO25/Q25)))</f>
        <v>0.4</v>
      </c>
      <c r="BQ25" s="118">
        <v>2</v>
      </c>
      <c r="BR25" s="119">
        <f>IFERROR(BQ25/BO25,"-")</f>
        <v>0.5</v>
      </c>
      <c r="BS25" s="120">
        <v>51000</v>
      </c>
      <c r="BT25" s="121">
        <f>IFERROR(BS25/BO25,"-")</f>
        <v>12750</v>
      </c>
      <c r="BU25" s="122"/>
      <c r="BV25" s="122"/>
      <c r="BW25" s="122">
        <v>2</v>
      </c>
      <c r="BX25" s="123">
        <v>4</v>
      </c>
      <c r="BY25" s="124">
        <f>IF(Q25=0,"",IF(BX25=0,"",(BX25/Q25)))</f>
        <v>0.4</v>
      </c>
      <c r="BZ25" s="125">
        <v>2</v>
      </c>
      <c r="CA25" s="126">
        <f>IFERROR(BZ25/BX25,"-")</f>
        <v>0.5</v>
      </c>
      <c r="CB25" s="127">
        <v>143000</v>
      </c>
      <c r="CC25" s="128">
        <f>IFERROR(CB25/BX25,"-")</f>
        <v>35750</v>
      </c>
      <c r="CD25" s="129"/>
      <c r="CE25" s="129"/>
      <c r="CF25" s="129">
        <v>2</v>
      </c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6</v>
      </c>
      <c r="CQ25" s="138">
        <v>202000</v>
      </c>
      <c r="CR25" s="138">
        <v>105000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>
        <f>AC26</f>
        <v>1.215</v>
      </c>
      <c r="B26" s="184" t="s">
        <v>117</v>
      </c>
      <c r="C26" s="184" t="s">
        <v>58</v>
      </c>
      <c r="D26" s="184"/>
      <c r="E26" s="184" t="s">
        <v>118</v>
      </c>
      <c r="F26" s="184" t="s">
        <v>80</v>
      </c>
      <c r="G26" s="184" t="s">
        <v>61</v>
      </c>
      <c r="H26" s="87" t="s">
        <v>119</v>
      </c>
      <c r="I26" s="87" t="s">
        <v>120</v>
      </c>
      <c r="J26" s="87" t="s">
        <v>121</v>
      </c>
      <c r="K26" s="176">
        <v>200000</v>
      </c>
      <c r="L26" s="79">
        <v>4</v>
      </c>
      <c r="M26" s="79">
        <v>0</v>
      </c>
      <c r="N26" s="79">
        <v>22</v>
      </c>
      <c r="O26" s="88">
        <v>4</v>
      </c>
      <c r="P26" s="89">
        <v>0</v>
      </c>
      <c r="Q26" s="90">
        <f>O26+P26</f>
        <v>4</v>
      </c>
      <c r="R26" s="80">
        <f>IFERROR(Q26/N26,"-")</f>
        <v>0.18181818181818</v>
      </c>
      <c r="S26" s="79">
        <v>2</v>
      </c>
      <c r="T26" s="79">
        <v>0</v>
      </c>
      <c r="U26" s="80">
        <f>IFERROR(T26/(Q26),"-")</f>
        <v>0</v>
      </c>
      <c r="V26" s="81">
        <f>IFERROR(K26/SUM(Q26:Q29),"-")</f>
        <v>11764.705882353</v>
      </c>
      <c r="W26" s="82">
        <v>1</v>
      </c>
      <c r="X26" s="80">
        <f>IF(Q26=0,"-",W26/Q26)</f>
        <v>0.25</v>
      </c>
      <c r="Y26" s="181">
        <v>64000</v>
      </c>
      <c r="Z26" s="182">
        <f>IFERROR(Y26/Q26,"-")</f>
        <v>16000</v>
      </c>
      <c r="AA26" s="182">
        <f>IFERROR(Y26/W26,"-")</f>
        <v>64000</v>
      </c>
      <c r="AB26" s="176">
        <f>SUM(Y26:Y29)-SUM(K26:K29)</f>
        <v>43000</v>
      </c>
      <c r="AC26" s="83">
        <f>SUM(Y26:Y29)/SUM(K26:K29)</f>
        <v>1.215</v>
      </c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>
        <v>2</v>
      </c>
      <c r="BP26" s="117">
        <f>IF(Q26=0,"",IF(BO26=0,"",(BO26/Q26)))</f>
        <v>0.5</v>
      </c>
      <c r="BQ26" s="118"/>
      <c r="BR26" s="119">
        <f>IFERROR(BQ26/BO26,"-")</f>
        <v>0</v>
      </c>
      <c r="BS26" s="120"/>
      <c r="BT26" s="121">
        <f>IFERROR(BS26/BO26,"-")</f>
        <v>0</v>
      </c>
      <c r="BU26" s="122"/>
      <c r="BV26" s="122"/>
      <c r="BW26" s="122"/>
      <c r="BX26" s="123">
        <v>2</v>
      </c>
      <c r="BY26" s="124">
        <f>IF(Q26=0,"",IF(BX26=0,"",(BX26/Q26)))</f>
        <v>0.5</v>
      </c>
      <c r="BZ26" s="125">
        <v>1</v>
      </c>
      <c r="CA26" s="126">
        <f>IFERROR(BZ26/BX26,"-")</f>
        <v>0.5</v>
      </c>
      <c r="CB26" s="127">
        <v>64000</v>
      </c>
      <c r="CC26" s="128">
        <f>IFERROR(CB26/BX26,"-")</f>
        <v>32000</v>
      </c>
      <c r="CD26" s="129"/>
      <c r="CE26" s="129"/>
      <c r="CF26" s="129">
        <v>1</v>
      </c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1</v>
      </c>
      <c r="CQ26" s="138">
        <v>64000</v>
      </c>
      <c r="CR26" s="138">
        <v>64000</v>
      </c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122</v>
      </c>
      <c r="C27" s="184" t="s">
        <v>58</v>
      </c>
      <c r="D27" s="184"/>
      <c r="E27" s="184" t="s">
        <v>118</v>
      </c>
      <c r="F27" s="184" t="s">
        <v>84</v>
      </c>
      <c r="G27" s="184" t="s">
        <v>61</v>
      </c>
      <c r="H27" s="87"/>
      <c r="I27" s="87" t="s">
        <v>120</v>
      </c>
      <c r="J27" s="87" t="s">
        <v>123</v>
      </c>
      <c r="K27" s="176"/>
      <c r="L27" s="79">
        <v>10</v>
      </c>
      <c r="M27" s="79">
        <v>0</v>
      </c>
      <c r="N27" s="79">
        <v>27</v>
      </c>
      <c r="O27" s="88">
        <v>1</v>
      </c>
      <c r="P27" s="89">
        <v>0</v>
      </c>
      <c r="Q27" s="90">
        <f>O27+P27</f>
        <v>1</v>
      </c>
      <c r="R27" s="80">
        <f>IFERROR(Q27/N27,"-")</f>
        <v>0.037037037037037</v>
      </c>
      <c r="S27" s="79">
        <v>0</v>
      </c>
      <c r="T27" s="79">
        <v>1</v>
      </c>
      <c r="U27" s="80">
        <f>IFERROR(T27/(Q27),"-")</f>
        <v>1</v>
      </c>
      <c r="V27" s="81"/>
      <c r="W27" s="82">
        <v>1</v>
      </c>
      <c r="X27" s="80">
        <f>IF(Q27=0,"-",W27/Q27)</f>
        <v>1</v>
      </c>
      <c r="Y27" s="181">
        <v>8000</v>
      </c>
      <c r="Z27" s="182">
        <f>IFERROR(Y27/Q27,"-")</f>
        <v>8000</v>
      </c>
      <c r="AA27" s="182">
        <f>IFERROR(Y27/W27,"-")</f>
        <v>8000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1</v>
      </c>
      <c r="BP27" s="117">
        <f>IF(Q27=0,"",IF(BO27=0,"",(BO27/Q27)))</f>
        <v>1</v>
      </c>
      <c r="BQ27" s="118">
        <v>1</v>
      </c>
      <c r="BR27" s="119">
        <f>IFERROR(BQ27/BO27,"-")</f>
        <v>1</v>
      </c>
      <c r="BS27" s="120">
        <v>8000</v>
      </c>
      <c r="BT27" s="121">
        <f>IFERROR(BS27/BO27,"-")</f>
        <v>8000</v>
      </c>
      <c r="BU27" s="122"/>
      <c r="BV27" s="122">
        <v>1</v>
      </c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1</v>
      </c>
      <c r="CQ27" s="138">
        <v>8000</v>
      </c>
      <c r="CR27" s="138">
        <v>8000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124</v>
      </c>
      <c r="C28" s="184" t="s">
        <v>58</v>
      </c>
      <c r="D28" s="184"/>
      <c r="E28" s="184" t="s">
        <v>118</v>
      </c>
      <c r="F28" s="184" t="s">
        <v>87</v>
      </c>
      <c r="G28" s="184" t="s">
        <v>61</v>
      </c>
      <c r="H28" s="87"/>
      <c r="I28" s="87" t="s">
        <v>120</v>
      </c>
      <c r="J28" s="87" t="s">
        <v>125</v>
      </c>
      <c r="K28" s="176"/>
      <c r="L28" s="79">
        <v>9</v>
      </c>
      <c r="M28" s="79">
        <v>0</v>
      </c>
      <c r="N28" s="79">
        <v>45</v>
      </c>
      <c r="O28" s="88">
        <v>2</v>
      </c>
      <c r="P28" s="89">
        <v>0</v>
      </c>
      <c r="Q28" s="90">
        <f>O28+P28</f>
        <v>2</v>
      </c>
      <c r="R28" s="80">
        <f>IFERROR(Q28/N28,"-")</f>
        <v>0.044444444444444</v>
      </c>
      <c r="S28" s="79">
        <v>2</v>
      </c>
      <c r="T28" s="79">
        <v>0</v>
      </c>
      <c r="U28" s="80">
        <f>IFERROR(T28/(Q28),"-")</f>
        <v>0</v>
      </c>
      <c r="V28" s="81"/>
      <c r="W28" s="82">
        <v>1</v>
      </c>
      <c r="X28" s="80">
        <f>IF(Q28=0,"-",W28/Q28)</f>
        <v>0.5</v>
      </c>
      <c r="Y28" s="181">
        <v>60000</v>
      </c>
      <c r="Z28" s="182">
        <f>IFERROR(Y28/Q28,"-")</f>
        <v>30000</v>
      </c>
      <c r="AA28" s="182">
        <f>IFERROR(Y28/W28,"-")</f>
        <v>60000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1</v>
      </c>
      <c r="BG28" s="110">
        <f>IF(Q28=0,"",IF(BF28=0,"",(BF28/Q28)))</f>
        <v>0.5</v>
      </c>
      <c r="BH28" s="109"/>
      <c r="BI28" s="111">
        <f>IFERROR(BH28/BF28,"-")</f>
        <v>0</v>
      </c>
      <c r="BJ28" s="112"/>
      <c r="BK28" s="113">
        <f>IFERROR(BJ28/BF28,"-")</f>
        <v>0</v>
      </c>
      <c r="BL28" s="114"/>
      <c r="BM28" s="114"/>
      <c r="BN28" s="114"/>
      <c r="BO28" s="116">
        <v>1</v>
      </c>
      <c r="BP28" s="117">
        <f>IF(Q28=0,"",IF(BO28=0,"",(BO28/Q28)))</f>
        <v>0.5</v>
      </c>
      <c r="BQ28" s="118">
        <v>1</v>
      </c>
      <c r="BR28" s="119">
        <f>IFERROR(BQ28/BO28,"-")</f>
        <v>1</v>
      </c>
      <c r="BS28" s="120">
        <v>60000</v>
      </c>
      <c r="BT28" s="121">
        <f>IFERROR(BS28/BO28,"-")</f>
        <v>60000</v>
      </c>
      <c r="BU28" s="122"/>
      <c r="BV28" s="122"/>
      <c r="BW28" s="122">
        <v>1</v>
      </c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1</v>
      </c>
      <c r="CQ28" s="138">
        <v>60000</v>
      </c>
      <c r="CR28" s="138">
        <v>60000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126</v>
      </c>
      <c r="C29" s="184" t="s">
        <v>58</v>
      </c>
      <c r="D29" s="184"/>
      <c r="E29" s="184" t="s">
        <v>115</v>
      </c>
      <c r="F29" s="184" t="s">
        <v>115</v>
      </c>
      <c r="G29" s="184" t="s">
        <v>66</v>
      </c>
      <c r="H29" s="87"/>
      <c r="I29" s="87"/>
      <c r="J29" s="87"/>
      <c r="K29" s="176"/>
      <c r="L29" s="79">
        <v>63</v>
      </c>
      <c r="M29" s="79">
        <v>33</v>
      </c>
      <c r="N29" s="79">
        <v>15</v>
      </c>
      <c r="O29" s="88">
        <v>10</v>
      </c>
      <c r="P29" s="89">
        <v>0</v>
      </c>
      <c r="Q29" s="90">
        <f>O29+P29</f>
        <v>10</v>
      </c>
      <c r="R29" s="80">
        <f>IFERROR(Q29/N29,"-")</f>
        <v>0.66666666666667</v>
      </c>
      <c r="S29" s="79">
        <v>6</v>
      </c>
      <c r="T29" s="79">
        <v>2</v>
      </c>
      <c r="U29" s="80">
        <f>IFERROR(T29/(Q29),"-")</f>
        <v>0.2</v>
      </c>
      <c r="V29" s="81"/>
      <c r="W29" s="82">
        <v>2</v>
      </c>
      <c r="X29" s="80">
        <f>IF(Q29=0,"-",W29/Q29)</f>
        <v>0.2</v>
      </c>
      <c r="Y29" s="181">
        <v>111000</v>
      </c>
      <c r="Z29" s="182">
        <f>IFERROR(Y29/Q29,"-")</f>
        <v>11100</v>
      </c>
      <c r="AA29" s="182">
        <f>IFERROR(Y29/W29,"-")</f>
        <v>55500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3</v>
      </c>
      <c r="BG29" s="110">
        <f>IF(Q29=0,"",IF(BF29=0,"",(BF29/Q29)))</f>
        <v>0.3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>
        <v>5</v>
      </c>
      <c r="BP29" s="117">
        <f>IF(Q29=0,"",IF(BO29=0,"",(BO29/Q29)))</f>
        <v>0.5</v>
      </c>
      <c r="BQ29" s="118">
        <v>1</v>
      </c>
      <c r="BR29" s="119">
        <f>IFERROR(BQ29/BO29,"-")</f>
        <v>0.2</v>
      </c>
      <c r="BS29" s="120">
        <v>108000</v>
      </c>
      <c r="BT29" s="121">
        <f>IFERROR(BS29/BO29,"-")</f>
        <v>21600</v>
      </c>
      <c r="BU29" s="122"/>
      <c r="BV29" s="122"/>
      <c r="BW29" s="122">
        <v>1</v>
      </c>
      <c r="BX29" s="123">
        <v>2</v>
      </c>
      <c r="BY29" s="124">
        <f>IF(Q29=0,"",IF(BX29=0,"",(BX29/Q29)))</f>
        <v>0.2</v>
      </c>
      <c r="BZ29" s="125">
        <v>1</v>
      </c>
      <c r="CA29" s="126">
        <f>IFERROR(BZ29/BX29,"-")</f>
        <v>0.5</v>
      </c>
      <c r="CB29" s="127">
        <v>3000</v>
      </c>
      <c r="CC29" s="128">
        <f>IFERROR(CB29/BX29,"-")</f>
        <v>1500</v>
      </c>
      <c r="CD29" s="129">
        <v>1</v>
      </c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2</v>
      </c>
      <c r="CQ29" s="138">
        <v>111000</v>
      </c>
      <c r="CR29" s="138">
        <v>108000</v>
      </c>
      <c r="CS29" s="138"/>
      <c r="CT29" s="139" t="str">
        <f>IF(AND(CR29=0,CS29=0),"",IF(AND(CR29&lt;=100000,CS29&lt;=100000),"",IF(CR29/CQ29&gt;0.7,"男高",IF(CS29/CQ29&gt;0.7,"女高",""))))</f>
        <v>男高</v>
      </c>
    </row>
    <row r="30" spans="1:99">
      <c r="A30" s="78">
        <f>AC30</f>
        <v>0.85230769230769</v>
      </c>
      <c r="B30" s="184" t="s">
        <v>127</v>
      </c>
      <c r="C30" s="184" t="s">
        <v>58</v>
      </c>
      <c r="D30" s="184"/>
      <c r="E30" s="184" t="s">
        <v>128</v>
      </c>
      <c r="F30" s="184" t="s">
        <v>93</v>
      </c>
      <c r="G30" s="184" t="s">
        <v>61</v>
      </c>
      <c r="H30" s="87" t="s">
        <v>129</v>
      </c>
      <c r="I30" s="87" t="s">
        <v>120</v>
      </c>
      <c r="J30" s="87" t="s">
        <v>130</v>
      </c>
      <c r="K30" s="176">
        <v>325000</v>
      </c>
      <c r="L30" s="79">
        <v>14</v>
      </c>
      <c r="M30" s="79">
        <v>0</v>
      </c>
      <c r="N30" s="79">
        <v>75</v>
      </c>
      <c r="O30" s="88">
        <v>3</v>
      </c>
      <c r="P30" s="89">
        <v>0</v>
      </c>
      <c r="Q30" s="90">
        <f>O30+P30</f>
        <v>3</v>
      </c>
      <c r="R30" s="80">
        <f>IFERROR(Q30/N30,"-")</f>
        <v>0.04</v>
      </c>
      <c r="S30" s="79">
        <v>0</v>
      </c>
      <c r="T30" s="79">
        <v>2</v>
      </c>
      <c r="U30" s="80">
        <f>IFERROR(T30/(Q30),"-")</f>
        <v>0.66666666666667</v>
      </c>
      <c r="V30" s="81">
        <f>IFERROR(K30/SUM(Q30:Q33),"-")</f>
        <v>12037.037037037</v>
      </c>
      <c r="W30" s="82">
        <v>2</v>
      </c>
      <c r="X30" s="80">
        <f>IF(Q30=0,"-",W30/Q30)</f>
        <v>0.66666666666667</v>
      </c>
      <c r="Y30" s="181">
        <v>8000</v>
      </c>
      <c r="Z30" s="182">
        <f>IFERROR(Y30/Q30,"-")</f>
        <v>2666.6666666667</v>
      </c>
      <c r="AA30" s="182">
        <f>IFERROR(Y30/W30,"-")</f>
        <v>4000</v>
      </c>
      <c r="AB30" s="176">
        <f>SUM(Y30:Y33)-SUM(K30:K33)</f>
        <v>-48000</v>
      </c>
      <c r="AC30" s="83">
        <f>SUM(Y30:Y33)/SUM(K30:K33)</f>
        <v>0.85230769230769</v>
      </c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1</v>
      </c>
      <c r="BG30" s="110">
        <f>IF(Q30=0,"",IF(BF30=0,"",(BF30/Q30)))</f>
        <v>0.33333333333333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>
        <v>1</v>
      </c>
      <c r="BP30" s="117">
        <f>IF(Q30=0,"",IF(BO30=0,"",(BO30/Q30)))</f>
        <v>0.33333333333333</v>
      </c>
      <c r="BQ30" s="118">
        <v>1</v>
      </c>
      <c r="BR30" s="119">
        <f>IFERROR(BQ30/BO30,"-")</f>
        <v>1</v>
      </c>
      <c r="BS30" s="120">
        <v>5000</v>
      </c>
      <c r="BT30" s="121">
        <f>IFERROR(BS30/BO30,"-")</f>
        <v>5000</v>
      </c>
      <c r="BU30" s="122">
        <v>1</v>
      </c>
      <c r="BV30" s="122"/>
      <c r="BW30" s="122"/>
      <c r="BX30" s="123">
        <v>1</v>
      </c>
      <c r="BY30" s="124">
        <f>IF(Q30=0,"",IF(BX30=0,"",(BX30/Q30)))</f>
        <v>0.33333333333333</v>
      </c>
      <c r="BZ30" s="125">
        <v>1</v>
      </c>
      <c r="CA30" s="126">
        <f>IFERROR(BZ30/BX30,"-")</f>
        <v>1</v>
      </c>
      <c r="CB30" s="127">
        <v>3000</v>
      </c>
      <c r="CC30" s="128">
        <f>IFERROR(CB30/BX30,"-")</f>
        <v>3000</v>
      </c>
      <c r="CD30" s="129">
        <v>1</v>
      </c>
      <c r="CE30" s="129"/>
      <c r="CF30" s="129"/>
      <c r="CG30" s="130"/>
      <c r="CH30" s="131">
        <f>IF(Q30=0,"",IF(CG30=0,"",(CG30/Q30)))</f>
        <v>0</v>
      </c>
      <c r="CI30" s="132"/>
      <c r="CJ30" s="133" t="str">
        <f>IFERROR(CI30/CG30,"-")</f>
        <v>-</v>
      </c>
      <c r="CK30" s="134"/>
      <c r="CL30" s="135" t="str">
        <f>IFERROR(CK30/CG30,"-")</f>
        <v>-</v>
      </c>
      <c r="CM30" s="136"/>
      <c r="CN30" s="136"/>
      <c r="CO30" s="136"/>
      <c r="CP30" s="137">
        <v>2</v>
      </c>
      <c r="CQ30" s="138">
        <v>8000</v>
      </c>
      <c r="CR30" s="138">
        <v>5000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/>
      <c r="B31" s="184" t="s">
        <v>131</v>
      </c>
      <c r="C31" s="184" t="s">
        <v>58</v>
      </c>
      <c r="D31" s="184"/>
      <c r="E31" s="184" t="s">
        <v>128</v>
      </c>
      <c r="F31" s="184" t="s">
        <v>132</v>
      </c>
      <c r="G31" s="184" t="s">
        <v>61</v>
      </c>
      <c r="H31" s="87" t="s">
        <v>129</v>
      </c>
      <c r="I31" s="87" t="s">
        <v>133</v>
      </c>
      <c r="J31" s="87"/>
      <c r="K31" s="176"/>
      <c r="L31" s="79">
        <v>8</v>
      </c>
      <c r="M31" s="79">
        <v>0</v>
      </c>
      <c r="N31" s="79">
        <v>41</v>
      </c>
      <c r="O31" s="88">
        <v>1</v>
      </c>
      <c r="P31" s="89">
        <v>0</v>
      </c>
      <c r="Q31" s="90">
        <f>O31+P31</f>
        <v>1</v>
      </c>
      <c r="R31" s="80">
        <f>IFERROR(Q31/N31,"-")</f>
        <v>0.024390243902439</v>
      </c>
      <c r="S31" s="79">
        <v>0</v>
      </c>
      <c r="T31" s="79">
        <v>0</v>
      </c>
      <c r="U31" s="80">
        <f>IFERROR(T31/(Q31),"-")</f>
        <v>0</v>
      </c>
      <c r="V31" s="81"/>
      <c r="W31" s="82">
        <v>1</v>
      </c>
      <c r="X31" s="80">
        <f>IF(Q31=0,"-",W31/Q31)</f>
        <v>1</v>
      </c>
      <c r="Y31" s="181">
        <v>70000</v>
      </c>
      <c r="Z31" s="182">
        <f>IFERROR(Y31/Q31,"-")</f>
        <v>70000</v>
      </c>
      <c r="AA31" s="182">
        <f>IFERROR(Y31/W31,"-")</f>
        <v>70000</v>
      </c>
      <c r="AB31" s="176"/>
      <c r="AC31" s="83"/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>
        <v>1</v>
      </c>
      <c r="BP31" s="117">
        <f>IF(Q31=0,"",IF(BO31=0,"",(BO31/Q31)))</f>
        <v>1</v>
      </c>
      <c r="BQ31" s="118">
        <v>1</v>
      </c>
      <c r="BR31" s="119">
        <f>IFERROR(BQ31/BO31,"-")</f>
        <v>1</v>
      </c>
      <c r="BS31" s="120">
        <v>70000</v>
      </c>
      <c r="BT31" s="121">
        <f>IFERROR(BS31/BO31,"-")</f>
        <v>70000</v>
      </c>
      <c r="BU31" s="122"/>
      <c r="BV31" s="122"/>
      <c r="BW31" s="122">
        <v>1</v>
      </c>
      <c r="BX31" s="123"/>
      <c r="BY31" s="124">
        <f>IF(Q31=0,"",IF(BX31=0,"",(BX31/Q31)))</f>
        <v>0</v>
      </c>
      <c r="BZ31" s="125"/>
      <c r="CA31" s="126" t="str">
        <f>IFERROR(BZ31/BX31,"-")</f>
        <v>-</v>
      </c>
      <c r="CB31" s="127"/>
      <c r="CC31" s="128" t="str">
        <f>IFERROR(CB31/BX31,"-")</f>
        <v>-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1</v>
      </c>
      <c r="CQ31" s="138">
        <v>70000</v>
      </c>
      <c r="CR31" s="138">
        <v>70000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134</v>
      </c>
      <c r="C32" s="184" t="s">
        <v>58</v>
      </c>
      <c r="D32" s="184"/>
      <c r="E32" s="184" t="s">
        <v>128</v>
      </c>
      <c r="F32" s="184" t="s">
        <v>99</v>
      </c>
      <c r="G32" s="184" t="s">
        <v>61</v>
      </c>
      <c r="H32" s="87" t="s">
        <v>129</v>
      </c>
      <c r="I32" s="87" t="s">
        <v>135</v>
      </c>
      <c r="J32" s="87"/>
      <c r="K32" s="176"/>
      <c r="L32" s="79">
        <v>6</v>
      </c>
      <c r="M32" s="79">
        <v>0</v>
      </c>
      <c r="N32" s="79">
        <v>28</v>
      </c>
      <c r="O32" s="88">
        <v>1</v>
      </c>
      <c r="P32" s="89">
        <v>0</v>
      </c>
      <c r="Q32" s="90">
        <f>O32+P32</f>
        <v>1</v>
      </c>
      <c r="R32" s="80">
        <f>IFERROR(Q32/N32,"-")</f>
        <v>0.035714285714286</v>
      </c>
      <c r="S32" s="79">
        <v>1</v>
      </c>
      <c r="T32" s="79">
        <v>0</v>
      </c>
      <c r="U32" s="80">
        <f>IFERROR(T32/(Q32),"-")</f>
        <v>0</v>
      </c>
      <c r="V32" s="81"/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/>
      <c r="BG32" s="110">
        <f>IF(Q32=0,"",IF(BF32=0,"",(BF32/Q32)))</f>
        <v>0</v>
      </c>
      <c r="BH32" s="109"/>
      <c r="BI32" s="111" t="str">
        <f>IFERROR(BH32/BF32,"-")</f>
        <v>-</v>
      </c>
      <c r="BJ32" s="112"/>
      <c r="BK32" s="113" t="str">
        <f>IFERROR(BJ32/BF32,"-")</f>
        <v>-</v>
      </c>
      <c r="BL32" s="114"/>
      <c r="BM32" s="114"/>
      <c r="BN32" s="114"/>
      <c r="BO32" s="116"/>
      <c r="BP32" s="117">
        <f>IF(Q32=0,"",IF(BO32=0,"",(BO32/Q32)))</f>
        <v>0</v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>
        <v>1</v>
      </c>
      <c r="CH32" s="131">
        <f>IF(Q32=0,"",IF(CG32=0,"",(CG32/Q32)))</f>
        <v>1</v>
      </c>
      <c r="CI32" s="132"/>
      <c r="CJ32" s="133">
        <f>IFERROR(CI32/CG32,"-")</f>
        <v>0</v>
      </c>
      <c r="CK32" s="134"/>
      <c r="CL32" s="135">
        <f>IFERROR(CK32/CG32,"-")</f>
        <v>0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136</v>
      </c>
      <c r="C33" s="184" t="s">
        <v>58</v>
      </c>
      <c r="D33" s="184"/>
      <c r="E33" s="184" t="s">
        <v>115</v>
      </c>
      <c r="F33" s="184" t="s">
        <v>115</v>
      </c>
      <c r="G33" s="184" t="s">
        <v>66</v>
      </c>
      <c r="H33" s="87"/>
      <c r="I33" s="87"/>
      <c r="J33" s="87"/>
      <c r="K33" s="176"/>
      <c r="L33" s="79">
        <v>141</v>
      </c>
      <c r="M33" s="79">
        <v>71</v>
      </c>
      <c r="N33" s="79">
        <v>38</v>
      </c>
      <c r="O33" s="88">
        <v>21</v>
      </c>
      <c r="P33" s="89">
        <v>1</v>
      </c>
      <c r="Q33" s="90">
        <f>O33+P33</f>
        <v>22</v>
      </c>
      <c r="R33" s="80">
        <f>IFERROR(Q33/N33,"-")</f>
        <v>0.57894736842105</v>
      </c>
      <c r="S33" s="79">
        <v>12</v>
      </c>
      <c r="T33" s="79">
        <v>5</v>
      </c>
      <c r="U33" s="80">
        <f>IFERROR(T33/(Q33),"-")</f>
        <v>0.22727272727273</v>
      </c>
      <c r="V33" s="81"/>
      <c r="W33" s="82">
        <v>7</v>
      </c>
      <c r="X33" s="80">
        <f>IF(Q33=0,"-",W33/Q33)</f>
        <v>0.31818181818182</v>
      </c>
      <c r="Y33" s="181">
        <v>199000</v>
      </c>
      <c r="Z33" s="182">
        <f>IFERROR(Y33/Q33,"-")</f>
        <v>9045.4545454545</v>
      </c>
      <c r="AA33" s="182">
        <f>IFERROR(Y33/W33,"-")</f>
        <v>28428.571428571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5</v>
      </c>
      <c r="BG33" s="110">
        <f>IF(Q33=0,"",IF(BF33=0,"",(BF33/Q33)))</f>
        <v>0.22727272727273</v>
      </c>
      <c r="BH33" s="109">
        <v>1</v>
      </c>
      <c r="BI33" s="111">
        <f>IFERROR(BH33/BF33,"-")</f>
        <v>0.2</v>
      </c>
      <c r="BJ33" s="112">
        <v>8000</v>
      </c>
      <c r="BK33" s="113">
        <f>IFERROR(BJ33/BF33,"-")</f>
        <v>1600</v>
      </c>
      <c r="BL33" s="114"/>
      <c r="BM33" s="114">
        <v>1</v>
      </c>
      <c r="BN33" s="114"/>
      <c r="BO33" s="116">
        <v>10</v>
      </c>
      <c r="BP33" s="117">
        <f>IF(Q33=0,"",IF(BO33=0,"",(BO33/Q33)))</f>
        <v>0.45454545454545</v>
      </c>
      <c r="BQ33" s="118">
        <v>4</v>
      </c>
      <c r="BR33" s="119">
        <f>IFERROR(BQ33/BO33,"-")</f>
        <v>0.4</v>
      </c>
      <c r="BS33" s="120">
        <v>46000</v>
      </c>
      <c r="BT33" s="121">
        <f>IFERROR(BS33/BO33,"-")</f>
        <v>4600</v>
      </c>
      <c r="BU33" s="122">
        <v>2</v>
      </c>
      <c r="BV33" s="122"/>
      <c r="BW33" s="122">
        <v>2</v>
      </c>
      <c r="BX33" s="123">
        <v>5</v>
      </c>
      <c r="BY33" s="124">
        <f>IF(Q33=0,"",IF(BX33=0,"",(BX33/Q33)))</f>
        <v>0.22727272727273</v>
      </c>
      <c r="BZ33" s="125">
        <v>1</v>
      </c>
      <c r="CA33" s="126">
        <f>IFERROR(BZ33/BX33,"-")</f>
        <v>0.2</v>
      </c>
      <c r="CB33" s="127">
        <v>45000</v>
      </c>
      <c r="CC33" s="128">
        <f>IFERROR(CB33/BX33,"-")</f>
        <v>9000</v>
      </c>
      <c r="CD33" s="129"/>
      <c r="CE33" s="129"/>
      <c r="CF33" s="129">
        <v>1</v>
      </c>
      <c r="CG33" s="130">
        <v>2</v>
      </c>
      <c r="CH33" s="131">
        <f>IF(Q33=0,"",IF(CG33=0,"",(CG33/Q33)))</f>
        <v>0.090909090909091</v>
      </c>
      <c r="CI33" s="132">
        <v>1</v>
      </c>
      <c r="CJ33" s="133">
        <f>IFERROR(CI33/CG33,"-")</f>
        <v>0.5</v>
      </c>
      <c r="CK33" s="134">
        <v>100000</v>
      </c>
      <c r="CL33" s="135">
        <f>IFERROR(CK33/CG33,"-")</f>
        <v>50000</v>
      </c>
      <c r="CM33" s="136"/>
      <c r="CN33" s="136"/>
      <c r="CO33" s="136">
        <v>1</v>
      </c>
      <c r="CP33" s="137">
        <v>7</v>
      </c>
      <c r="CQ33" s="138">
        <v>199000</v>
      </c>
      <c r="CR33" s="138">
        <v>100000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>
        <f>AC34</f>
        <v>0</v>
      </c>
      <c r="B34" s="184" t="s">
        <v>137</v>
      </c>
      <c r="C34" s="184" t="s">
        <v>58</v>
      </c>
      <c r="D34" s="184"/>
      <c r="E34" s="184" t="s">
        <v>138</v>
      </c>
      <c r="F34" s="184" t="s">
        <v>139</v>
      </c>
      <c r="G34" s="184" t="s">
        <v>61</v>
      </c>
      <c r="H34" s="87" t="s">
        <v>140</v>
      </c>
      <c r="I34" s="87"/>
      <c r="J34" s="87" t="s">
        <v>141</v>
      </c>
      <c r="K34" s="176">
        <v>65000</v>
      </c>
      <c r="L34" s="79">
        <v>1</v>
      </c>
      <c r="M34" s="79">
        <v>0</v>
      </c>
      <c r="N34" s="79">
        <v>7</v>
      </c>
      <c r="O34" s="88">
        <v>1</v>
      </c>
      <c r="P34" s="89">
        <v>0</v>
      </c>
      <c r="Q34" s="90">
        <f>O34+P34</f>
        <v>1</v>
      </c>
      <c r="R34" s="80">
        <f>IFERROR(Q34/N34,"-")</f>
        <v>0.14285714285714</v>
      </c>
      <c r="S34" s="79">
        <v>0</v>
      </c>
      <c r="T34" s="79">
        <v>1</v>
      </c>
      <c r="U34" s="80">
        <f>IFERROR(T34/(Q34),"-")</f>
        <v>1</v>
      </c>
      <c r="V34" s="81">
        <f>IFERROR(K34/SUM(Q34:Q35),"-")</f>
        <v>65000</v>
      </c>
      <c r="W34" s="82">
        <v>0</v>
      </c>
      <c r="X34" s="80">
        <f>IF(Q34=0,"-",W34/Q34)</f>
        <v>0</v>
      </c>
      <c r="Y34" s="181">
        <v>0</v>
      </c>
      <c r="Z34" s="182">
        <f>IFERROR(Y34/Q34,"-")</f>
        <v>0</v>
      </c>
      <c r="AA34" s="182" t="str">
        <f>IFERROR(Y34/W34,"-")</f>
        <v>-</v>
      </c>
      <c r="AB34" s="176">
        <f>SUM(Y34:Y35)-SUM(K34:K35)</f>
        <v>-65000</v>
      </c>
      <c r="AC34" s="83">
        <f>SUM(Y34:Y35)/SUM(K34:K35)</f>
        <v>0</v>
      </c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1</v>
      </c>
      <c r="BP34" s="117">
        <f>IF(Q34=0,"",IF(BO34=0,"",(BO34/Q34)))</f>
        <v>1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/>
      <c r="BY34" s="124">
        <f>IF(Q34=0,"",IF(BX34=0,"",(BX34/Q34)))</f>
        <v>0</v>
      </c>
      <c r="BZ34" s="125"/>
      <c r="CA34" s="126" t="str">
        <f>IFERROR(BZ34/BX34,"-")</f>
        <v>-</v>
      </c>
      <c r="CB34" s="127"/>
      <c r="CC34" s="128" t="str">
        <f>IFERROR(CB34/BX34,"-")</f>
        <v>-</v>
      </c>
      <c r="CD34" s="129"/>
      <c r="CE34" s="129"/>
      <c r="CF34" s="129"/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0</v>
      </c>
      <c r="CQ34" s="138">
        <v>0</v>
      </c>
      <c r="CR34" s="138"/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142</v>
      </c>
      <c r="C35" s="184" t="s">
        <v>58</v>
      </c>
      <c r="D35" s="184"/>
      <c r="E35" s="184" t="s">
        <v>138</v>
      </c>
      <c r="F35" s="184" t="s">
        <v>139</v>
      </c>
      <c r="G35" s="184" t="s">
        <v>66</v>
      </c>
      <c r="H35" s="87"/>
      <c r="I35" s="87"/>
      <c r="J35" s="87"/>
      <c r="K35" s="176"/>
      <c r="L35" s="79">
        <v>4</v>
      </c>
      <c r="M35" s="79">
        <v>3</v>
      </c>
      <c r="N35" s="79">
        <v>0</v>
      </c>
      <c r="O35" s="88">
        <v>0</v>
      </c>
      <c r="P35" s="89">
        <v>0</v>
      </c>
      <c r="Q35" s="90">
        <f>O35+P35</f>
        <v>0</v>
      </c>
      <c r="R35" s="80" t="str">
        <f>IFERROR(Q35/N35,"-")</f>
        <v>-</v>
      </c>
      <c r="S35" s="79">
        <v>0</v>
      </c>
      <c r="T35" s="79">
        <v>0</v>
      </c>
      <c r="U35" s="80" t="str">
        <f>IFERROR(T35/(Q35),"-")</f>
        <v>-</v>
      </c>
      <c r="V35" s="81"/>
      <c r="W35" s="82">
        <v>0</v>
      </c>
      <c r="X35" s="80" t="str">
        <f>IF(Q35=0,"-",W35/Q35)</f>
        <v>-</v>
      </c>
      <c r="Y35" s="181">
        <v>0</v>
      </c>
      <c r="Z35" s="182" t="str">
        <f>IFERROR(Y35/Q35,"-")</f>
        <v>-</v>
      </c>
      <c r="AA35" s="182" t="str">
        <f>IFERROR(Y35/W35,"-")</f>
        <v>-</v>
      </c>
      <c r="AB35" s="176"/>
      <c r="AC35" s="83"/>
      <c r="AD35" s="77"/>
      <c r="AE35" s="91"/>
      <c r="AF35" s="92" t="str">
        <f>IF(Q35=0,"",IF(AE35=0,"",(AE35/Q35)))</f>
        <v/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 t="str">
        <f>IF(Q35=0,"",IF(AN35=0,"",(AN35/Q35)))</f>
        <v/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 t="str">
        <f>IF(Q35=0,"",IF(AW35=0,"",(AW35/Q35)))</f>
        <v/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 t="str">
        <f>IF(Q35=0,"",IF(BF35=0,"",(BF35/Q35)))</f>
        <v/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/>
      <c r="BP35" s="117" t="str">
        <f>IF(Q35=0,"",IF(BO35=0,"",(BO35/Q35)))</f>
        <v/>
      </c>
      <c r="BQ35" s="118"/>
      <c r="BR35" s="119" t="str">
        <f>IFERROR(BQ35/BO35,"-")</f>
        <v>-</v>
      </c>
      <c r="BS35" s="120"/>
      <c r="BT35" s="121" t="str">
        <f>IFERROR(BS35/BO35,"-")</f>
        <v>-</v>
      </c>
      <c r="BU35" s="122"/>
      <c r="BV35" s="122"/>
      <c r="BW35" s="122"/>
      <c r="BX35" s="123"/>
      <c r="BY35" s="124" t="str">
        <f>IF(Q35=0,"",IF(BX35=0,"",(BX35/Q35)))</f>
        <v/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/>
      <c r="CH35" s="131" t="str">
        <f>IF(Q35=0,"",IF(CG35=0,"",(CG35/Q35)))</f>
        <v/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>
        <f>AC36</f>
        <v>0</v>
      </c>
      <c r="B36" s="184" t="s">
        <v>143</v>
      </c>
      <c r="C36" s="184" t="s">
        <v>58</v>
      </c>
      <c r="D36" s="184"/>
      <c r="E36" s="184" t="s">
        <v>138</v>
      </c>
      <c r="F36" s="184" t="s">
        <v>139</v>
      </c>
      <c r="G36" s="184" t="s">
        <v>61</v>
      </c>
      <c r="H36" s="87" t="s">
        <v>144</v>
      </c>
      <c r="I36" s="87"/>
      <c r="J36" s="87" t="s">
        <v>141</v>
      </c>
      <c r="K36" s="176">
        <v>65000</v>
      </c>
      <c r="L36" s="79">
        <v>0</v>
      </c>
      <c r="M36" s="79">
        <v>0</v>
      </c>
      <c r="N36" s="79">
        <v>11</v>
      </c>
      <c r="O36" s="88">
        <v>0</v>
      </c>
      <c r="P36" s="89">
        <v>0</v>
      </c>
      <c r="Q36" s="90">
        <f>O36+P36</f>
        <v>0</v>
      </c>
      <c r="R36" s="80">
        <f>IFERROR(Q36/N36,"-")</f>
        <v>0</v>
      </c>
      <c r="S36" s="79">
        <v>0</v>
      </c>
      <c r="T36" s="79">
        <v>0</v>
      </c>
      <c r="U36" s="80" t="str">
        <f>IFERROR(T36/(Q36),"-")</f>
        <v>-</v>
      </c>
      <c r="V36" s="81">
        <f>IFERROR(K36/SUM(Q36:Q37),"-")</f>
        <v>65000</v>
      </c>
      <c r="W36" s="82">
        <v>0</v>
      </c>
      <c r="X36" s="80" t="str">
        <f>IF(Q36=0,"-",W36/Q36)</f>
        <v>-</v>
      </c>
      <c r="Y36" s="181">
        <v>0</v>
      </c>
      <c r="Z36" s="182" t="str">
        <f>IFERROR(Y36/Q36,"-")</f>
        <v>-</v>
      </c>
      <c r="AA36" s="182" t="str">
        <f>IFERROR(Y36/W36,"-")</f>
        <v>-</v>
      </c>
      <c r="AB36" s="176">
        <f>SUM(Y36:Y37)-SUM(K36:K37)</f>
        <v>-65000</v>
      </c>
      <c r="AC36" s="83">
        <f>SUM(Y36:Y37)/SUM(K36:K37)</f>
        <v>0</v>
      </c>
      <c r="AD36" s="77"/>
      <c r="AE36" s="91"/>
      <c r="AF36" s="92" t="str">
        <f>IF(Q36=0,"",IF(AE36=0,"",(AE36/Q36)))</f>
        <v/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 t="str">
        <f>IF(Q36=0,"",IF(AN36=0,"",(AN36/Q36)))</f>
        <v/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 t="str">
        <f>IF(Q36=0,"",IF(AW36=0,"",(AW36/Q36)))</f>
        <v/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 t="str">
        <f>IF(Q36=0,"",IF(BF36=0,"",(BF36/Q36)))</f>
        <v/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/>
      <c r="BP36" s="117" t="str">
        <f>IF(Q36=0,"",IF(BO36=0,"",(BO36/Q36)))</f>
        <v/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/>
      <c r="BY36" s="124" t="str">
        <f>IF(Q36=0,"",IF(BX36=0,"",(BX36/Q36)))</f>
        <v/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 t="str">
        <f>IF(Q36=0,"",IF(CG36=0,"",(CG36/Q36)))</f>
        <v/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145</v>
      </c>
      <c r="C37" s="184" t="s">
        <v>58</v>
      </c>
      <c r="D37" s="184"/>
      <c r="E37" s="184" t="s">
        <v>138</v>
      </c>
      <c r="F37" s="184" t="s">
        <v>139</v>
      </c>
      <c r="G37" s="184" t="s">
        <v>66</v>
      </c>
      <c r="H37" s="87"/>
      <c r="I37" s="87"/>
      <c r="J37" s="87"/>
      <c r="K37" s="176"/>
      <c r="L37" s="79">
        <v>8</v>
      </c>
      <c r="M37" s="79">
        <v>7</v>
      </c>
      <c r="N37" s="79">
        <v>2</v>
      </c>
      <c r="O37" s="88">
        <v>1</v>
      </c>
      <c r="P37" s="89">
        <v>0</v>
      </c>
      <c r="Q37" s="90">
        <f>O37+P37</f>
        <v>1</v>
      </c>
      <c r="R37" s="80">
        <f>IFERROR(Q37/N37,"-")</f>
        <v>0.5</v>
      </c>
      <c r="S37" s="79">
        <v>0</v>
      </c>
      <c r="T37" s="79">
        <v>0</v>
      </c>
      <c r="U37" s="80">
        <f>IFERROR(T37/(Q37),"-")</f>
        <v>0</v>
      </c>
      <c r="V37" s="81"/>
      <c r="W37" s="82">
        <v>0</v>
      </c>
      <c r="X37" s="80">
        <f>IF(Q37=0,"-",W37/Q37)</f>
        <v>0</v>
      </c>
      <c r="Y37" s="181">
        <v>0</v>
      </c>
      <c r="Z37" s="182">
        <f>IFERROR(Y37/Q37,"-")</f>
        <v>0</v>
      </c>
      <c r="AA37" s="182" t="str">
        <f>IFERROR(Y37/W37,"-")</f>
        <v>-</v>
      </c>
      <c r="AB37" s="176"/>
      <c r="AC37" s="83"/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>
        <v>1</v>
      </c>
      <c r="AO37" s="98">
        <f>IF(Q37=0,"",IF(AN37=0,"",(AN37/Q37)))</f>
        <v>1</v>
      </c>
      <c r="AP37" s="97"/>
      <c r="AQ37" s="99">
        <f>IFERROR(AP37/AN37,"-")</f>
        <v>0</v>
      </c>
      <c r="AR37" s="100"/>
      <c r="AS37" s="101">
        <f>IFERROR(AR37/AN37,"-")</f>
        <v>0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/>
      <c r="BP37" s="117">
        <f>IF(Q37=0,"",IF(BO37=0,"",(BO37/Q37)))</f>
        <v>0</v>
      </c>
      <c r="BQ37" s="118"/>
      <c r="BR37" s="119" t="str">
        <f>IFERROR(BQ37/BO37,"-")</f>
        <v>-</v>
      </c>
      <c r="BS37" s="120"/>
      <c r="BT37" s="121" t="str">
        <f>IFERROR(BS37/BO37,"-")</f>
        <v>-</v>
      </c>
      <c r="BU37" s="122"/>
      <c r="BV37" s="122"/>
      <c r="BW37" s="122"/>
      <c r="BX37" s="123"/>
      <c r="BY37" s="124">
        <f>IF(Q37=0,"",IF(BX37=0,"",(BX37/Q37)))</f>
        <v>0</v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0</v>
      </c>
      <c r="CQ37" s="138">
        <v>0</v>
      </c>
      <c r="CR37" s="138"/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>
        <f>AC38</f>
        <v>3.6025</v>
      </c>
      <c r="B38" s="184" t="s">
        <v>146</v>
      </c>
      <c r="C38" s="184" t="s">
        <v>58</v>
      </c>
      <c r="D38" s="184"/>
      <c r="E38" s="184" t="s">
        <v>118</v>
      </c>
      <c r="F38" s="184" t="s">
        <v>80</v>
      </c>
      <c r="G38" s="184" t="s">
        <v>61</v>
      </c>
      <c r="H38" s="87" t="s">
        <v>147</v>
      </c>
      <c r="I38" s="87" t="s">
        <v>120</v>
      </c>
      <c r="J38" s="87" t="s">
        <v>130</v>
      </c>
      <c r="K38" s="176">
        <v>400000</v>
      </c>
      <c r="L38" s="79">
        <v>14</v>
      </c>
      <c r="M38" s="79">
        <v>0</v>
      </c>
      <c r="N38" s="79">
        <v>67</v>
      </c>
      <c r="O38" s="88">
        <v>4</v>
      </c>
      <c r="P38" s="89">
        <v>0</v>
      </c>
      <c r="Q38" s="90">
        <f>O38+P38</f>
        <v>4</v>
      </c>
      <c r="R38" s="80">
        <f>IFERROR(Q38/N38,"-")</f>
        <v>0.059701492537313</v>
      </c>
      <c r="S38" s="79">
        <v>2</v>
      </c>
      <c r="T38" s="79">
        <v>1</v>
      </c>
      <c r="U38" s="80">
        <f>IFERROR(T38/(Q38),"-")</f>
        <v>0.25</v>
      </c>
      <c r="V38" s="81">
        <f>IFERROR(K38/SUM(Q38:Q42),"-")</f>
        <v>5555.5555555556</v>
      </c>
      <c r="W38" s="82">
        <v>3</v>
      </c>
      <c r="X38" s="80">
        <f>IF(Q38=0,"-",W38/Q38)</f>
        <v>0.75</v>
      </c>
      <c r="Y38" s="181">
        <v>60000</v>
      </c>
      <c r="Z38" s="182">
        <f>IFERROR(Y38/Q38,"-")</f>
        <v>15000</v>
      </c>
      <c r="AA38" s="182">
        <f>IFERROR(Y38/W38,"-")</f>
        <v>20000</v>
      </c>
      <c r="AB38" s="176">
        <f>SUM(Y38:Y42)-SUM(K38:K42)</f>
        <v>1041000</v>
      </c>
      <c r="AC38" s="83">
        <f>SUM(Y38:Y42)/SUM(K38:K42)</f>
        <v>3.6025</v>
      </c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>
        <v>1</v>
      </c>
      <c r="AO38" s="98">
        <f>IF(Q38=0,"",IF(AN38=0,"",(AN38/Q38)))</f>
        <v>0.25</v>
      </c>
      <c r="AP38" s="97"/>
      <c r="AQ38" s="99">
        <f>IFERROR(AP38/AN38,"-")</f>
        <v>0</v>
      </c>
      <c r="AR38" s="100"/>
      <c r="AS38" s="101">
        <f>IFERROR(AR38/AN38,"-")</f>
        <v>0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2</v>
      </c>
      <c r="BG38" s="110">
        <f>IF(Q38=0,"",IF(BF38=0,"",(BF38/Q38)))</f>
        <v>0.5</v>
      </c>
      <c r="BH38" s="109">
        <v>2</v>
      </c>
      <c r="BI38" s="111">
        <f>IFERROR(BH38/BF38,"-")</f>
        <v>1</v>
      </c>
      <c r="BJ38" s="112">
        <v>20000</v>
      </c>
      <c r="BK38" s="113">
        <f>IFERROR(BJ38/BF38,"-")</f>
        <v>10000</v>
      </c>
      <c r="BL38" s="114">
        <v>1</v>
      </c>
      <c r="BM38" s="114"/>
      <c r="BN38" s="114">
        <v>1</v>
      </c>
      <c r="BO38" s="116"/>
      <c r="BP38" s="117">
        <f>IF(Q38=0,"",IF(BO38=0,"",(BO38/Q38)))</f>
        <v>0</v>
      </c>
      <c r="BQ38" s="118"/>
      <c r="BR38" s="119" t="str">
        <f>IFERROR(BQ38/BO38,"-")</f>
        <v>-</v>
      </c>
      <c r="BS38" s="120"/>
      <c r="BT38" s="121" t="str">
        <f>IFERROR(BS38/BO38,"-")</f>
        <v>-</v>
      </c>
      <c r="BU38" s="122"/>
      <c r="BV38" s="122"/>
      <c r="BW38" s="122"/>
      <c r="BX38" s="123">
        <v>1</v>
      </c>
      <c r="BY38" s="124">
        <f>IF(Q38=0,"",IF(BX38=0,"",(BX38/Q38)))</f>
        <v>0.25</v>
      </c>
      <c r="BZ38" s="125">
        <v>1</v>
      </c>
      <c r="CA38" s="126">
        <f>IFERROR(BZ38/BX38,"-")</f>
        <v>1</v>
      </c>
      <c r="CB38" s="127">
        <v>40000</v>
      </c>
      <c r="CC38" s="128">
        <f>IFERROR(CB38/BX38,"-")</f>
        <v>40000</v>
      </c>
      <c r="CD38" s="129"/>
      <c r="CE38" s="129"/>
      <c r="CF38" s="129">
        <v>1</v>
      </c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3</v>
      </c>
      <c r="CQ38" s="138">
        <v>60000</v>
      </c>
      <c r="CR38" s="138">
        <v>40000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/>
      <c r="B39" s="184" t="s">
        <v>148</v>
      </c>
      <c r="C39" s="184" t="s">
        <v>58</v>
      </c>
      <c r="D39" s="184"/>
      <c r="E39" s="184" t="s">
        <v>118</v>
      </c>
      <c r="F39" s="184" t="s">
        <v>132</v>
      </c>
      <c r="G39" s="184" t="s">
        <v>61</v>
      </c>
      <c r="H39" s="87"/>
      <c r="I39" s="87" t="s">
        <v>120</v>
      </c>
      <c r="J39" s="87"/>
      <c r="K39" s="176"/>
      <c r="L39" s="79">
        <v>30</v>
      </c>
      <c r="M39" s="79">
        <v>0</v>
      </c>
      <c r="N39" s="79">
        <v>108</v>
      </c>
      <c r="O39" s="88">
        <v>9</v>
      </c>
      <c r="P39" s="89">
        <v>0</v>
      </c>
      <c r="Q39" s="90">
        <f>O39+P39</f>
        <v>9</v>
      </c>
      <c r="R39" s="80">
        <f>IFERROR(Q39/N39,"-")</f>
        <v>0.083333333333333</v>
      </c>
      <c r="S39" s="79">
        <v>2</v>
      </c>
      <c r="T39" s="79">
        <v>5</v>
      </c>
      <c r="U39" s="80">
        <f>IFERROR(T39/(Q39),"-")</f>
        <v>0.55555555555556</v>
      </c>
      <c r="V39" s="81"/>
      <c r="W39" s="82">
        <v>4</v>
      </c>
      <c r="X39" s="80">
        <f>IF(Q39=0,"-",W39/Q39)</f>
        <v>0.44444444444444</v>
      </c>
      <c r="Y39" s="181">
        <v>32000</v>
      </c>
      <c r="Z39" s="182">
        <f>IFERROR(Y39/Q39,"-")</f>
        <v>3555.5555555556</v>
      </c>
      <c r="AA39" s="182">
        <f>IFERROR(Y39/W39,"-")</f>
        <v>8000</v>
      </c>
      <c r="AB39" s="176"/>
      <c r="AC39" s="83"/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>
        <v>1</v>
      </c>
      <c r="AX39" s="104">
        <f>IF(Q39=0,"",IF(AW39=0,"",(AW39/Q39)))</f>
        <v>0.11111111111111</v>
      </c>
      <c r="AY39" s="103"/>
      <c r="AZ39" s="105">
        <f>IFERROR(AY39/AW39,"-")</f>
        <v>0</v>
      </c>
      <c r="BA39" s="106"/>
      <c r="BB39" s="107">
        <f>IFERROR(BA39/AW39,"-")</f>
        <v>0</v>
      </c>
      <c r="BC39" s="108"/>
      <c r="BD39" s="108"/>
      <c r="BE39" s="108"/>
      <c r="BF39" s="109">
        <v>3</v>
      </c>
      <c r="BG39" s="110">
        <f>IF(Q39=0,"",IF(BF39=0,"",(BF39/Q39)))</f>
        <v>0.33333333333333</v>
      </c>
      <c r="BH39" s="109">
        <v>2</v>
      </c>
      <c r="BI39" s="111">
        <f>IFERROR(BH39/BF39,"-")</f>
        <v>0.66666666666667</v>
      </c>
      <c r="BJ39" s="112">
        <v>11000</v>
      </c>
      <c r="BK39" s="113">
        <f>IFERROR(BJ39/BF39,"-")</f>
        <v>3666.6666666667</v>
      </c>
      <c r="BL39" s="114">
        <v>1</v>
      </c>
      <c r="BM39" s="114">
        <v>1</v>
      </c>
      <c r="BN39" s="114"/>
      <c r="BO39" s="116">
        <v>4</v>
      </c>
      <c r="BP39" s="117">
        <f>IF(Q39=0,"",IF(BO39=0,"",(BO39/Q39)))</f>
        <v>0.44444444444444</v>
      </c>
      <c r="BQ39" s="118">
        <v>1</v>
      </c>
      <c r="BR39" s="119">
        <f>IFERROR(BQ39/BO39,"-")</f>
        <v>0.25</v>
      </c>
      <c r="BS39" s="120">
        <v>8000</v>
      </c>
      <c r="BT39" s="121">
        <f>IFERROR(BS39/BO39,"-")</f>
        <v>2000</v>
      </c>
      <c r="BU39" s="122"/>
      <c r="BV39" s="122">
        <v>1</v>
      </c>
      <c r="BW39" s="122"/>
      <c r="BX39" s="123">
        <v>1</v>
      </c>
      <c r="BY39" s="124">
        <f>IF(Q39=0,"",IF(BX39=0,"",(BX39/Q39)))</f>
        <v>0.11111111111111</v>
      </c>
      <c r="BZ39" s="125">
        <v>1</v>
      </c>
      <c r="CA39" s="126">
        <f>IFERROR(BZ39/BX39,"-")</f>
        <v>1</v>
      </c>
      <c r="CB39" s="127">
        <v>13000</v>
      </c>
      <c r="CC39" s="128">
        <f>IFERROR(CB39/BX39,"-")</f>
        <v>13000</v>
      </c>
      <c r="CD39" s="129"/>
      <c r="CE39" s="129"/>
      <c r="CF39" s="129">
        <v>1</v>
      </c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4</v>
      </c>
      <c r="CQ39" s="138">
        <v>32000</v>
      </c>
      <c r="CR39" s="138">
        <v>13000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149</v>
      </c>
      <c r="C40" s="184" t="s">
        <v>58</v>
      </c>
      <c r="D40" s="184"/>
      <c r="E40" s="184" t="s">
        <v>118</v>
      </c>
      <c r="F40" s="184" t="s">
        <v>87</v>
      </c>
      <c r="G40" s="184" t="s">
        <v>61</v>
      </c>
      <c r="H40" s="87"/>
      <c r="I40" s="87" t="s">
        <v>120</v>
      </c>
      <c r="J40" s="87"/>
      <c r="K40" s="176"/>
      <c r="L40" s="79">
        <v>20</v>
      </c>
      <c r="M40" s="79">
        <v>0</v>
      </c>
      <c r="N40" s="79">
        <v>80</v>
      </c>
      <c r="O40" s="88">
        <v>4</v>
      </c>
      <c r="P40" s="89">
        <v>0</v>
      </c>
      <c r="Q40" s="90">
        <f>O40+P40</f>
        <v>4</v>
      </c>
      <c r="R40" s="80">
        <f>IFERROR(Q40/N40,"-")</f>
        <v>0.05</v>
      </c>
      <c r="S40" s="79">
        <v>3</v>
      </c>
      <c r="T40" s="79">
        <v>0</v>
      </c>
      <c r="U40" s="80">
        <f>IFERROR(T40/(Q40),"-")</f>
        <v>0</v>
      </c>
      <c r="V40" s="81"/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2</v>
      </c>
      <c r="BG40" s="110">
        <f>IF(Q40=0,"",IF(BF40=0,"",(BF40/Q40)))</f>
        <v>0.5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1</v>
      </c>
      <c r="BP40" s="117">
        <f>IF(Q40=0,"",IF(BO40=0,"",(BO40/Q40)))</f>
        <v>0.25</v>
      </c>
      <c r="BQ40" s="118"/>
      <c r="BR40" s="119">
        <f>IFERROR(BQ40/BO40,"-")</f>
        <v>0</v>
      </c>
      <c r="BS40" s="120"/>
      <c r="BT40" s="121">
        <f>IFERROR(BS40/BO40,"-")</f>
        <v>0</v>
      </c>
      <c r="BU40" s="122"/>
      <c r="BV40" s="122"/>
      <c r="BW40" s="122"/>
      <c r="BX40" s="123">
        <v>1</v>
      </c>
      <c r="BY40" s="124">
        <f>IF(Q40=0,"",IF(BX40=0,"",(BX40/Q40)))</f>
        <v>0.25</v>
      </c>
      <c r="BZ40" s="125"/>
      <c r="CA40" s="126">
        <f>IFERROR(BZ40/BX40,"-")</f>
        <v>0</v>
      </c>
      <c r="CB40" s="127"/>
      <c r="CC40" s="128">
        <f>IFERROR(CB40/BX40,"-")</f>
        <v>0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150</v>
      </c>
      <c r="C41" s="184" t="s">
        <v>58</v>
      </c>
      <c r="D41" s="184"/>
      <c r="E41" s="184" t="s">
        <v>118</v>
      </c>
      <c r="F41" s="184" t="s">
        <v>90</v>
      </c>
      <c r="G41" s="184" t="s">
        <v>61</v>
      </c>
      <c r="H41" s="87"/>
      <c r="I41" s="87" t="s">
        <v>120</v>
      </c>
      <c r="J41" s="87"/>
      <c r="K41" s="176"/>
      <c r="L41" s="79">
        <v>31</v>
      </c>
      <c r="M41" s="79">
        <v>0</v>
      </c>
      <c r="N41" s="79">
        <v>135</v>
      </c>
      <c r="O41" s="88">
        <v>9</v>
      </c>
      <c r="P41" s="89">
        <v>0</v>
      </c>
      <c r="Q41" s="90">
        <f>O41+P41</f>
        <v>9</v>
      </c>
      <c r="R41" s="80">
        <f>IFERROR(Q41/N41,"-")</f>
        <v>0.066666666666667</v>
      </c>
      <c r="S41" s="79">
        <v>4</v>
      </c>
      <c r="T41" s="79">
        <v>1</v>
      </c>
      <c r="U41" s="80">
        <f>IFERROR(T41/(Q41),"-")</f>
        <v>0.11111111111111</v>
      </c>
      <c r="V41" s="81"/>
      <c r="W41" s="82">
        <v>1</v>
      </c>
      <c r="X41" s="80">
        <f>IF(Q41=0,"-",W41/Q41)</f>
        <v>0.11111111111111</v>
      </c>
      <c r="Y41" s="181">
        <v>46000</v>
      </c>
      <c r="Z41" s="182">
        <f>IFERROR(Y41/Q41,"-")</f>
        <v>5111.1111111111</v>
      </c>
      <c r="AA41" s="182">
        <f>IFERROR(Y41/W41,"-")</f>
        <v>46000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>
        <v>1</v>
      </c>
      <c r="AO41" s="98">
        <f>IF(Q41=0,"",IF(AN41=0,"",(AN41/Q41)))</f>
        <v>0.11111111111111</v>
      </c>
      <c r="AP41" s="97"/>
      <c r="AQ41" s="99">
        <f>IFERROR(AP41/AN41,"-")</f>
        <v>0</v>
      </c>
      <c r="AR41" s="100"/>
      <c r="AS41" s="101">
        <f>IFERROR(AR41/AN41,"-")</f>
        <v>0</v>
      </c>
      <c r="AT41" s="102"/>
      <c r="AU41" s="102"/>
      <c r="AV41" s="102"/>
      <c r="AW41" s="103">
        <v>2</v>
      </c>
      <c r="AX41" s="104">
        <f>IF(Q41=0,"",IF(AW41=0,"",(AW41/Q41)))</f>
        <v>0.22222222222222</v>
      </c>
      <c r="AY41" s="103"/>
      <c r="AZ41" s="105">
        <f>IFERROR(AY41/AW41,"-")</f>
        <v>0</v>
      </c>
      <c r="BA41" s="106"/>
      <c r="BB41" s="107">
        <f>IFERROR(BA41/AW41,"-")</f>
        <v>0</v>
      </c>
      <c r="BC41" s="108"/>
      <c r="BD41" s="108"/>
      <c r="BE41" s="108"/>
      <c r="BF41" s="109">
        <v>1</v>
      </c>
      <c r="BG41" s="110">
        <f>IF(Q41=0,"",IF(BF41=0,"",(BF41/Q41)))</f>
        <v>0.11111111111111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>
        <v>3</v>
      </c>
      <c r="BP41" s="117">
        <f>IF(Q41=0,"",IF(BO41=0,"",(BO41/Q41)))</f>
        <v>0.33333333333333</v>
      </c>
      <c r="BQ41" s="118"/>
      <c r="BR41" s="119">
        <f>IFERROR(BQ41/BO41,"-")</f>
        <v>0</v>
      </c>
      <c r="BS41" s="120"/>
      <c r="BT41" s="121">
        <f>IFERROR(BS41/BO41,"-")</f>
        <v>0</v>
      </c>
      <c r="BU41" s="122"/>
      <c r="BV41" s="122"/>
      <c r="BW41" s="122"/>
      <c r="BX41" s="123">
        <v>2</v>
      </c>
      <c r="BY41" s="124">
        <f>IF(Q41=0,"",IF(BX41=0,"",(BX41/Q41)))</f>
        <v>0.22222222222222</v>
      </c>
      <c r="BZ41" s="125">
        <v>1</v>
      </c>
      <c r="CA41" s="126">
        <f>IFERROR(BZ41/BX41,"-")</f>
        <v>0.5</v>
      </c>
      <c r="CB41" s="127">
        <v>46000</v>
      </c>
      <c r="CC41" s="128">
        <f>IFERROR(CB41/BX41,"-")</f>
        <v>23000</v>
      </c>
      <c r="CD41" s="129"/>
      <c r="CE41" s="129"/>
      <c r="CF41" s="129">
        <v>1</v>
      </c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1</v>
      </c>
      <c r="CQ41" s="138">
        <v>46000</v>
      </c>
      <c r="CR41" s="138">
        <v>46000</v>
      </c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151</v>
      </c>
      <c r="C42" s="184" t="s">
        <v>58</v>
      </c>
      <c r="D42" s="184"/>
      <c r="E42" s="184" t="s">
        <v>115</v>
      </c>
      <c r="F42" s="184" t="s">
        <v>115</v>
      </c>
      <c r="G42" s="184" t="s">
        <v>66</v>
      </c>
      <c r="H42" s="87"/>
      <c r="I42" s="87"/>
      <c r="J42" s="87"/>
      <c r="K42" s="176"/>
      <c r="L42" s="79">
        <v>203</v>
      </c>
      <c r="M42" s="79">
        <v>134</v>
      </c>
      <c r="N42" s="79">
        <v>90</v>
      </c>
      <c r="O42" s="88">
        <v>46</v>
      </c>
      <c r="P42" s="89">
        <v>0</v>
      </c>
      <c r="Q42" s="90">
        <f>O42+P42</f>
        <v>46</v>
      </c>
      <c r="R42" s="80">
        <f>IFERROR(Q42/N42,"-")</f>
        <v>0.51111111111111</v>
      </c>
      <c r="S42" s="79">
        <v>17</v>
      </c>
      <c r="T42" s="79">
        <v>11</v>
      </c>
      <c r="U42" s="80">
        <f>IFERROR(T42/(Q42),"-")</f>
        <v>0.23913043478261</v>
      </c>
      <c r="V42" s="81"/>
      <c r="W42" s="82">
        <v>13</v>
      </c>
      <c r="X42" s="80">
        <f>IF(Q42=0,"-",W42/Q42)</f>
        <v>0.28260869565217</v>
      </c>
      <c r="Y42" s="181">
        <v>1303000</v>
      </c>
      <c r="Z42" s="182">
        <f>IFERROR(Y42/Q42,"-")</f>
        <v>28326.086956522</v>
      </c>
      <c r="AA42" s="182">
        <f>IFERROR(Y42/W42,"-")</f>
        <v>100230.76923077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>
        <v>1</v>
      </c>
      <c r="AO42" s="98">
        <f>IF(Q42=0,"",IF(AN42=0,"",(AN42/Q42)))</f>
        <v>0.021739130434783</v>
      </c>
      <c r="AP42" s="97"/>
      <c r="AQ42" s="99">
        <f>IFERROR(AP42/AN42,"-")</f>
        <v>0</v>
      </c>
      <c r="AR42" s="100"/>
      <c r="AS42" s="101">
        <f>IFERROR(AR42/AN42,"-")</f>
        <v>0</v>
      </c>
      <c r="AT42" s="102"/>
      <c r="AU42" s="102"/>
      <c r="AV42" s="102"/>
      <c r="AW42" s="103">
        <v>1</v>
      </c>
      <c r="AX42" s="104">
        <f>IF(Q42=0,"",IF(AW42=0,"",(AW42/Q42)))</f>
        <v>0.021739130434783</v>
      </c>
      <c r="AY42" s="103"/>
      <c r="AZ42" s="105">
        <f>IFERROR(AY42/AW42,"-")</f>
        <v>0</v>
      </c>
      <c r="BA42" s="106"/>
      <c r="BB42" s="107">
        <f>IFERROR(BA42/AW42,"-")</f>
        <v>0</v>
      </c>
      <c r="BC42" s="108"/>
      <c r="BD42" s="108"/>
      <c r="BE42" s="108"/>
      <c r="BF42" s="109">
        <v>9</v>
      </c>
      <c r="BG42" s="110">
        <f>IF(Q42=0,"",IF(BF42=0,"",(BF42/Q42)))</f>
        <v>0.19565217391304</v>
      </c>
      <c r="BH42" s="109">
        <v>2</v>
      </c>
      <c r="BI42" s="111">
        <f>IFERROR(BH42/BF42,"-")</f>
        <v>0.22222222222222</v>
      </c>
      <c r="BJ42" s="112">
        <v>702000</v>
      </c>
      <c r="BK42" s="113">
        <f>IFERROR(BJ42/BF42,"-")</f>
        <v>78000</v>
      </c>
      <c r="BL42" s="114"/>
      <c r="BM42" s="114"/>
      <c r="BN42" s="114">
        <v>2</v>
      </c>
      <c r="BO42" s="116">
        <v>16</v>
      </c>
      <c r="BP42" s="117">
        <f>IF(Q42=0,"",IF(BO42=0,"",(BO42/Q42)))</f>
        <v>0.34782608695652</v>
      </c>
      <c r="BQ42" s="118">
        <v>5</v>
      </c>
      <c r="BR42" s="119">
        <f>IFERROR(BQ42/BO42,"-")</f>
        <v>0.3125</v>
      </c>
      <c r="BS42" s="120">
        <v>76000</v>
      </c>
      <c r="BT42" s="121">
        <f>IFERROR(BS42/BO42,"-")</f>
        <v>4750</v>
      </c>
      <c r="BU42" s="122">
        <v>3</v>
      </c>
      <c r="BV42" s="122"/>
      <c r="BW42" s="122">
        <v>2</v>
      </c>
      <c r="BX42" s="123">
        <v>16</v>
      </c>
      <c r="BY42" s="124">
        <f>IF(Q42=0,"",IF(BX42=0,"",(BX42/Q42)))</f>
        <v>0.34782608695652</v>
      </c>
      <c r="BZ42" s="125">
        <v>4</v>
      </c>
      <c r="CA42" s="126">
        <f>IFERROR(BZ42/BX42,"-")</f>
        <v>0.25</v>
      </c>
      <c r="CB42" s="127">
        <v>367000</v>
      </c>
      <c r="CC42" s="128">
        <f>IFERROR(CB42/BX42,"-")</f>
        <v>22937.5</v>
      </c>
      <c r="CD42" s="129">
        <v>1</v>
      </c>
      <c r="CE42" s="129">
        <v>1</v>
      </c>
      <c r="CF42" s="129">
        <v>2</v>
      </c>
      <c r="CG42" s="130">
        <v>3</v>
      </c>
      <c r="CH42" s="131">
        <f>IF(Q42=0,"",IF(CG42=0,"",(CG42/Q42)))</f>
        <v>0.065217391304348</v>
      </c>
      <c r="CI42" s="132">
        <v>2</v>
      </c>
      <c r="CJ42" s="133">
        <f>IFERROR(CI42/CG42,"-")</f>
        <v>0.66666666666667</v>
      </c>
      <c r="CK42" s="134">
        <v>158000</v>
      </c>
      <c r="CL42" s="135">
        <f>IFERROR(CK42/CG42,"-")</f>
        <v>52666.666666667</v>
      </c>
      <c r="CM42" s="136"/>
      <c r="CN42" s="136"/>
      <c r="CO42" s="136">
        <v>2</v>
      </c>
      <c r="CP42" s="137">
        <v>13</v>
      </c>
      <c r="CQ42" s="138">
        <v>1303000</v>
      </c>
      <c r="CR42" s="138">
        <v>637000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>
        <f>AC43</f>
        <v>0.645</v>
      </c>
      <c r="B43" s="184" t="s">
        <v>152</v>
      </c>
      <c r="C43" s="184" t="s">
        <v>58</v>
      </c>
      <c r="D43" s="184"/>
      <c r="E43" s="184" t="s">
        <v>118</v>
      </c>
      <c r="F43" s="184" t="s">
        <v>93</v>
      </c>
      <c r="G43" s="184" t="s">
        <v>61</v>
      </c>
      <c r="H43" s="87" t="s">
        <v>153</v>
      </c>
      <c r="I43" s="87" t="s">
        <v>120</v>
      </c>
      <c r="J43" s="87" t="s">
        <v>130</v>
      </c>
      <c r="K43" s="176">
        <v>400000</v>
      </c>
      <c r="L43" s="79">
        <v>14</v>
      </c>
      <c r="M43" s="79">
        <v>0</v>
      </c>
      <c r="N43" s="79">
        <v>69</v>
      </c>
      <c r="O43" s="88">
        <v>6</v>
      </c>
      <c r="P43" s="89">
        <v>0</v>
      </c>
      <c r="Q43" s="90">
        <f>O43+P43</f>
        <v>6</v>
      </c>
      <c r="R43" s="80">
        <f>IFERROR(Q43/N43,"-")</f>
        <v>0.08695652173913</v>
      </c>
      <c r="S43" s="79">
        <v>4</v>
      </c>
      <c r="T43" s="79">
        <v>0</v>
      </c>
      <c r="U43" s="80">
        <f>IFERROR(T43/(Q43),"-")</f>
        <v>0</v>
      </c>
      <c r="V43" s="81">
        <f>IFERROR(K43/SUM(Q43:Q47),"-")</f>
        <v>7547.1698113208</v>
      </c>
      <c r="W43" s="82">
        <v>3</v>
      </c>
      <c r="X43" s="80">
        <f>IF(Q43=0,"-",W43/Q43)</f>
        <v>0.5</v>
      </c>
      <c r="Y43" s="181">
        <v>63000</v>
      </c>
      <c r="Z43" s="182">
        <f>IFERROR(Y43/Q43,"-")</f>
        <v>10500</v>
      </c>
      <c r="AA43" s="182">
        <f>IFERROR(Y43/W43,"-")</f>
        <v>21000</v>
      </c>
      <c r="AB43" s="176">
        <f>SUM(Y43:Y47)-SUM(K43:K47)</f>
        <v>-142000</v>
      </c>
      <c r="AC43" s="83">
        <f>SUM(Y43:Y47)/SUM(K43:K47)</f>
        <v>0.645</v>
      </c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>
        <f>IF(Q43=0,"",IF(BF43=0,"",(BF43/Q43)))</f>
        <v>0</v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>
        <v>4</v>
      </c>
      <c r="BP43" s="117">
        <f>IF(Q43=0,"",IF(BO43=0,"",(BO43/Q43)))</f>
        <v>0.66666666666667</v>
      </c>
      <c r="BQ43" s="118">
        <v>2</v>
      </c>
      <c r="BR43" s="119">
        <f>IFERROR(BQ43/BO43,"-")</f>
        <v>0.5</v>
      </c>
      <c r="BS43" s="120">
        <v>60000</v>
      </c>
      <c r="BT43" s="121">
        <f>IFERROR(BS43/BO43,"-")</f>
        <v>15000</v>
      </c>
      <c r="BU43" s="122">
        <v>1</v>
      </c>
      <c r="BV43" s="122"/>
      <c r="BW43" s="122">
        <v>1</v>
      </c>
      <c r="BX43" s="123">
        <v>2</v>
      </c>
      <c r="BY43" s="124">
        <f>IF(Q43=0,"",IF(BX43=0,"",(BX43/Q43)))</f>
        <v>0.33333333333333</v>
      </c>
      <c r="BZ43" s="125">
        <v>1</v>
      </c>
      <c r="CA43" s="126">
        <f>IFERROR(BZ43/BX43,"-")</f>
        <v>0.5</v>
      </c>
      <c r="CB43" s="127">
        <v>3000</v>
      </c>
      <c r="CC43" s="128">
        <f>IFERROR(CB43/BX43,"-")</f>
        <v>1500</v>
      </c>
      <c r="CD43" s="129">
        <v>1</v>
      </c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3</v>
      </c>
      <c r="CQ43" s="138">
        <v>63000</v>
      </c>
      <c r="CR43" s="138">
        <v>55000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/>
      <c r="B44" s="184" t="s">
        <v>154</v>
      </c>
      <c r="C44" s="184" t="s">
        <v>58</v>
      </c>
      <c r="D44" s="184"/>
      <c r="E44" s="184" t="s">
        <v>118</v>
      </c>
      <c r="F44" s="184" t="s">
        <v>96</v>
      </c>
      <c r="G44" s="184" t="s">
        <v>61</v>
      </c>
      <c r="H44" s="87"/>
      <c r="I44" s="87" t="s">
        <v>120</v>
      </c>
      <c r="J44" s="87"/>
      <c r="K44" s="176"/>
      <c r="L44" s="79">
        <v>20</v>
      </c>
      <c r="M44" s="79">
        <v>0</v>
      </c>
      <c r="N44" s="79">
        <v>93</v>
      </c>
      <c r="O44" s="88">
        <v>3</v>
      </c>
      <c r="P44" s="89">
        <v>0</v>
      </c>
      <c r="Q44" s="90">
        <f>O44+P44</f>
        <v>3</v>
      </c>
      <c r="R44" s="80">
        <f>IFERROR(Q44/N44,"-")</f>
        <v>0.032258064516129</v>
      </c>
      <c r="S44" s="79">
        <v>0</v>
      </c>
      <c r="T44" s="79">
        <v>0</v>
      </c>
      <c r="U44" s="80">
        <f>IFERROR(T44/(Q44),"-")</f>
        <v>0</v>
      </c>
      <c r="V44" s="81"/>
      <c r="W44" s="82">
        <v>2</v>
      </c>
      <c r="X44" s="80">
        <f>IF(Q44=0,"-",W44/Q44)</f>
        <v>0.66666666666667</v>
      </c>
      <c r="Y44" s="181">
        <v>23000</v>
      </c>
      <c r="Z44" s="182">
        <f>IFERROR(Y44/Q44,"-")</f>
        <v>7666.6666666667</v>
      </c>
      <c r="AA44" s="182">
        <f>IFERROR(Y44/W44,"-")</f>
        <v>11500</v>
      </c>
      <c r="AB44" s="176"/>
      <c r="AC44" s="83"/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>
        <v>1</v>
      </c>
      <c r="AO44" s="98">
        <f>IF(Q44=0,"",IF(AN44=0,"",(AN44/Q44)))</f>
        <v>0.33333333333333</v>
      </c>
      <c r="AP44" s="97">
        <v>1</v>
      </c>
      <c r="AQ44" s="99">
        <f>IFERROR(AP44/AN44,"-")</f>
        <v>1</v>
      </c>
      <c r="AR44" s="100">
        <v>10000</v>
      </c>
      <c r="AS44" s="101">
        <f>IFERROR(AR44/AN44,"-")</f>
        <v>10000</v>
      </c>
      <c r="AT44" s="102"/>
      <c r="AU44" s="102">
        <v>1</v>
      </c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>
        <v>1</v>
      </c>
      <c r="BG44" s="110">
        <f>IF(Q44=0,"",IF(BF44=0,"",(BF44/Q44)))</f>
        <v>0.33333333333333</v>
      </c>
      <c r="BH44" s="109"/>
      <c r="BI44" s="111">
        <f>IFERROR(BH44/BF44,"-")</f>
        <v>0</v>
      </c>
      <c r="BJ44" s="112"/>
      <c r="BK44" s="113">
        <f>IFERROR(BJ44/BF44,"-")</f>
        <v>0</v>
      </c>
      <c r="BL44" s="114"/>
      <c r="BM44" s="114"/>
      <c r="BN44" s="114"/>
      <c r="BO44" s="116"/>
      <c r="BP44" s="117">
        <f>IF(Q44=0,"",IF(BO44=0,"",(BO44/Q44)))</f>
        <v>0</v>
      </c>
      <c r="BQ44" s="118"/>
      <c r="BR44" s="119" t="str">
        <f>IFERROR(BQ44/BO44,"-")</f>
        <v>-</v>
      </c>
      <c r="BS44" s="120"/>
      <c r="BT44" s="121" t="str">
        <f>IFERROR(BS44/BO44,"-")</f>
        <v>-</v>
      </c>
      <c r="BU44" s="122"/>
      <c r="BV44" s="122"/>
      <c r="BW44" s="122"/>
      <c r="BX44" s="123">
        <v>1</v>
      </c>
      <c r="BY44" s="124">
        <f>IF(Q44=0,"",IF(BX44=0,"",(BX44/Q44)))</f>
        <v>0.33333333333333</v>
      </c>
      <c r="BZ44" s="125">
        <v>1</v>
      </c>
      <c r="CA44" s="126">
        <f>IFERROR(BZ44/BX44,"-")</f>
        <v>1</v>
      </c>
      <c r="CB44" s="127">
        <v>13000</v>
      </c>
      <c r="CC44" s="128">
        <f>IFERROR(CB44/BX44,"-")</f>
        <v>13000</v>
      </c>
      <c r="CD44" s="129"/>
      <c r="CE44" s="129"/>
      <c r="CF44" s="129">
        <v>1</v>
      </c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2</v>
      </c>
      <c r="CQ44" s="138">
        <v>23000</v>
      </c>
      <c r="CR44" s="138">
        <v>13000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/>
      <c r="B45" s="184" t="s">
        <v>155</v>
      </c>
      <c r="C45" s="184" t="s">
        <v>58</v>
      </c>
      <c r="D45" s="184"/>
      <c r="E45" s="184" t="s">
        <v>118</v>
      </c>
      <c r="F45" s="184" t="s">
        <v>99</v>
      </c>
      <c r="G45" s="184" t="s">
        <v>61</v>
      </c>
      <c r="H45" s="87"/>
      <c r="I45" s="87" t="s">
        <v>120</v>
      </c>
      <c r="J45" s="87"/>
      <c r="K45" s="176"/>
      <c r="L45" s="79">
        <v>10</v>
      </c>
      <c r="M45" s="79">
        <v>0</v>
      </c>
      <c r="N45" s="79">
        <v>91</v>
      </c>
      <c r="O45" s="88">
        <v>1</v>
      </c>
      <c r="P45" s="89">
        <v>0</v>
      </c>
      <c r="Q45" s="90">
        <f>O45+P45</f>
        <v>1</v>
      </c>
      <c r="R45" s="80">
        <f>IFERROR(Q45/N45,"-")</f>
        <v>0.010989010989011</v>
      </c>
      <c r="S45" s="79">
        <v>0</v>
      </c>
      <c r="T45" s="79">
        <v>0</v>
      </c>
      <c r="U45" s="80">
        <f>IFERROR(T45/(Q45),"-")</f>
        <v>0</v>
      </c>
      <c r="V45" s="81"/>
      <c r="W45" s="82">
        <v>0</v>
      </c>
      <c r="X45" s="80">
        <f>IF(Q45=0,"-",W45/Q45)</f>
        <v>0</v>
      </c>
      <c r="Y45" s="181">
        <v>0</v>
      </c>
      <c r="Z45" s="182">
        <f>IFERROR(Y45/Q45,"-")</f>
        <v>0</v>
      </c>
      <c r="AA45" s="182" t="str">
        <f>IFERROR(Y45/W45,"-")</f>
        <v>-</v>
      </c>
      <c r="AB45" s="176"/>
      <c r="AC45" s="83"/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/>
      <c r="BG45" s="110">
        <f>IF(Q45=0,"",IF(BF45=0,"",(BF45/Q45)))</f>
        <v>0</v>
      </c>
      <c r="BH45" s="109"/>
      <c r="BI45" s="111" t="str">
        <f>IFERROR(BH45/BF45,"-")</f>
        <v>-</v>
      </c>
      <c r="BJ45" s="112"/>
      <c r="BK45" s="113" t="str">
        <f>IFERROR(BJ45/BF45,"-")</f>
        <v>-</v>
      </c>
      <c r="BL45" s="114"/>
      <c r="BM45" s="114"/>
      <c r="BN45" s="114"/>
      <c r="BO45" s="116">
        <v>1</v>
      </c>
      <c r="BP45" s="117">
        <f>IF(Q45=0,"",IF(BO45=0,"",(BO45/Q45)))</f>
        <v>1</v>
      </c>
      <c r="BQ45" s="118"/>
      <c r="BR45" s="119">
        <f>IFERROR(BQ45/BO45,"-")</f>
        <v>0</v>
      </c>
      <c r="BS45" s="120"/>
      <c r="BT45" s="121">
        <f>IFERROR(BS45/BO45,"-")</f>
        <v>0</v>
      </c>
      <c r="BU45" s="122"/>
      <c r="BV45" s="122"/>
      <c r="BW45" s="122"/>
      <c r="BX45" s="123"/>
      <c r="BY45" s="124">
        <f>IF(Q45=0,"",IF(BX45=0,"",(BX45/Q45)))</f>
        <v>0</v>
      </c>
      <c r="BZ45" s="125"/>
      <c r="CA45" s="126" t="str">
        <f>IFERROR(BZ45/BX45,"-")</f>
        <v>-</v>
      </c>
      <c r="CB45" s="127"/>
      <c r="CC45" s="128" t="str">
        <f>IFERROR(CB45/BX45,"-")</f>
        <v>-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156</v>
      </c>
      <c r="C46" s="184" t="s">
        <v>58</v>
      </c>
      <c r="D46" s="184"/>
      <c r="E46" s="184" t="s">
        <v>118</v>
      </c>
      <c r="F46" s="184" t="s">
        <v>157</v>
      </c>
      <c r="G46" s="184" t="s">
        <v>61</v>
      </c>
      <c r="H46" s="87"/>
      <c r="I46" s="87" t="s">
        <v>120</v>
      </c>
      <c r="J46" s="87"/>
      <c r="K46" s="176"/>
      <c r="L46" s="79">
        <v>18</v>
      </c>
      <c r="M46" s="79">
        <v>0</v>
      </c>
      <c r="N46" s="79">
        <v>93</v>
      </c>
      <c r="O46" s="88">
        <v>16</v>
      </c>
      <c r="P46" s="89">
        <v>0</v>
      </c>
      <c r="Q46" s="90">
        <f>O46+P46</f>
        <v>16</v>
      </c>
      <c r="R46" s="80">
        <f>IFERROR(Q46/N46,"-")</f>
        <v>0.17204301075269</v>
      </c>
      <c r="S46" s="79">
        <v>6</v>
      </c>
      <c r="T46" s="79">
        <v>3</v>
      </c>
      <c r="U46" s="80">
        <f>IFERROR(T46/(Q46),"-")</f>
        <v>0.1875</v>
      </c>
      <c r="V46" s="81"/>
      <c r="W46" s="82">
        <v>1</v>
      </c>
      <c r="X46" s="80">
        <f>IF(Q46=0,"-",W46/Q46)</f>
        <v>0.0625</v>
      </c>
      <c r="Y46" s="181">
        <v>79000</v>
      </c>
      <c r="Z46" s="182">
        <f>IFERROR(Y46/Q46,"-")</f>
        <v>4937.5</v>
      </c>
      <c r="AA46" s="182">
        <f>IFERROR(Y46/W46,"-")</f>
        <v>79000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>
        <v>3</v>
      </c>
      <c r="AO46" s="98">
        <f>IF(Q46=0,"",IF(AN46=0,"",(AN46/Q46)))</f>
        <v>0.1875</v>
      </c>
      <c r="AP46" s="97"/>
      <c r="AQ46" s="99">
        <f>IFERROR(AP46/AN46,"-")</f>
        <v>0</v>
      </c>
      <c r="AR46" s="100"/>
      <c r="AS46" s="101">
        <f>IFERROR(AR46/AN46,"-")</f>
        <v>0</v>
      </c>
      <c r="AT46" s="102"/>
      <c r="AU46" s="102"/>
      <c r="AV46" s="102"/>
      <c r="AW46" s="103">
        <v>3</v>
      </c>
      <c r="AX46" s="104">
        <f>IF(Q46=0,"",IF(AW46=0,"",(AW46/Q46)))</f>
        <v>0.1875</v>
      </c>
      <c r="AY46" s="103">
        <v>1</v>
      </c>
      <c r="AZ46" s="105">
        <f>IFERROR(AY46/AW46,"-")</f>
        <v>0.33333333333333</v>
      </c>
      <c r="BA46" s="106">
        <v>10000</v>
      </c>
      <c r="BB46" s="107">
        <f>IFERROR(BA46/AW46,"-")</f>
        <v>3333.3333333333</v>
      </c>
      <c r="BC46" s="108">
        <v>1</v>
      </c>
      <c r="BD46" s="108"/>
      <c r="BE46" s="108"/>
      <c r="BF46" s="109">
        <v>2</v>
      </c>
      <c r="BG46" s="110">
        <f>IF(Q46=0,"",IF(BF46=0,"",(BF46/Q46)))</f>
        <v>0.125</v>
      </c>
      <c r="BH46" s="109">
        <v>1</v>
      </c>
      <c r="BI46" s="111">
        <f>IFERROR(BH46/BF46,"-")</f>
        <v>0.5</v>
      </c>
      <c r="BJ46" s="112">
        <v>18000</v>
      </c>
      <c r="BK46" s="113">
        <f>IFERROR(BJ46/BF46,"-")</f>
        <v>9000</v>
      </c>
      <c r="BL46" s="114"/>
      <c r="BM46" s="114"/>
      <c r="BN46" s="114">
        <v>1</v>
      </c>
      <c r="BO46" s="116">
        <v>6</v>
      </c>
      <c r="BP46" s="117">
        <f>IF(Q46=0,"",IF(BO46=0,"",(BO46/Q46)))</f>
        <v>0.375</v>
      </c>
      <c r="BQ46" s="118">
        <v>1</v>
      </c>
      <c r="BR46" s="119">
        <f>IFERROR(BQ46/BO46,"-")</f>
        <v>0.16666666666667</v>
      </c>
      <c r="BS46" s="120">
        <v>51000</v>
      </c>
      <c r="BT46" s="121">
        <f>IFERROR(BS46/BO46,"-")</f>
        <v>8500</v>
      </c>
      <c r="BU46" s="122"/>
      <c r="BV46" s="122"/>
      <c r="BW46" s="122">
        <v>1</v>
      </c>
      <c r="BX46" s="123"/>
      <c r="BY46" s="124">
        <f>IF(Q46=0,"",IF(BX46=0,"",(BX46/Q46)))</f>
        <v>0</v>
      </c>
      <c r="BZ46" s="125"/>
      <c r="CA46" s="126" t="str">
        <f>IFERROR(BZ46/BX46,"-")</f>
        <v>-</v>
      </c>
      <c r="CB46" s="127"/>
      <c r="CC46" s="128" t="str">
        <f>IFERROR(CB46/BX46,"-")</f>
        <v>-</v>
      </c>
      <c r="CD46" s="129"/>
      <c r="CE46" s="129"/>
      <c r="CF46" s="129"/>
      <c r="CG46" s="130">
        <v>2</v>
      </c>
      <c r="CH46" s="131">
        <f>IF(Q46=0,"",IF(CG46=0,"",(CG46/Q46)))</f>
        <v>0.125</v>
      </c>
      <c r="CI46" s="132"/>
      <c r="CJ46" s="133">
        <f>IFERROR(CI46/CG46,"-")</f>
        <v>0</v>
      </c>
      <c r="CK46" s="134"/>
      <c r="CL46" s="135">
        <f>IFERROR(CK46/CG46,"-")</f>
        <v>0</v>
      </c>
      <c r="CM46" s="136"/>
      <c r="CN46" s="136"/>
      <c r="CO46" s="136"/>
      <c r="CP46" s="137">
        <v>1</v>
      </c>
      <c r="CQ46" s="138">
        <v>79000</v>
      </c>
      <c r="CR46" s="138">
        <v>51000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/>
      <c r="B47" s="184" t="s">
        <v>158</v>
      </c>
      <c r="C47" s="184" t="s">
        <v>58</v>
      </c>
      <c r="D47" s="184"/>
      <c r="E47" s="184" t="s">
        <v>115</v>
      </c>
      <c r="F47" s="184" t="s">
        <v>115</v>
      </c>
      <c r="G47" s="184" t="s">
        <v>66</v>
      </c>
      <c r="H47" s="87"/>
      <c r="I47" s="87"/>
      <c r="J47" s="87"/>
      <c r="K47" s="176"/>
      <c r="L47" s="79">
        <v>293</v>
      </c>
      <c r="M47" s="79">
        <v>122</v>
      </c>
      <c r="N47" s="79">
        <v>66</v>
      </c>
      <c r="O47" s="88">
        <v>27</v>
      </c>
      <c r="P47" s="89">
        <v>0</v>
      </c>
      <c r="Q47" s="90">
        <f>O47+P47</f>
        <v>27</v>
      </c>
      <c r="R47" s="80">
        <f>IFERROR(Q47/N47,"-")</f>
        <v>0.40909090909091</v>
      </c>
      <c r="S47" s="79">
        <v>12</v>
      </c>
      <c r="T47" s="79">
        <v>4</v>
      </c>
      <c r="U47" s="80">
        <f>IFERROR(T47/(Q47),"-")</f>
        <v>0.14814814814815</v>
      </c>
      <c r="V47" s="81"/>
      <c r="W47" s="82">
        <v>6</v>
      </c>
      <c r="X47" s="80">
        <f>IF(Q47=0,"-",W47/Q47)</f>
        <v>0.22222222222222</v>
      </c>
      <c r="Y47" s="181">
        <v>93000</v>
      </c>
      <c r="Z47" s="182">
        <f>IFERROR(Y47/Q47,"-")</f>
        <v>3444.4444444444</v>
      </c>
      <c r="AA47" s="182">
        <f>IFERROR(Y47/W47,"-")</f>
        <v>15500</v>
      </c>
      <c r="AB47" s="176"/>
      <c r="AC47" s="83"/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>
        <v>8</v>
      </c>
      <c r="BG47" s="110">
        <f>IF(Q47=0,"",IF(BF47=0,"",(BF47/Q47)))</f>
        <v>0.2962962962963</v>
      </c>
      <c r="BH47" s="109">
        <v>1</v>
      </c>
      <c r="BI47" s="111">
        <f>IFERROR(BH47/BF47,"-")</f>
        <v>0.125</v>
      </c>
      <c r="BJ47" s="112">
        <v>10000</v>
      </c>
      <c r="BK47" s="113">
        <f>IFERROR(BJ47/BF47,"-")</f>
        <v>1250</v>
      </c>
      <c r="BL47" s="114">
        <v>1</v>
      </c>
      <c r="BM47" s="114"/>
      <c r="BN47" s="114"/>
      <c r="BO47" s="116">
        <v>10</v>
      </c>
      <c r="BP47" s="117">
        <f>IF(Q47=0,"",IF(BO47=0,"",(BO47/Q47)))</f>
        <v>0.37037037037037</v>
      </c>
      <c r="BQ47" s="118">
        <v>2</v>
      </c>
      <c r="BR47" s="119">
        <f>IFERROR(BQ47/BO47,"-")</f>
        <v>0.2</v>
      </c>
      <c r="BS47" s="120">
        <v>46000</v>
      </c>
      <c r="BT47" s="121">
        <f>IFERROR(BS47/BO47,"-")</f>
        <v>4600</v>
      </c>
      <c r="BU47" s="122">
        <v>1</v>
      </c>
      <c r="BV47" s="122"/>
      <c r="BW47" s="122">
        <v>1</v>
      </c>
      <c r="BX47" s="123">
        <v>7</v>
      </c>
      <c r="BY47" s="124">
        <f>IF(Q47=0,"",IF(BX47=0,"",(BX47/Q47)))</f>
        <v>0.25925925925926</v>
      </c>
      <c r="BZ47" s="125">
        <v>2</v>
      </c>
      <c r="CA47" s="126">
        <f>IFERROR(BZ47/BX47,"-")</f>
        <v>0.28571428571429</v>
      </c>
      <c r="CB47" s="127">
        <v>16000</v>
      </c>
      <c r="CC47" s="128">
        <f>IFERROR(CB47/BX47,"-")</f>
        <v>2285.7142857143</v>
      </c>
      <c r="CD47" s="129">
        <v>1</v>
      </c>
      <c r="CE47" s="129"/>
      <c r="CF47" s="129">
        <v>1</v>
      </c>
      <c r="CG47" s="130">
        <v>2</v>
      </c>
      <c r="CH47" s="131">
        <f>IF(Q47=0,"",IF(CG47=0,"",(CG47/Q47)))</f>
        <v>0.074074074074074</v>
      </c>
      <c r="CI47" s="132">
        <v>1</v>
      </c>
      <c r="CJ47" s="133">
        <f>IFERROR(CI47/CG47,"-")</f>
        <v>0.5</v>
      </c>
      <c r="CK47" s="134">
        <v>21000</v>
      </c>
      <c r="CL47" s="135">
        <f>IFERROR(CK47/CG47,"-")</f>
        <v>10500</v>
      </c>
      <c r="CM47" s="136"/>
      <c r="CN47" s="136"/>
      <c r="CO47" s="136">
        <v>1</v>
      </c>
      <c r="CP47" s="137">
        <v>6</v>
      </c>
      <c r="CQ47" s="138">
        <v>93000</v>
      </c>
      <c r="CR47" s="138">
        <v>41000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>
        <f>AC48</f>
        <v>2.1038461538462</v>
      </c>
      <c r="B48" s="184" t="s">
        <v>159</v>
      </c>
      <c r="C48" s="184" t="s">
        <v>58</v>
      </c>
      <c r="D48" s="184"/>
      <c r="E48" s="184" t="s">
        <v>118</v>
      </c>
      <c r="F48" s="184" t="s">
        <v>90</v>
      </c>
      <c r="G48" s="184" t="s">
        <v>61</v>
      </c>
      <c r="H48" s="87" t="s">
        <v>160</v>
      </c>
      <c r="I48" s="87" t="s">
        <v>161</v>
      </c>
      <c r="J48" s="87" t="s">
        <v>121</v>
      </c>
      <c r="K48" s="176">
        <v>260000</v>
      </c>
      <c r="L48" s="79">
        <v>11</v>
      </c>
      <c r="M48" s="79">
        <v>0</v>
      </c>
      <c r="N48" s="79">
        <v>56</v>
      </c>
      <c r="O48" s="88">
        <v>3</v>
      </c>
      <c r="P48" s="89">
        <v>0</v>
      </c>
      <c r="Q48" s="90">
        <f>O48+P48</f>
        <v>3</v>
      </c>
      <c r="R48" s="80">
        <f>IFERROR(Q48/N48,"-")</f>
        <v>0.053571428571429</v>
      </c>
      <c r="S48" s="79">
        <v>2</v>
      </c>
      <c r="T48" s="79">
        <v>1</v>
      </c>
      <c r="U48" s="80">
        <f>IFERROR(T48/(Q48),"-")</f>
        <v>0.33333333333333</v>
      </c>
      <c r="V48" s="81">
        <f>IFERROR(K48/SUM(Q48:Q51),"-")</f>
        <v>10833.333333333</v>
      </c>
      <c r="W48" s="82">
        <v>1</v>
      </c>
      <c r="X48" s="80">
        <f>IF(Q48=0,"-",W48/Q48)</f>
        <v>0.33333333333333</v>
      </c>
      <c r="Y48" s="181">
        <v>10000</v>
      </c>
      <c r="Z48" s="182">
        <f>IFERROR(Y48/Q48,"-")</f>
        <v>3333.3333333333</v>
      </c>
      <c r="AA48" s="182">
        <f>IFERROR(Y48/W48,"-")</f>
        <v>10000</v>
      </c>
      <c r="AB48" s="176">
        <f>SUM(Y48:Y51)-SUM(K48:K51)</f>
        <v>287000</v>
      </c>
      <c r="AC48" s="83">
        <f>SUM(Y48:Y51)/SUM(K48:K51)</f>
        <v>2.1038461538462</v>
      </c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>
        <v>1</v>
      </c>
      <c r="AO48" s="98">
        <f>IF(Q48=0,"",IF(AN48=0,"",(AN48/Q48)))</f>
        <v>0.33333333333333</v>
      </c>
      <c r="AP48" s="97"/>
      <c r="AQ48" s="99">
        <f>IFERROR(AP48/AN48,"-")</f>
        <v>0</v>
      </c>
      <c r="AR48" s="100"/>
      <c r="AS48" s="101">
        <f>IFERROR(AR48/AN48,"-")</f>
        <v>0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>
        <f>IF(Q48=0,"",IF(BF48=0,"",(BF48/Q48)))</f>
        <v>0</v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/>
      <c r="BP48" s="117">
        <f>IF(Q48=0,"",IF(BO48=0,"",(BO48/Q48)))</f>
        <v>0</v>
      </c>
      <c r="BQ48" s="118"/>
      <c r="BR48" s="119" t="str">
        <f>IFERROR(BQ48/BO48,"-")</f>
        <v>-</v>
      </c>
      <c r="BS48" s="120"/>
      <c r="BT48" s="121" t="str">
        <f>IFERROR(BS48/BO48,"-")</f>
        <v>-</v>
      </c>
      <c r="BU48" s="122"/>
      <c r="BV48" s="122"/>
      <c r="BW48" s="122"/>
      <c r="BX48" s="123">
        <v>2</v>
      </c>
      <c r="BY48" s="124">
        <f>IF(Q48=0,"",IF(BX48=0,"",(BX48/Q48)))</f>
        <v>0.66666666666667</v>
      </c>
      <c r="BZ48" s="125">
        <v>2</v>
      </c>
      <c r="CA48" s="126">
        <f>IFERROR(BZ48/BX48,"-")</f>
        <v>1</v>
      </c>
      <c r="CB48" s="127">
        <v>10000</v>
      </c>
      <c r="CC48" s="128">
        <f>IFERROR(CB48/BX48,"-")</f>
        <v>5000</v>
      </c>
      <c r="CD48" s="129">
        <v>2</v>
      </c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1</v>
      </c>
      <c r="CQ48" s="138">
        <v>10000</v>
      </c>
      <c r="CR48" s="138">
        <v>5000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/>
      <c r="B49" s="184" t="s">
        <v>162</v>
      </c>
      <c r="C49" s="184" t="s">
        <v>58</v>
      </c>
      <c r="D49" s="184"/>
      <c r="E49" s="184" t="s">
        <v>118</v>
      </c>
      <c r="F49" s="184" t="s">
        <v>93</v>
      </c>
      <c r="G49" s="184" t="s">
        <v>61</v>
      </c>
      <c r="H49" s="87"/>
      <c r="I49" s="87" t="s">
        <v>161</v>
      </c>
      <c r="J49" s="87" t="s">
        <v>123</v>
      </c>
      <c r="K49" s="176"/>
      <c r="L49" s="79">
        <v>9</v>
      </c>
      <c r="M49" s="79">
        <v>0</v>
      </c>
      <c r="N49" s="79">
        <v>42</v>
      </c>
      <c r="O49" s="88">
        <v>6</v>
      </c>
      <c r="P49" s="89">
        <v>0</v>
      </c>
      <c r="Q49" s="90">
        <f>O49+P49</f>
        <v>6</v>
      </c>
      <c r="R49" s="80">
        <f>IFERROR(Q49/N49,"-")</f>
        <v>0.14285714285714</v>
      </c>
      <c r="S49" s="79">
        <v>2</v>
      </c>
      <c r="T49" s="79">
        <v>2</v>
      </c>
      <c r="U49" s="80">
        <f>IFERROR(T49/(Q49),"-")</f>
        <v>0.33333333333333</v>
      </c>
      <c r="V49" s="81"/>
      <c r="W49" s="82">
        <v>2</v>
      </c>
      <c r="X49" s="80">
        <f>IF(Q49=0,"-",W49/Q49)</f>
        <v>0.33333333333333</v>
      </c>
      <c r="Y49" s="181">
        <v>26000</v>
      </c>
      <c r="Z49" s="182">
        <f>IFERROR(Y49/Q49,"-")</f>
        <v>4333.3333333333</v>
      </c>
      <c r="AA49" s="182">
        <f>IFERROR(Y49/W49,"-")</f>
        <v>13000</v>
      </c>
      <c r="AB49" s="176"/>
      <c r="AC49" s="83"/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>
        <v>1</v>
      </c>
      <c r="AX49" s="104">
        <f>IF(Q49=0,"",IF(AW49=0,"",(AW49/Q49)))</f>
        <v>0.16666666666667</v>
      </c>
      <c r="AY49" s="103"/>
      <c r="AZ49" s="105">
        <f>IFERROR(AY49/AW49,"-")</f>
        <v>0</v>
      </c>
      <c r="BA49" s="106"/>
      <c r="BB49" s="107">
        <f>IFERROR(BA49/AW49,"-")</f>
        <v>0</v>
      </c>
      <c r="BC49" s="108"/>
      <c r="BD49" s="108"/>
      <c r="BE49" s="108"/>
      <c r="BF49" s="109">
        <v>3</v>
      </c>
      <c r="BG49" s="110">
        <f>IF(Q49=0,"",IF(BF49=0,"",(BF49/Q49)))</f>
        <v>0.5</v>
      </c>
      <c r="BH49" s="109"/>
      <c r="BI49" s="111">
        <f>IFERROR(BH49/BF49,"-")</f>
        <v>0</v>
      </c>
      <c r="BJ49" s="112"/>
      <c r="BK49" s="113">
        <f>IFERROR(BJ49/BF49,"-")</f>
        <v>0</v>
      </c>
      <c r="BL49" s="114"/>
      <c r="BM49" s="114"/>
      <c r="BN49" s="114"/>
      <c r="BO49" s="116">
        <v>2</v>
      </c>
      <c r="BP49" s="117">
        <f>IF(Q49=0,"",IF(BO49=0,"",(BO49/Q49)))</f>
        <v>0.33333333333333</v>
      </c>
      <c r="BQ49" s="118">
        <v>2</v>
      </c>
      <c r="BR49" s="119">
        <f>IFERROR(BQ49/BO49,"-")</f>
        <v>1</v>
      </c>
      <c r="BS49" s="120">
        <v>26000</v>
      </c>
      <c r="BT49" s="121">
        <f>IFERROR(BS49/BO49,"-")</f>
        <v>13000</v>
      </c>
      <c r="BU49" s="122">
        <v>1</v>
      </c>
      <c r="BV49" s="122"/>
      <c r="BW49" s="122">
        <v>1</v>
      </c>
      <c r="BX49" s="123"/>
      <c r="BY49" s="124">
        <f>IF(Q49=0,"",IF(BX49=0,"",(BX49/Q49)))</f>
        <v>0</v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2</v>
      </c>
      <c r="CQ49" s="138">
        <v>26000</v>
      </c>
      <c r="CR49" s="138">
        <v>23000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/>
      <c r="B50" s="184" t="s">
        <v>163</v>
      </c>
      <c r="C50" s="184" t="s">
        <v>58</v>
      </c>
      <c r="D50" s="184"/>
      <c r="E50" s="184" t="s">
        <v>118</v>
      </c>
      <c r="F50" s="184" t="s">
        <v>96</v>
      </c>
      <c r="G50" s="184" t="s">
        <v>61</v>
      </c>
      <c r="H50" s="87"/>
      <c r="I50" s="87" t="s">
        <v>161</v>
      </c>
      <c r="J50" s="87" t="s">
        <v>125</v>
      </c>
      <c r="K50" s="176"/>
      <c r="L50" s="79">
        <v>17</v>
      </c>
      <c r="M50" s="79">
        <v>0</v>
      </c>
      <c r="N50" s="79">
        <v>67</v>
      </c>
      <c r="O50" s="88">
        <v>3</v>
      </c>
      <c r="P50" s="89">
        <v>0</v>
      </c>
      <c r="Q50" s="90">
        <f>O50+P50</f>
        <v>3</v>
      </c>
      <c r="R50" s="80">
        <f>IFERROR(Q50/N50,"-")</f>
        <v>0.044776119402985</v>
      </c>
      <c r="S50" s="79">
        <v>1</v>
      </c>
      <c r="T50" s="79">
        <v>1</v>
      </c>
      <c r="U50" s="80">
        <f>IFERROR(T50/(Q50),"-")</f>
        <v>0.33333333333333</v>
      </c>
      <c r="V50" s="81"/>
      <c r="W50" s="82">
        <v>1</v>
      </c>
      <c r="X50" s="80">
        <f>IF(Q50=0,"-",W50/Q50)</f>
        <v>0.33333333333333</v>
      </c>
      <c r="Y50" s="181">
        <v>60000</v>
      </c>
      <c r="Z50" s="182">
        <f>IFERROR(Y50/Q50,"-")</f>
        <v>20000</v>
      </c>
      <c r="AA50" s="182">
        <f>IFERROR(Y50/W50,"-")</f>
        <v>60000</v>
      </c>
      <c r="AB50" s="176"/>
      <c r="AC50" s="83"/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>
        <v>1</v>
      </c>
      <c r="AX50" s="104">
        <f>IF(Q50=0,"",IF(AW50=0,"",(AW50/Q50)))</f>
        <v>0.33333333333333</v>
      </c>
      <c r="AY50" s="103"/>
      <c r="AZ50" s="105">
        <f>IFERROR(AY50/AW50,"-")</f>
        <v>0</v>
      </c>
      <c r="BA50" s="106"/>
      <c r="BB50" s="107">
        <f>IFERROR(BA50/AW50,"-")</f>
        <v>0</v>
      </c>
      <c r="BC50" s="108"/>
      <c r="BD50" s="108"/>
      <c r="BE50" s="108"/>
      <c r="BF50" s="109">
        <v>1</v>
      </c>
      <c r="BG50" s="110">
        <f>IF(Q50=0,"",IF(BF50=0,"",(BF50/Q50)))</f>
        <v>0.33333333333333</v>
      </c>
      <c r="BH50" s="109"/>
      <c r="BI50" s="111">
        <f>IFERROR(BH50/BF50,"-")</f>
        <v>0</v>
      </c>
      <c r="BJ50" s="112"/>
      <c r="BK50" s="113">
        <f>IFERROR(BJ50/BF50,"-")</f>
        <v>0</v>
      </c>
      <c r="BL50" s="114"/>
      <c r="BM50" s="114"/>
      <c r="BN50" s="114"/>
      <c r="BO50" s="116">
        <v>1</v>
      </c>
      <c r="BP50" s="117">
        <f>IF(Q50=0,"",IF(BO50=0,"",(BO50/Q50)))</f>
        <v>0.33333333333333</v>
      </c>
      <c r="BQ50" s="118">
        <v>1</v>
      </c>
      <c r="BR50" s="119">
        <f>IFERROR(BQ50/BO50,"-")</f>
        <v>1</v>
      </c>
      <c r="BS50" s="120">
        <v>60000</v>
      </c>
      <c r="BT50" s="121">
        <f>IFERROR(BS50/BO50,"-")</f>
        <v>60000</v>
      </c>
      <c r="BU50" s="122"/>
      <c r="BV50" s="122"/>
      <c r="BW50" s="122">
        <v>1</v>
      </c>
      <c r="BX50" s="123"/>
      <c r="BY50" s="124">
        <f>IF(Q50=0,"",IF(BX50=0,"",(BX50/Q50)))</f>
        <v>0</v>
      </c>
      <c r="BZ50" s="125"/>
      <c r="CA50" s="126" t="str">
        <f>IFERROR(BZ50/BX50,"-")</f>
        <v>-</v>
      </c>
      <c r="CB50" s="127"/>
      <c r="CC50" s="128" t="str">
        <f>IFERROR(CB50/BX50,"-")</f>
        <v>-</v>
      </c>
      <c r="CD50" s="129"/>
      <c r="CE50" s="129"/>
      <c r="CF50" s="129"/>
      <c r="CG50" s="130"/>
      <c r="CH50" s="131">
        <f>IF(Q50=0,"",IF(CG50=0,"",(CG50/Q50)))</f>
        <v>0</v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1</v>
      </c>
      <c r="CQ50" s="138">
        <v>60000</v>
      </c>
      <c r="CR50" s="138">
        <v>60000</v>
      </c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/>
      <c r="B51" s="184" t="s">
        <v>164</v>
      </c>
      <c r="C51" s="184" t="s">
        <v>58</v>
      </c>
      <c r="D51" s="184"/>
      <c r="E51" s="184" t="s">
        <v>115</v>
      </c>
      <c r="F51" s="184" t="s">
        <v>115</v>
      </c>
      <c r="G51" s="184" t="s">
        <v>66</v>
      </c>
      <c r="H51" s="87"/>
      <c r="I51" s="87"/>
      <c r="J51" s="87"/>
      <c r="K51" s="176"/>
      <c r="L51" s="79">
        <v>114</v>
      </c>
      <c r="M51" s="79">
        <v>61</v>
      </c>
      <c r="N51" s="79">
        <v>27</v>
      </c>
      <c r="O51" s="88">
        <v>12</v>
      </c>
      <c r="P51" s="89">
        <v>0</v>
      </c>
      <c r="Q51" s="90">
        <f>O51+P51</f>
        <v>12</v>
      </c>
      <c r="R51" s="80">
        <f>IFERROR(Q51/N51,"-")</f>
        <v>0.44444444444444</v>
      </c>
      <c r="S51" s="79">
        <v>6</v>
      </c>
      <c r="T51" s="79">
        <v>4</v>
      </c>
      <c r="U51" s="80">
        <f>IFERROR(T51/(Q51),"-")</f>
        <v>0.33333333333333</v>
      </c>
      <c r="V51" s="81"/>
      <c r="W51" s="82">
        <v>5</v>
      </c>
      <c r="X51" s="80">
        <f>IF(Q51=0,"-",W51/Q51)</f>
        <v>0.41666666666667</v>
      </c>
      <c r="Y51" s="181">
        <v>451000</v>
      </c>
      <c r="Z51" s="182">
        <f>IFERROR(Y51/Q51,"-")</f>
        <v>37583.333333333</v>
      </c>
      <c r="AA51" s="182">
        <f>IFERROR(Y51/W51,"-")</f>
        <v>90200</v>
      </c>
      <c r="AB51" s="176"/>
      <c r="AC51" s="83"/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>
        <v>1</v>
      </c>
      <c r="BG51" s="110">
        <f>IF(Q51=0,"",IF(BF51=0,"",(BF51/Q51)))</f>
        <v>0.083333333333333</v>
      </c>
      <c r="BH51" s="109"/>
      <c r="BI51" s="111">
        <f>IFERROR(BH51/BF51,"-")</f>
        <v>0</v>
      </c>
      <c r="BJ51" s="112"/>
      <c r="BK51" s="113">
        <f>IFERROR(BJ51/BF51,"-")</f>
        <v>0</v>
      </c>
      <c r="BL51" s="114"/>
      <c r="BM51" s="114"/>
      <c r="BN51" s="114"/>
      <c r="BO51" s="116">
        <v>3</v>
      </c>
      <c r="BP51" s="117">
        <f>IF(Q51=0,"",IF(BO51=0,"",(BO51/Q51)))</f>
        <v>0.25</v>
      </c>
      <c r="BQ51" s="118">
        <v>2</v>
      </c>
      <c r="BR51" s="119">
        <f>IFERROR(BQ51/BO51,"-")</f>
        <v>0.66666666666667</v>
      </c>
      <c r="BS51" s="120">
        <v>36000</v>
      </c>
      <c r="BT51" s="121">
        <f>IFERROR(BS51/BO51,"-")</f>
        <v>12000</v>
      </c>
      <c r="BU51" s="122">
        <v>1</v>
      </c>
      <c r="BV51" s="122"/>
      <c r="BW51" s="122">
        <v>1</v>
      </c>
      <c r="BX51" s="123">
        <v>7</v>
      </c>
      <c r="BY51" s="124">
        <f>IF(Q51=0,"",IF(BX51=0,"",(BX51/Q51)))</f>
        <v>0.58333333333333</v>
      </c>
      <c r="BZ51" s="125">
        <v>3</v>
      </c>
      <c r="CA51" s="126">
        <f>IFERROR(BZ51/BX51,"-")</f>
        <v>0.42857142857143</v>
      </c>
      <c r="CB51" s="127">
        <v>425000</v>
      </c>
      <c r="CC51" s="128">
        <f>IFERROR(CB51/BX51,"-")</f>
        <v>60714.285714286</v>
      </c>
      <c r="CD51" s="129"/>
      <c r="CE51" s="129">
        <v>1</v>
      </c>
      <c r="CF51" s="129">
        <v>2</v>
      </c>
      <c r="CG51" s="130">
        <v>1</v>
      </c>
      <c r="CH51" s="131">
        <f>IF(Q51=0,"",IF(CG51=0,"",(CG51/Q51)))</f>
        <v>0.083333333333333</v>
      </c>
      <c r="CI51" s="132"/>
      <c r="CJ51" s="133">
        <f>IFERROR(CI51/CG51,"-")</f>
        <v>0</v>
      </c>
      <c r="CK51" s="134"/>
      <c r="CL51" s="135">
        <f>IFERROR(CK51/CG51,"-")</f>
        <v>0</v>
      </c>
      <c r="CM51" s="136"/>
      <c r="CN51" s="136"/>
      <c r="CO51" s="136"/>
      <c r="CP51" s="137">
        <v>5</v>
      </c>
      <c r="CQ51" s="138">
        <v>451000</v>
      </c>
      <c r="CR51" s="138">
        <v>290000</v>
      </c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>
        <f>AC52</f>
        <v>0.76</v>
      </c>
      <c r="B52" s="184" t="s">
        <v>165</v>
      </c>
      <c r="C52" s="184" t="s">
        <v>58</v>
      </c>
      <c r="D52" s="184"/>
      <c r="E52" s="184" t="s">
        <v>59</v>
      </c>
      <c r="F52" s="184" t="s">
        <v>166</v>
      </c>
      <c r="G52" s="184" t="s">
        <v>61</v>
      </c>
      <c r="H52" s="87" t="s">
        <v>167</v>
      </c>
      <c r="I52" s="87" t="s">
        <v>70</v>
      </c>
      <c r="J52" s="186" t="s">
        <v>168</v>
      </c>
      <c r="K52" s="176">
        <v>300000</v>
      </c>
      <c r="L52" s="79">
        <v>26</v>
      </c>
      <c r="M52" s="79">
        <v>0</v>
      </c>
      <c r="N52" s="79">
        <v>75</v>
      </c>
      <c r="O52" s="88">
        <v>8</v>
      </c>
      <c r="P52" s="89">
        <v>0</v>
      </c>
      <c r="Q52" s="90">
        <f>O52+P52</f>
        <v>8</v>
      </c>
      <c r="R52" s="80">
        <f>IFERROR(Q52/N52,"-")</f>
        <v>0.10666666666667</v>
      </c>
      <c r="S52" s="79">
        <v>2</v>
      </c>
      <c r="T52" s="79">
        <v>2</v>
      </c>
      <c r="U52" s="80">
        <f>IFERROR(T52/(Q52),"-")</f>
        <v>0.25</v>
      </c>
      <c r="V52" s="81">
        <f>IFERROR(K52/SUM(Q52:Q53),"-")</f>
        <v>18750</v>
      </c>
      <c r="W52" s="82">
        <v>3</v>
      </c>
      <c r="X52" s="80">
        <f>IF(Q52=0,"-",W52/Q52)</f>
        <v>0.375</v>
      </c>
      <c r="Y52" s="181">
        <v>177000</v>
      </c>
      <c r="Z52" s="182">
        <f>IFERROR(Y52/Q52,"-")</f>
        <v>22125</v>
      </c>
      <c r="AA52" s="182">
        <f>IFERROR(Y52/W52,"-")</f>
        <v>59000</v>
      </c>
      <c r="AB52" s="176">
        <f>SUM(Y52:Y53)-SUM(K52:K53)</f>
        <v>-72000</v>
      </c>
      <c r="AC52" s="83">
        <f>SUM(Y52:Y53)/SUM(K52:K53)</f>
        <v>0.76</v>
      </c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>
        <v>1</v>
      </c>
      <c r="AX52" s="104">
        <f>IF(Q52=0,"",IF(AW52=0,"",(AW52/Q52)))</f>
        <v>0.125</v>
      </c>
      <c r="AY52" s="103"/>
      <c r="AZ52" s="105">
        <f>IFERROR(AY52/AW52,"-")</f>
        <v>0</v>
      </c>
      <c r="BA52" s="106"/>
      <c r="BB52" s="107">
        <f>IFERROR(BA52/AW52,"-")</f>
        <v>0</v>
      </c>
      <c r="BC52" s="108"/>
      <c r="BD52" s="108"/>
      <c r="BE52" s="108"/>
      <c r="BF52" s="109">
        <v>1</v>
      </c>
      <c r="BG52" s="110">
        <f>IF(Q52=0,"",IF(BF52=0,"",(BF52/Q52)))</f>
        <v>0.125</v>
      </c>
      <c r="BH52" s="109"/>
      <c r="BI52" s="111">
        <f>IFERROR(BH52/BF52,"-")</f>
        <v>0</v>
      </c>
      <c r="BJ52" s="112"/>
      <c r="BK52" s="113">
        <f>IFERROR(BJ52/BF52,"-")</f>
        <v>0</v>
      </c>
      <c r="BL52" s="114"/>
      <c r="BM52" s="114"/>
      <c r="BN52" s="114"/>
      <c r="BO52" s="116">
        <v>5</v>
      </c>
      <c r="BP52" s="117">
        <f>IF(Q52=0,"",IF(BO52=0,"",(BO52/Q52)))</f>
        <v>0.625</v>
      </c>
      <c r="BQ52" s="118">
        <v>2</v>
      </c>
      <c r="BR52" s="119">
        <f>IFERROR(BQ52/BO52,"-")</f>
        <v>0.4</v>
      </c>
      <c r="BS52" s="120">
        <v>107000</v>
      </c>
      <c r="BT52" s="121">
        <f>IFERROR(BS52/BO52,"-")</f>
        <v>21400</v>
      </c>
      <c r="BU52" s="122">
        <v>1</v>
      </c>
      <c r="BV52" s="122"/>
      <c r="BW52" s="122">
        <v>1</v>
      </c>
      <c r="BX52" s="123">
        <v>1</v>
      </c>
      <c r="BY52" s="124">
        <f>IF(Q52=0,"",IF(BX52=0,"",(BX52/Q52)))</f>
        <v>0.125</v>
      </c>
      <c r="BZ52" s="125">
        <v>1</v>
      </c>
      <c r="CA52" s="126">
        <f>IFERROR(BZ52/BX52,"-")</f>
        <v>1</v>
      </c>
      <c r="CB52" s="127">
        <v>70000</v>
      </c>
      <c r="CC52" s="128">
        <f>IFERROR(CB52/BX52,"-")</f>
        <v>70000</v>
      </c>
      <c r="CD52" s="129"/>
      <c r="CE52" s="129"/>
      <c r="CF52" s="129">
        <v>1</v>
      </c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3</v>
      </c>
      <c r="CQ52" s="138">
        <v>177000</v>
      </c>
      <c r="CR52" s="138">
        <v>104000</v>
      </c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/>
      <c r="B53" s="184" t="s">
        <v>169</v>
      </c>
      <c r="C53" s="184" t="s">
        <v>58</v>
      </c>
      <c r="D53" s="184"/>
      <c r="E53" s="184" t="s">
        <v>59</v>
      </c>
      <c r="F53" s="184" t="s">
        <v>166</v>
      </c>
      <c r="G53" s="184" t="s">
        <v>66</v>
      </c>
      <c r="H53" s="87"/>
      <c r="I53" s="87"/>
      <c r="J53" s="87"/>
      <c r="K53" s="176"/>
      <c r="L53" s="79">
        <v>55</v>
      </c>
      <c r="M53" s="79">
        <v>38</v>
      </c>
      <c r="N53" s="79">
        <v>39</v>
      </c>
      <c r="O53" s="88">
        <v>8</v>
      </c>
      <c r="P53" s="89">
        <v>0</v>
      </c>
      <c r="Q53" s="90">
        <f>O53+P53</f>
        <v>8</v>
      </c>
      <c r="R53" s="80">
        <f>IFERROR(Q53/N53,"-")</f>
        <v>0.20512820512821</v>
      </c>
      <c r="S53" s="79">
        <v>3</v>
      </c>
      <c r="T53" s="79">
        <v>3</v>
      </c>
      <c r="U53" s="80">
        <f>IFERROR(T53/(Q53),"-")</f>
        <v>0.375</v>
      </c>
      <c r="V53" s="81"/>
      <c r="W53" s="82">
        <v>2</v>
      </c>
      <c r="X53" s="80">
        <f>IF(Q53=0,"-",W53/Q53)</f>
        <v>0.25</v>
      </c>
      <c r="Y53" s="181">
        <v>51000</v>
      </c>
      <c r="Z53" s="182">
        <f>IFERROR(Y53/Q53,"-")</f>
        <v>6375</v>
      </c>
      <c r="AA53" s="182">
        <f>IFERROR(Y53/W53,"-")</f>
        <v>25500</v>
      </c>
      <c r="AB53" s="176"/>
      <c r="AC53" s="83"/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>
        <v>1</v>
      </c>
      <c r="AX53" s="104">
        <f>IF(Q53=0,"",IF(AW53=0,"",(AW53/Q53)))</f>
        <v>0.125</v>
      </c>
      <c r="AY53" s="103"/>
      <c r="AZ53" s="105">
        <f>IFERROR(AY53/AW53,"-")</f>
        <v>0</v>
      </c>
      <c r="BA53" s="106"/>
      <c r="BB53" s="107">
        <f>IFERROR(BA53/AW53,"-")</f>
        <v>0</v>
      </c>
      <c r="BC53" s="108"/>
      <c r="BD53" s="108"/>
      <c r="BE53" s="108"/>
      <c r="BF53" s="109">
        <v>1</v>
      </c>
      <c r="BG53" s="110">
        <f>IF(Q53=0,"",IF(BF53=0,"",(BF53/Q53)))</f>
        <v>0.125</v>
      </c>
      <c r="BH53" s="109"/>
      <c r="BI53" s="111">
        <f>IFERROR(BH53/BF53,"-")</f>
        <v>0</v>
      </c>
      <c r="BJ53" s="112"/>
      <c r="BK53" s="113">
        <f>IFERROR(BJ53/BF53,"-")</f>
        <v>0</v>
      </c>
      <c r="BL53" s="114"/>
      <c r="BM53" s="114"/>
      <c r="BN53" s="114"/>
      <c r="BO53" s="116">
        <v>3</v>
      </c>
      <c r="BP53" s="117">
        <f>IF(Q53=0,"",IF(BO53=0,"",(BO53/Q53)))</f>
        <v>0.375</v>
      </c>
      <c r="BQ53" s="118"/>
      <c r="BR53" s="119">
        <f>IFERROR(BQ53/BO53,"-")</f>
        <v>0</v>
      </c>
      <c r="BS53" s="120"/>
      <c r="BT53" s="121">
        <f>IFERROR(BS53/BO53,"-")</f>
        <v>0</v>
      </c>
      <c r="BU53" s="122"/>
      <c r="BV53" s="122"/>
      <c r="BW53" s="122"/>
      <c r="BX53" s="123">
        <v>2</v>
      </c>
      <c r="BY53" s="124">
        <f>IF(Q53=0,"",IF(BX53=0,"",(BX53/Q53)))</f>
        <v>0.25</v>
      </c>
      <c r="BZ53" s="125">
        <v>1</v>
      </c>
      <c r="CA53" s="126">
        <f>IFERROR(BZ53/BX53,"-")</f>
        <v>0.5</v>
      </c>
      <c r="CB53" s="127">
        <v>10000</v>
      </c>
      <c r="CC53" s="128">
        <f>IFERROR(CB53/BX53,"-")</f>
        <v>5000</v>
      </c>
      <c r="CD53" s="129"/>
      <c r="CE53" s="129">
        <v>1</v>
      </c>
      <c r="CF53" s="129"/>
      <c r="CG53" s="130">
        <v>1</v>
      </c>
      <c r="CH53" s="131">
        <f>IF(Q53=0,"",IF(CG53=0,"",(CG53/Q53)))</f>
        <v>0.125</v>
      </c>
      <c r="CI53" s="132">
        <v>1</v>
      </c>
      <c r="CJ53" s="133">
        <f>IFERROR(CI53/CG53,"-")</f>
        <v>1</v>
      </c>
      <c r="CK53" s="134">
        <v>41000</v>
      </c>
      <c r="CL53" s="135">
        <f>IFERROR(CK53/CG53,"-")</f>
        <v>41000</v>
      </c>
      <c r="CM53" s="136"/>
      <c r="CN53" s="136"/>
      <c r="CO53" s="136">
        <v>1</v>
      </c>
      <c r="CP53" s="137">
        <v>2</v>
      </c>
      <c r="CQ53" s="138">
        <v>51000</v>
      </c>
      <c r="CR53" s="138">
        <v>41000</v>
      </c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30"/>
      <c r="B54" s="84"/>
      <c r="C54" s="84"/>
      <c r="D54" s="85"/>
      <c r="E54" s="85"/>
      <c r="F54" s="85"/>
      <c r="G54" s="86"/>
      <c r="H54" s="87"/>
      <c r="I54" s="87"/>
      <c r="J54" s="87"/>
      <c r="K54" s="177"/>
      <c r="L54" s="34"/>
      <c r="M54" s="34"/>
      <c r="N54" s="31"/>
      <c r="O54" s="23"/>
      <c r="P54" s="23"/>
      <c r="Q54" s="23"/>
      <c r="R54" s="32"/>
      <c r="S54" s="32"/>
      <c r="T54" s="23"/>
      <c r="U54" s="32"/>
      <c r="V54" s="25"/>
      <c r="W54" s="25"/>
      <c r="X54" s="25"/>
      <c r="Y54" s="183"/>
      <c r="Z54" s="183"/>
      <c r="AA54" s="183"/>
      <c r="AB54" s="183"/>
      <c r="AC54" s="33"/>
      <c r="AD54" s="57"/>
      <c r="AE54" s="61"/>
      <c r="AF54" s="62"/>
      <c r="AG54" s="61"/>
      <c r="AH54" s="65"/>
      <c r="AI54" s="66"/>
      <c r="AJ54" s="67"/>
      <c r="AK54" s="68"/>
      <c r="AL54" s="68"/>
      <c r="AM54" s="68"/>
      <c r="AN54" s="61"/>
      <c r="AO54" s="62"/>
      <c r="AP54" s="61"/>
      <c r="AQ54" s="65"/>
      <c r="AR54" s="66"/>
      <c r="AS54" s="67"/>
      <c r="AT54" s="68"/>
      <c r="AU54" s="68"/>
      <c r="AV54" s="68"/>
      <c r="AW54" s="61"/>
      <c r="AX54" s="62"/>
      <c r="AY54" s="61"/>
      <c r="AZ54" s="65"/>
      <c r="BA54" s="66"/>
      <c r="BB54" s="67"/>
      <c r="BC54" s="68"/>
      <c r="BD54" s="68"/>
      <c r="BE54" s="68"/>
      <c r="BF54" s="61"/>
      <c r="BG54" s="62"/>
      <c r="BH54" s="61"/>
      <c r="BI54" s="65"/>
      <c r="BJ54" s="66"/>
      <c r="BK54" s="67"/>
      <c r="BL54" s="68"/>
      <c r="BM54" s="68"/>
      <c r="BN54" s="68"/>
      <c r="BO54" s="63"/>
      <c r="BP54" s="64"/>
      <c r="BQ54" s="61"/>
      <c r="BR54" s="65"/>
      <c r="BS54" s="66"/>
      <c r="BT54" s="67"/>
      <c r="BU54" s="68"/>
      <c r="BV54" s="68"/>
      <c r="BW54" s="68"/>
      <c r="BX54" s="63"/>
      <c r="BY54" s="64"/>
      <c r="BZ54" s="61"/>
      <c r="CA54" s="65"/>
      <c r="CB54" s="66"/>
      <c r="CC54" s="67"/>
      <c r="CD54" s="68"/>
      <c r="CE54" s="68"/>
      <c r="CF54" s="68"/>
      <c r="CG54" s="63"/>
      <c r="CH54" s="64"/>
      <c r="CI54" s="61"/>
      <c r="CJ54" s="65"/>
      <c r="CK54" s="66"/>
      <c r="CL54" s="67"/>
      <c r="CM54" s="68"/>
      <c r="CN54" s="68"/>
      <c r="CO54" s="68"/>
      <c r="CP54" s="69"/>
      <c r="CQ54" s="66"/>
      <c r="CR54" s="66"/>
      <c r="CS54" s="66"/>
      <c r="CT54" s="70"/>
    </row>
    <row r="55" spans="1:99">
      <c r="A55" s="30"/>
      <c r="B55" s="37"/>
      <c r="C55" s="37"/>
      <c r="D55" s="21"/>
      <c r="E55" s="21"/>
      <c r="F55" s="21"/>
      <c r="G55" s="22"/>
      <c r="H55" s="36"/>
      <c r="I55" s="36"/>
      <c r="J55" s="73"/>
      <c r="K55" s="178"/>
      <c r="L55" s="34"/>
      <c r="M55" s="34"/>
      <c r="N55" s="31"/>
      <c r="O55" s="23"/>
      <c r="P55" s="23"/>
      <c r="Q55" s="23"/>
      <c r="R55" s="32"/>
      <c r="S55" s="32"/>
      <c r="T55" s="23"/>
      <c r="U55" s="32"/>
      <c r="V55" s="25"/>
      <c r="W55" s="25"/>
      <c r="X55" s="25"/>
      <c r="Y55" s="183"/>
      <c r="Z55" s="183"/>
      <c r="AA55" s="183"/>
      <c r="AB55" s="183"/>
      <c r="AC55" s="33"/>
      <c r="AD55" s="59"/>
      <c r="AE55" s="61"/>
      <c r="AF55" s="62"/>
      <c r="AG55" s="61"/>
      <c r="AH55" s="65"/>
      <c r="AI55" s="66"/>
      <c r="AJ55" s="67"/>
      <c r="AK55" s="68"/>
      <c r="AL55" s="68"/>
      <c r="AM55" s="68"/>
      <c r="AN55" s="61"/>
      <c r="AO55" s="62"/>
      <c r="AP55" s="61"/>
      <c r="AQ55" s="65"/>
      <c r="AR55" s="66"/>
      <c r="AS55" s="67"/>
      <c r="AT55" s="68"/>
      <c r="AU55" s="68"/>
      <c r="AV55" s="68"/>
      <c r="AW55" s="61"/>
      <c r="AX55" s="62"/>
      <c r="AY55" s="61"/>
      <c r="AZ55" s="65"/>
      <c r="BA55" s="66"/>
      <c r="BB55" s="67"/>
      <c r="BC55" s="68"/>
      <c r="BD55" s="68"/>
      <c r="BE55" s="68"/>
      <c r="BF55" s="61"/>
      <c r="BG55" s="62"/>
      <c r="BH55" s="61"/>
      <c r="BI55" s="65"/>
      <c r="BJ55" s="66"/>
      <c r="BK55" s="67"/>
      <c r="BL55" s="68"/>
      <c r="BM55" s="68"/>
      <c r="BN55" s="68"/>
      <c r="BO55" s="63"/>
      <c r="BP55" s="64"/>
      <c r="BQ55" s="61"/>
      <c r="BR55" s="65"/>
      <c r="BS55" s="66"/>
      <c r="BT55" s="67"/>
      <c r="BU55" s="68"/>
      <c r="BV55" s="68"/>
      <c r="BW55" s="68"/>
      <c r="BX55" s="63"/>
      <c r="BY55" s="64"/>
      <c r="BZ55" s="61"/>
      <c r="CA55" s="65"/>
      <c r="CB55" s="66"/>
      <c r="CC55" s="67"/>
      <c r="CD55" s="68"/>
      <c r="CE55" s="68"/>
      <c r="CF55" s="68"/>
      <c r="CG55" s="63"/>
      <c r="CH55" s="64"/>
      <c r="CI55" s="61"/>
      <c r="CJ55" s="65"/>
      <c r="CK55" s="66"/>
      <c r="CL55" s="67"/>
      <c r="CM55" s="68"/>
      <c r="CN55" s="68"/>
      <c r="CO55" s="68"/>
      <c r="CP55" s="69"/>
      <c r="CQ55" s="66"/>
      <c r="CR55" s="66"/>
      <c r="CS55" s="66"/>
      <c r="CT55" s="70"/>
    </row>
    <row r="56" spans="1:99">
      <c r="A56" s="19">
        <f>AC56</f>
        <v>1.6346620450607</v>
      </c>
      <c r="B56" s="39"/>
      <c r="C56" s="39"/>
      <c r="D56" s="39"/>
      <c r="E56" s="39"/>
      <c r="F56" s="39"/>
      <c r="G56" s="39"/>
      <c r="H56" s="40" t="s">
        <v>170</v>
      </c>
      <c r="I56" s="40"/>
      <c r="J56" s="40"/>
      <c r="K56" s="179">
        <f>SUM(K6:K55)</f>
        <v>2885000</v>
      </c>
      <c r="L56" s="41">
        <f>SUM(L6:L55)</f>
        <v>1549</v>
      </c>
      <c r="M56" s="41">
        <f>SUM(M6:M55)</f>
        <v>602</v>
      </c>
      <c r="N56" s="41">
        <f>SUM(N6:N55)</f>
        <v>1961</v>
      </c>
      <c r="O56" s="41">
        <f>SUM(O6:O55)</f>
        <v>270</v>
      </c>
      <c r="P56" s="41">
        <f>SUM(P6:P55)</f>
        <v>1</v>
      </c>
      <c r="Q56" s="41">
        <f>SUM(Q6:Q55)</f>
        <v>271</v>
      </c>
      <c r="R56" s="42">
        <f>IFERROR(Q56/N56,"-")</f>
        <v>0.13819479857216</v>
      </c>
      <c r="S56" s="76">
        <f>SUM(S6:S55)</f>
        <v>117</v>
      </c>
      <c r="T56" s="76">
        <f>SUM(T6:T55)</f>
        <v>65</v>
      </c>
      <c r="U56" s="42">
        <f>IFERROR(S56/Q56,"-")</f>
        <v>0.43173431734317</v>
      </c>
      <c r="V56" s="43">
        <f>IFERROR(K56/Q56,"-")</f>
        <v>10645.756457565</v>
      </c>
      <c r="W56" s="44">
        <f>SUM(W6:W55)</f>
        <v>90</v>
      </c>
      <c r="X56" s="42">
        <f>IFERROR(W56/Q56,"-")</f>
        <v>0.33210332103321</v>
      </c>
      <c r="Y56" s="179">
        <f>SUM(Y6:Y55)</f>
        <v>4716000</v>
      </c>
      <c r="Z56" s="179">
        <f>IFERROR(Y56/Q56,"-")</f>
        <v>17402.21402214</v>
      </c>
      <c r="AA56" s="179">
        <f>IFERROR(Y56/W56,"-")</f>
        <v>52400</v>
      </c>
      <c r="AB56" s="179">
        <f>Y56-K56</f>
        <v>1831000</v>
      </c>
      <c r="AC56" s="45">
        <f>Y56/K56</f>
        <v>1.6346620450607</v>
      </c>
      <c r="AD56" s="58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  <c r="AZ56" s="60"/>
      <c r="BA56" s="60"/>
      <c r="BB56" s="60"/>
      <c r="BC56" s="60"/>
      <c r="BD56" s="60"/>
      <c r="BE56" s="60"/>
      <c r="BF56" s="60"/>
      <c r="BG56" s="60"/>
      <c r="BH56" s="60"/>
      <c r="BI56" s="60"/>
      <c r="BJ56" s="60"/>
      <c r="BK56" s="60"/>
      <c r="BL56" s="60"/>
      <c r="BM56" s="60"/>
      <c r="BN56" s="60"/>
      <c r="BO56" s="60"/>
      <c r="BP56" s="60"/>
      <c r="BQ56" s="60"/>
      <c r="BR56" s="60"/>
      <c r="BS56" s="60"/>
      <c r="BT56" s="60"/>
      <c r="BU56" s="60"/>
      <c r="BV56" s="60"/>
      <c r="BW56" s="60"/>
      <c r="BX56" s="60"/>
      <c r="BY56" s="60"/>
      <c r="BZ56" s="60"/>
      <c r="CA56" s="60"/>
      <c r="CB56" s="60"/>
      <c r="CC56" s="60"/>
      <c r="CD56" s="60"/>
      <c r="CE56" s="60"/>
      <c r="CF56" s="60"/>
      <c r="CG56" s="60"/>
      <c r="CH56" s="60"/>
      <c r="CI56" s="60"/>
      <c r="CJ56" s="60"/>
      <c r="CK56" s="60"/>
      <c r="CL56" s="60"/>
      <c r="CM56" s="60"/>
      <c r="CN56" s="60"/>
      <c r="CO56" s="60"/>
      <c r="CP56" s="60"/>
      <c r="CQ56" s="60"/>
      <c r="CR56" s="60"/>
      <c r="CS56" s="60"/>
      <c r="CT5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1"/>
    <mergeCell ref="K6:K11"/>
    <mergeCell ref="V6:V11"/>
    <mergeCell ref="AB6:AB11"/>
    <mergeCell ref="AC6:AC11"/>
    <mergeCell ref="A12:A25"/>
    <mergeCell ref="K12:K25"/>
    <mergeCell ref="V12:V25"/>
    <mergeCell ref="AB12:AB25"/>
    <mergeCell ref="AC12:AC25"/>
    <mergeCell ref="A26:A29"/>
    <mergeCell ref="K26:K29"/>
    <mergeCell ref="V26:V29"/>
    <mergeCell ref="AB26:AB29"/>
    <mergeCell ref="AC26:AC29"/>
    <mergeCell ref="A30:A33"/>
    <mergeCell ref="K30:K33"/>
    <mergeCell ref="V30:V33"/>
    <mergeCell ref="AB30:AB33"/>
    <mergeCell ref="AC30:AC33"/>
    <mergeCell ref="A34:A35"/>
    <mergeCell ref="K34:K35"/>
    <mergeCell ref="V34:V35"/>
    <mergeCell ref="AB34:AB35"/>
    <mergeCell ref="AC34:AC35"/>
    <mergeCell ref="A36:A37"/>
    <mergeCell ref="K36:K37"/>
    <mergeCell ref="V36:V37"/>
    <mergeCell ref="AB36:AB37"/>
    <mergeCell ref="AC36:AC37"/>
    <mergeCell ref="A38:A42"/>
    <mergeCell ref="K38:K42"/>
    <mergeCell ref="V38:V42"/>
    <mergeCell ref="AB38:AB42"/>
    <mergeCell ref="AC38:AC42"/>
    <mergeCell ref="A43:A47"/>
    <mergeCell ref="K43:K47"/>
    <mergeCell ref="V43:V47"/>
    <mergeCell ref="AB43:AB47"/>
    <mergeCell ref="AC43:AC47"/>
    <mergeCell ref="A48:A51"/>
    <mergeCell ref="K48:K51"/>
    <mergeCell ref="V48:V51"/>
    <mergeCell ref="AB48:AB51"/>
    <mergeCell ref="AC48:AC51"/>
    <mergeCell ref="A52:A53"/>
    <mergeCell ref="K52:K53"/>
    <mergeCell ref="V52:V53"/>
    <mergeCell ref="AB52:AB53"/>
    <mergeCell ref="AC52:AC5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171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1.5771428571429</v>
      </c>
      <c r="B6" s="184" t="s">
        <v>172</v>
      </c>
      <c r="C6" s="184" t="s">
        <v>58</v>
      </c>
      <c r="D6" s="184"/>
      <c r="E6" s="184"/>
      <c r="F6" s="184" t="s">
        <v>173</v>
      </c>
      <c r="G6" s="184" t="s">
        <v>61</v>
      </c>
      <c r="H6" s="87" t="s">
        <v>174</v>
      </c>
      <c r="I6" s="87" t="s">
        <v>175</v>
      </c>
      <c r="J6" s="87" t="s">
        <v>176</v>
      </c>
      <c r="K6" s="176">
        <v>175000</v>
      </c>
      <c r="L6" s="79">
        <v>9</v>
      </c>
      <c r="M6" s="79">
        <v>0</v>
      </c>
      <c r="N6" s="79">
        <v>53</v>
      </c>
      <c r="O6" s="88">
        <v>7</v>
      </c>
      <c r="P6" s="89">
        <v>0</v>
      </c>
      <c r="Q6" s="90">
        <f>O6+P6</f>
        <v>7</v>
      </c>
      <c r="R6" s="80">
        <f>IFERROR(Q6/N6,"-")</f>
        <v>0.13207547169811</v>
      </c>
      <c r="S6" s="79">
        <v>3</v>
      </c>
      <c r="T6" s="79">
        <v>3</v>
      </c>
      <c r="U6" s="80">
        <f>IFERROR(T6/(Q6),"-")</f>
        <v>0.42857142857143</v>
      </c>
      <c r="V6" s="81">
        <f>IFERROR(K6/SUM(Q6:Q9),"-")</f>
        <v>6250</v>
      </c>
      <c r="W6" s="82">
        <v>2</v>
      </c>
      <c r="X6" s="80">
        <f>IF(Q6=0,"-",W6/Q6)</f>
        <v>0.28571428571429</v>
      </c>
      <c r="Y6" s="181">
        <v>13000</v>
      </c>
      <c r="Z6" s="182">
        <f>IFERROR(Y6/Q6,"-")</f>
        <v>1857.1428571429</v>
      </c>
      <c r="AA6" s="182">
        <f>IFERROR(Y6/W6,"-")</f>
        <v>6500</v>
      </c>
      <c r="AB6" s="176">
        <f>SUM(Y6:Y9)-SUM(K6:K9)</f>
        <v>101000</v>
      </c>
      <c r="AC6" s="83">
        <f>SUM(Y6:Y9)/SUM(K6:K9)</f>
        <v>1.5771428571429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>
        <v>4</v>
      </c>
      <c r="BG6" s="110">
        <f>IF(Q6=0,"",IF(BF6=0,"",(BF6/Q6)))</f>
        <v>0.57142857142857</v>
      </c>
      <c r="BH6" s="109">
        <v>1</v>
      </c>
      <c r="BI6" s="111">
        <f>IFERROR(BH6/BF6,"-")</f>
        <v>0.25</v>
      </c>
      <c r="BJ6" s="112">
        <v>3000</v>
      </c>
      <c r="BK6" s="113">
        <f>IFERROR(BJ6/BF6,"-")</f>
        <v>750</v>
      </c>
      <c r="BL6" s="114">
        <v>1</v>
      </c>
      <c r="BM6" s="114"/>
      <c r="BN6" s="114"/>
      <c r="BO6" s="116">
        <v>2</v>
      </c>
      <c r="BP6" s="117">
        <f>IF(Q6=0,"",IF(BO6=0,"",(BO6/Q6)))</f>
        <v>0.28571428571429</v>
      </c>
      <c r="BQ6" s="118">
        <v>1</v>
      </c>
      <c r="BR6" s="119">
        <f>IFERROR(BQ6/BO6,"-")</f>
        <v>0.5</v>
      </c>
      <c r="BS6" s="120">
        <v>10000</v>
      </c>
      <c r="BT6" s="121">
        <f>IFERROR(BS6/BO6,"-")</f>
        <v>5000</v>
      </c>
      <c r="BU6" s="122">
        <v>1</v>
      </c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>
        <v>1</v>
      </c>
      <c r="CH6" s="131">
        <f>IF(Q6=0,"",IF(CG6=0,"",(CG6/Q6)))</f>
        <v>0.14285714285714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2</v>
      </c>
      <c r="CQ6" s="138">
        <v>13000</v>
      </c>
      <c r="CR6" s="138">
        <v>10000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177</v>
      </c>
      <c r="C7" s="184" t="s">
        <v>58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82</v>
      </c>
      <c r="M7" s="79">
        <v>27</v>
      </c>
      <c r="N7" s="79">
        <v>2</v>
      </c>
      <c r="O7" s="88">
        <v>7</v>
      </c>
      <c r="P7" s="89">
        <v>1</v>
      </c>
      <c r="Q7" s="90">
        <f>O7+P7</f>
        <v>8</v>
      </c>
      <c r="R7" s="80">
        <f>IFERROR(Q7/N7,"-")</f>
        <v>4</v>
      </c>
      <c r="S7" s="79">
        <v>3</v>
      </c>
      <c r="T7" s="79">
        <v>1</v>
      </c>
      <c r="U7" s="80">
        <f>IFERROR(T7/(Q7),"-")</f>
        <v>0.125</v>
      </c>
      <c r="V7" s="81"/>
      <c r="W7" s="82">
        <v>2</v>
      </c>
      <c r="X7" s="80">
        <f>IF(Q7=0,"-",W7/Q7)</f>
        <v>0.25</v>
      </c>
      <c r="Y7" s="181">
        <v>153000</v>
      </c>
      <c r="Z7" s="182">
        <f>IFERROR(Y7/Q7,"-")</f>
        <v>19125</v>
      </c>
      <c r="AA7" s="182">
        <f>IFERROR(Y7/W7,"-")</f>
        <v>76500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>
        <v>1</v>
      </c>
      <c r="AX7" s="104">
        <f>IF(Q7=0,"",IF(AW7=0,"",(AW7/Q7)))</f>
        <v>0.125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3</v>
      </c>
      <c r="BG7" s="110">
        <f>IF(Q7=0,"",IF(BF7=0,"",(BF7/Q7)))</f>
        <v>0.375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</v>
      </c>
      <c r="BP7" s="117">
        <f>IF(Q7=0,"",IF(BO7=0,"",(BO7/Q7)))</f>
        <v>0.25</v>
      </c>
      <c r="BQ7" s="118">
        <v>2</v>
      </c>
      <c r="BR7" s="119">
        <f>IFERROR(BQ7/BO7,"-")</f>
        <v>1</v>
      </c>
      <c r="BS7" s="120">
        <v>153000</v>
      </c>
      <c r="BT7" s="121">
        <f>IFERROR(BS7/BO7,"-")</f>
        <v>76500</v>
      </c>
      <c r="BU7" s="122"/>
      <c r="BV7" s="122"/>
      <c r="BW7" s="122">
        <v>2</v>
      </c>
      <c r="BX7" s="123">
        <v>1</v>
      </c>
      <c r="BY7" s="124">
        <f>IF(Q7=0,"",IF(BX7=0,"",(BX7/Q7)))</f>
        <v>0.125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0.125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2</v>
      </c>
      <c r="CQ7" s="138">
        <v>153000</v>
      </c>
      <c r="CR7" s="138">
        <v>130000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/>
      <c r="B8" s="184" t="s">
        <v>178</v>
      </c>
      <c r="C8" s="184" t="s">
        <v>58</v>
      </c>
      <c r="D8" s="184"/>
      <c r="E8" s="184"/>
      <c r="F8" s="184" t="s">
        <v>179</v>
      </c>
      <c r="G8" s="184" t="s">
        <v>61</v>
      </c>
      <c r="H8" s="87" t="s">
        <v>174</v>
      </c>
      <c r="I8" s="87" t="s">
        <v>175</v>
      </c>
      <c r="J8" s="87"/>
      <c r="K8" s="176"/>
      <c r="L8" s="79">
        <v>13</v>
      </c>
      <c r="M8" s="79">
        <v>0</v>
      </c>
      <c r="N8" s="79">
        <v>64</v>
      </c>
      <c r="O8" s="88">
        <v>3</v>
      </c>
      <c r="P8" s="89">
        <v>0</v>
      </c>
      <c r="Q8" s="90">
        <f>O8+P8</f>
        <v>3</v>
      </c>
      <c r="R8" s="80">
        <f>IFERROR(Q8/N8,"-")</f>
        <v>0.046875</v>
      </c>
      <c r="S8" s="79">
        <v>1</v>
      </c>
      <c r="T8" s="79">
        <v>1</v>
      </c>
      <c r="U8" s="80">
        <f>IFERROR(T8/(Q8),"-")</f>
        <v>0.33333333333333</v>
      </c>
      <c r="V8" s="81"/>
      <c r="W8" s="82">
        <v>2</v>
      </c>
      <c r="X8" s="80">
        <f>IF(Q8=0,"-",W8/Q8)</f>
        <v>0.66666666666667</v>
      </c>
      <c r="Y8" s="181">
        <v>36000</v>
      </c>
      <c r="Z8" s="182">
        <f>IFERROR(Y8/Q8,"-")</f>
        <v>12000</v>
      </c>
      <c r="AA8" s="182">
        <f>IFERROR(Y8/W8,"-")</f>
        <v>18000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2</v>
      </c>
      <c r="BP8" s="117">
        <f>IF(Q8=0,"",IF(BO8=0,"",(BO8/Q8)))</f>
        <v>0.66666666666667</v>
      </c>
      <c r="BQ8" s="118">
        <v>1</v>
      </c>
      <c r="BR8" s="119">
        <f>IFERROR(BQ8/BO8,"-")</f>
        <v>0.5</v>
      </c>
      <c r="BS8" s="120">
        <v>33000</v>
      </c>
      <c r="BT8" s="121">
        <f>IFERROR(BS8/BO8,"-")</f>
        <v>16500</v>
      </c>
      <c r="BU8" s="122"/>
      <c r="BV8" s="122"/>
      <c r="BW8" s="122">
        <v>1</v>
      </c>
      <c r="BX8" s="123">
        <v>1</v>
      </c>
      <c r="BY8" s="124">
        <f>IF(Q8=0,"",IF(BX8=0,"",(BX8/Q8)))</f>
        <v>0.33333333333333</v>
      </c>
      <c r="BZ8" s="125">
        <v>1</v>
      </c>
      <c r="CA8" s="126">
        <f>IFERROR(BZ8/BX8,"-")</f>
        <v>1</v>
      </c>
      <c r="CB8" s="127">
        <v>3000</v>
      </c>
      <c r="CC8" s="128">
        <f>IFERROR(CB8/BX8,"-")</f>
        <v>3000</v>
      </c>
      <c r="CD8" s="129">
        <v>1</v>
      </c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36000</v>
      </c>
      <c r="CR8" s="138">
        <v>33000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180</v>
      </c>
      <c r="C9" s="184" t="s">
        <v>58</v>
      </c>
      <c r="D9" s="184"/>
      <c r="E9" s="184"/>
      <c r="F9" s="184"/>
      <c r="G9" s="184" t="s">
        <v>66</v>
      </c>
      <c r="H9" s="87"/>
      <c r="I9" s="87"/>
      <c r="J9" s="87"/>
      <c r="K9" s="176"/>
      <c r="L9" s="79">
        <v>645</v>
      </c>
      <c r="M9" s="79">
        <v>28</v>
      </c>
      <c r="N9" s="79">
        <v>10</v>
      </c>
      <c r="O9" s="88">
        <v>9</v>
      </c>
      <c r="P9" s="89">
        <v>1</v>
      </c>
      <c r="Q9" s="90">
        <f>O9+P9</f>
        <v>10</v>
      </c>
      <c r="R9" s="80">
        <f>IFERROR(Q9/N9,"-")</f>
        <v>1</v>
      </c>
      <c r="S9" s="79">
        <v>3</v>
      </c>
      <c r="T9" s="79">
        <v>3</v>
      </c>
      <c r="U9" s="80">
        <f>IFERROR(T9/(Q9),"-")</f>
        <v>0.3</v>
      </c>
      <c r="V9" s="81"/>
      <c r="W9" s="82">
        <v>4</v>
      </c>
      <c r="X9" s="80">
        <f>IF(Q9=0,"-",W9/Q9)</f>
        <v>0.4</v>
      </c>
      <c r="Y9" s="181">
        <v>74000</v>
      </c>
      <c r="Z9" s="182">
        <f>IFERROR(Y9/Q9,"-")</f>
        <v>7400</v>
      </c>
      <c r="AA9" s="182">
        <f>IFERROR(Y9/W9,"-")</f>
        <v>18500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1</v>
      </c>
      <c r="AO9" s="98">
        <f>IF(Q9=0,"",IF(AN9=0,"",(AN9/Q9)))</f>
        <v>0.1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1</v>
      </c>
      <c r="AX9" s="104">
        <f>IF(Q9=0,"",IF(AW9=0,"",(AW9/Q9)))</f>
        <v>0.1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1</v>
      </c>
      <c r="BG9" s="110">
        <f>IF(Q9=0,"",IF(BF9=0,"",(BF9/Q9)))</f>
        <v>0.1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3</v>
      </c>
      <c r="BP9" s="117">
        <f>IF(Q9=0,"",IF(BO9=0,"",(BO9/Q9)))</f>
        <v>0.3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0.1</v>
      </c>
      <c r="BZ9" s="125">
        <v>1</v>
      </c>
      <c r="CA9" s="126">
        <f>IFERROR(BZ9/BX9,"-")</f>
        <v>1</v>
      </c>
      <c r="CB9" s="127">
        <v>3000</v>
      </c>
      <c r="CC9" s="128">
        <f>IFERROR(CB9/BX9,"-")</f>
        <v>3000</v>
      </c>
      <c r="CD9" s="129">
        <v>1</v>
      </c>
      <c r="CE9" s="129"/>
      <c r="CF9" s="129"/>
      <c r="CG9" s="130">
        <v>3</v>
      </c>
      <c r="CH9" s="131">
        <f>IF(Q9=0,"",IF(CG9=0,"",(CG9/Q9)))</f>
        <v>0.3</v>
      </c>
      <c r="CI9" s="132">
        <v>3</v>
      </c>
      <c r="CJ9" s="133">
        <f>IFERROR(CI9/CG9,"-")</f>
        <v>1</v>
      </c>
      <c r="CK9" s="134">
        <v>71000</v>
      </c>
      <c r="CL9" s="135">
        <f>IFERROR(CK9/CG9,"-")</f>
        <v>23666.666666667</v>
      </c>
      <c r="CM9" s="136">
        <v>1</v>
      </c>
      <c r="CN9" s="136">
        <v>1</v>
      </c>
      <c r="CO9" s="136">
        <v>1</v>
      </c>
      <c r="CP9" s="137">
        <v>4</v>
      </c>
      <c r="CQ9" s="138">
        <v>74000</v>
      </c>
      <c r="CR9" s="138">
        <v>58000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1.5771428571429</v>
      </c>
      <c r="B12" s="39"/>
      <c r="C12" s="39"/>
      <c r="D12" s="39"/>
      <c r="E12" s="39"/>
      <c r="F12" s="39"/>
      <c r="G12" s="39"/>
      <c r="H12" s="40" t="s">
        <v>181</v>
      </c>
      <c r="I12" s="40"/>
      <c r="J12" s="40"/>
      <c r="K12" s="179">
        <f>SUM(K6:K11)</f>
        <v>175000</v>
      </c>
      <c r="L12" s="41">
        <f>SUM(L6:L11)</f>
        <v>749</v>
      </c>
      <c r="M12" s="41">
        <f>SUM(M6:M11)</f>
        <v>55</v>
      </c>
      <c r="N12" s="41">
        <f>SUM(N6:N11)</f>
        <v>129</v>
      </c>
      <c r="O12" s="41">
        <f>SUM(O6:O11)</f>
        <v>26</v>
      </c>
      <c r="P12" s="41">
        <f>SUM(P6:P11)</f>
        <v>2</v>
      </c>
      <c r="Q12" s="41">
        <f>SUM(Q6:Q11)</f>
        <v>28</v>
      </c>
      <c r="R12" s="42">
        <f>IFERROR(Q12/N12,"-")</f>
        <v>0.21705426356589</v>
      </c>
      <c r="S12" s="76">
        <f>SUM(S6:S11)</f>
        <v>10</v>
      </c>
      <c r="T12" s="76">
        <f>SUM(T6:T11)</f>
        <v>8</v>
      </c>
      <c r="U12" s="42">
        <f>IFERROR(S12/Q12,"-")</f>
        <v>0.35714285714286</v>
      </c>
      <c r="V12" s="43">
        <f>IFERROR(K12/Q12,"-")</f>
        <v>6250</v>
      </c>
      <c r="W12" s="44">
        <f>SUM(W6:W11)</f>
        <v>10</v>
      </c>
      <c r="X12" s="42">
        <f>IFERROR(W12/Q12,"-")</f>
        <v>0.35714285714286</v>
      </c>
      <c r="Y12" s="179">
        <f>SUM(Y6:Y11)</f>
        <v>276000</v>
      </c>
      <c r="Z12" s="179">
        <f>IFERROR(Y12/Q12,"-")</f>
        <v>9857.1428571429</v>
      </c>
      <c r="AA12" s="179">
        <f>IFERROR(Y12/W12,"-")</f>
        <v>27600</v>
      </c>
      <c r="AB12" s="179">
        <f>Y12-K12</f>
        <v>101000</v>
      </c>
      <c r="AC12" s="45">
        <f>Y12/K12</f>
        <v>1.5771428571429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9"/>
    <mergeCell ref="K6:K9"/>
    <mergeCell ref="V6:V9"/>
    <mergeCell ref="AB6:AB9"/>
    <mergeCell ref="AC6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182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3.2</v>
      </c>
      <c r="B6" s="184" t="s">
        <v>183</v>
      </c>
      <c r="C6" s="184" t="s">
        <v>184</v>
      </c>
      <c r="D6" s="184" t="s">
        <v>185</v>
      </c>
      <c r="E6" s="184" t="s">
        <v>186</v>
      </c>
      <c r="F6" s="184" t="s">
        <v>187</v>
      </c>
      <c r="G6" s="184" t="s">
        <v>61</v>
      </c>
      <c r="H6" s="87" t="s">
        <v>188</v>
      </c>
      <c r="I6" s="87" t="s">
        <v>189</v>
      </c>
      <c r="J6" s="87" t="s">
        <v>190</v>
      </c>
      <c r="K6" s="176">
        <v>110000</v>
      </c>
      <c r="L6" s="79">
        <v>56</v>
      </c>
      <c r="M6" s="79">
        <v>0</v>
      </c>
      <c r="N6" s="79">
        <v>157</v>
      </c>
      <c r="O6" s="88">
        <v>36</v>
      </c>
      <c r="P6" s="89">
        <v>1</v>
      </c>
      <c r="Q6" s="90">
        <f>O6+P6</f>
        <v>37</v>
      </c>
      <c r="R6" s="80">
        <f>IFERROR(Q6/N6,"-")</f>
        <v>0.23566878980892</v>
      </c>
      <c r="S6" s="79">
        <v>4</v>
      </c>
      <c r="T6" s="79">
        <v>15</v>
      </c>
      <c r="U6" s="80">
        <f>IFERROR(T6/(Q6),"-")</f>
        <v>0.40540540540541</v>
      </c>
      <c r="V6" s="81">
        <f>IFERROR(K6/SUM(Q6:Q7),"-")</f>
        <v>982.14285714286</v>
      </c>
      <c r="W6" s="82">
        <v>5</v>
      </c>
      <c r="X6" s="80">
        <f>IF(Q6=0,"-",W6/Q6)</f>
        <v>0.13513513513514</v>
      </c>
      <c r="Y6" s="181">
        <v>32000</v>
      </c>
      <c r="Z6" s="182">
        <f>IFERROR(Y6/Q6,"-")</f>
        <v>864.86486486486</v>
      </c>
      <c r="AA6" s="182">
        <f>IFERROR(Y6/W6,"-")</f>
        <v>6400</v>
      </c>
      <c r="AB6" s="176">
        <f>SUM(Y6:Y7)-SUM(K6:K7)</f>
        <v>242000</v>
      </c>
      <c r="AC6" s="83">
        <f>SUM(Y6:Y7)/SUM(K6:K7)</f>
        <v>3.2</v>
      </c>
      <c r="AD6" s="77"/>
      <c r="AE6" s="91">
        <v>12</v>
      </c>
      <c r="AF6" s="92">
        <f>IF(Q6=0,"",IF(AE6=0,"",(AE6/Q6)))</f>
        <v>0.32432432432432</v>
      </c>
      <c r="AG6" s="91">
        <v>3</v>
      </c>
      <c r="AH6" s="93">
        <f>IFERROR(AG6/AE6,"-")</f>
        <v>0.25</v>
      </c>
      <c r="AI6" s="94">
        <v>26000</v>
      </c>
      <c r="AJ6" s="95">
        <f>IFERROR(AI6/AE6,"-")</f>
        <v>2166.6666666667</v>
      </c>
      <c r="AK6" s="96">
        <v>1</v>
      </c>
      <c r="AL6" s="96">
        <v>1</v>
      </c>
      <c r="AM6" s="96">
        <v>1</v>
      </c>
      <c r="AN6" s="97">
        <v>7</v>
      </c>
      <c r="AO6" s="98">
        <f>IF(Q6=0,"",IF(AN6=0,"",(AN6/Q6)))</f>
        <v>0.18918918918919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>
        <v>3</v>
      </c>
      <c r="AX6" s="104">
        <f>IF(Q6=0,"",IF(AW6=0,"",(AW6/Q6)))</f>
        <v>0.081081081081081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10</v>
      </c>
      <c r="BG6" s="110">
        <f>IF(Q6=0,"",IF(BF6=0,"",(BF6/Q6)))</f>
        <v>0.27027027027027</v>
      </c>
      <c r="BH6" s="109"/>
      <c r="BI6" s="111">
        <f>IFERROR(BH6/BF6,"-")</f>
        <v>0</v>
      </c>
      <c r="BJ6" s="112"/>
      <c r="BK6" s="113">
        <f>IFERROR(BJ6/BF6,"-")</f>
        <v>0</v>
      </c>
      <c r="BL6" s="114"/>
      <c r="BM6" s="114"/>
      <c r="BN6" s="114"/>
      <c r="BO6" s="116">
        <v>5</v>
      </c>
      <c r="BP6" s="117">
        <f>IF(Q6=0,"",IF(BO6=0,"",(BO6/Q6)))</f>
        <v>0.13513513513514</v>
      </c>
      <c r="BQ6" s="118">
        <v>2</v>
      </c>
      <c r="BR6" s="119">
        <f>IFERROR(BQ6/BO6,"-")</f>
        <v>0.4</v>
      </c>
      <c r="BS6" s="120">
        <v>6000</v>
      </c>
      <c r="BT6" s="121">
        <f>IFERROR(BS6/BO6,"-")</f>
        <v>1200</v>
      </c>
      <c r="BU6" s="122">
        <v>2</v>
      </c>
      <c r="BV6" s="122"/>
      <c r="BW6" s="122"/>
      <c r="BX6" s="123"/>
      <c r="BY6" s="124">
        <f>IF(Q6=0,"",IF(BX6=0,"",(BX6/Q6)))</f>
        <v>0</v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5</v>
      </c>
      <c r="CQ6" s="138">
        <v>32000</v>
      </c>
      <c r="CR6" s="138">
        <v>15000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191</v>
      </c>
      <c r="C7" s="184" t="s">
        <v>184</v>
      </c>
      <c r="D7" s="184"/>
      <c r="E7" s="184"/>
      <c r="F7" s="184"/>
      <c r="G7" s="184" t="s">
        <v>66</v>
      </c>
      <c r="H7" s="87"/>
      <c r="I7" s="87"/>
      <c r="J7" s="87"/>
      <c r="K7" s="176"/>
      <c r="L7" s="79">
        <v>202</v>
      </c>
      <c r="M7" s="79">
        <v>174</v>
      </c>
      <c r="N7" s="79">
        <v>36</v>
      </c>
      <c r="O7" s="88">
        <v>71</v>
      </c>
      <c r="P7" s="89">
        <v>4</v>
      </c>
      <c r="Q7" s="90">
        <f>O7+P7</f>
        <v>75</v>
      </c>
      <c r="R7" s="80">
        <f>IFERROR(Q7/N7,"-")</f>
        <v>2.0833333333333</v>
      </c>
      <c r="S7" s="79">
        <v>8</v>
      </c>
      <c r="T7" s="79">
        <v>15</v>
      </c>
      <c r="U7" s="80">
        <f>IFERROR(T7/(Q7),"-")</f>
        <v>0.2</v>
      </c>
      <c r="V7" s="81"/>
      <c r="W7" s="82">
        <v>12</v>
      </c>
      <c r="X7" s="80">
        <f>IF(Q7=0,"-",W7/Q7)</f>
        <v>0.16</v>
      </c>
      <c r="Y7" s="181">
        <v>320000</v>
      </c>
      <c r="Z7" s="182">
        <f>IFERROR(Y7/Q7,"-")</f>
        <v>4266.6666666667</v>
      </c>
      <c r="AA7" s="182">
        <f>IFERROR(Y7/W7,"-")</f>
        <v>26666.666666667</v>
      </c>
      <c r="AB7" s="176"/>
      <c r="AC7" s="83"/>
      <c r="AD7" s="77"/>
      <c r="AE7" s="91">
        <v>6</v>
      </c>
      <c r="AF7" s="92">
        <f>IF(Q7=0,"",IF(AE7=0,"",(AE7/Q7)))</f>
        <v>0.08</v>
      </c>
      <c r="AG7" s="91">
        <v>1</v>
      </c>
      <c r="AH7" s="93">
        <f>IFERROR(AG7/AE7,"-")</f>
        <v>0.16666666666667</v>
      </c>
      <c r="AI7" s="94">
        <v>23000</v>
      </c>
      <c r="AJ7" s="95">
        <f>IFERROR(AI7/AE7,"-")</f>
        <v>3833.3333333333</v>
      </c>
      <c r="AK7" s="96"/>
      <c r="AL7" s="96"/>
      <c r="AM7" s="96">
        <v>1</v>
      </c>
      <c r="AN7" s="97">
        <v>17</v>
      </c>
      <c r="AO7" s="98">
        <f>IF(Q7=0,"",IF(AN7=0,"",(AN7/Q7)))</f>
        <v>0.22666666666667</v>
      </c>
      <c r="AP7" s="97">
        <v>1</v>
      </c>
      <c r="AQ7" s="99">
        <f>IFERROR(AP7/AN7,"-")</f>
        <v>0.058823529411765</v>
      </c>
      <c r="AR7" s="100">
        <v>44000</v>
      </c>
      <c r="AS7" s="101">
        <f>IFERROR(AR7/AN7,"-")</f>
        <v>2588.2352941176</v>
      </c>
      <c r="AT7" s="102"/>
      <c r="AU7" s="102"/>
      <c r="AV7" s="102">
        <v>1</v>
      </c>
      <c r="AW7" s="103">
        <v>15</v>
      </c>
      <c r="AX7" s="104">
        <f>IF(Q7=0,"",IF(AW7=0,"",(AW7/Q7)))</f>
        <v>0.2</v>
      </c>
      <c r="AY7" s="103">
        <v>1</v>
      </c>
      <c r="AZ7" s="105">
        <f>IFERROR(AY7/AW7,"-")</f>
        <v>0.066666666666667</v>
      </c>
      <c r="BA7" s="106">
        <v>13000</v>
      </c>
      <c r="BB7" s="107">
        <f>IFERROR(BA7/AW7,"-")</f>
        <v>866.66666666667</v>
      </c>
      <c r="BC7" s="108"/>
      <c r="BD7" s="108">
        <v>1</v>
      </c>
      <c r="BE7" s="108"/>
      <c r="BF7" s="109">
        <v>17</v>
      </c>
      <c r="BG7" s="110">
        <f>IF(Q7=0,"",IF(BF7=0,"",(BF7/Q7)))</f>
        <v>0.22666666666667</v>
      </c>
      <c r="BH7" s="109">
        <v>3</v>
      </c>
      <c r="BI7" s="111">
        <f>IFERROR(BH7/BF7,"-")</f>
        <v>0.17647058823529</v>
      </c>
      <c r="BJ7" s="112">
        <v>21000</v>
      </c>
      <c r="BK7" s="113">
        <f>IFERROR(BJ7/BF7,"-")</f>
        <v>1235.2941176471</v>
      </c>
      <c r="BL7" s="114">
        <v>1</v>
      </c>
      <c r="BM7" s="114">
        <v>2</v>
      </c>
      <c r="BN7" s="114"/>
      <c r="BO7" s="116">
        <v>13</v>
      </c>
      <c r="BP7" s="117">
        <f>IF(Q7=0,"",IF(BO7=0,"",(BO7/Q7)))</f>
        <v>0.17333333333333</v>
      </c>
      <c r="BQ7" s="118">
        <v>5</v>
      </c>
      <c r="BR7" s="119">
        <f>IFERROR(BQ7/BO7,"-")</f>
        <v>0.38461538461538</v>
      </c>
      <c r="BS7" s="120">
        <v>166000</v>
      </c>
      <c r="BT7" s="121">
        <f>IFERROR(BS7/BO7,"-")</f>
        <v>12769.230769231</v>
      </c>
      <c r="BU7" s="122"/>
      <c r="BV7" s="122">
        <v>2</v>
      </c>
      <c r="BW7" s="122">
        <v>3</v>
      </c>
      <c r="BX7" s="123">
        <v>4</v>
      </c>
      <c r="BY7" s="124">
        <f>IF(Q7=0,"",IF(BX7=0,"",(BX7/Q7)))</f>
        <v>0.053333333333333</v>
      </c>
      <c r="BZ7" s="125">
        <v>1</v>
      </c>
      <c r="CA7" s="126">
        <f>IFERROR(BZ7/BX7,"-")</f>
        <v>0.25</v>
      </c>
      <c r="CB7" s="127">
        <v>53000</v>
      </c>
      <c r="CC7" s="128">
        <f>IFERROR(CB7/BX7,"-")</f>
        <v>13250</v>
      </c>
      <c r="CD7" s="129"/>
      <c r="CE7" s="129"/>
      <c r="CF7" s="129">
        <v>1</v>
      </c>
      <c r="CG7" s="130">
        <v>3</v>
      </c>
      <c r="CH7" s="131">
        <f>IF(Q7=0,"",IF(CG7=0,"",(CG7/Q7)))</f>
        <v>0.04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12</v>
      </c>
      <c r="CQ7" s="138">
        <v>320000</v>
      </c>
      <c r="CR7" s="138">
        <v>64000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3.1066666666667</v>
      </c>
      <c r="B8" s="184" t="s">
        <v>192</v>
      </c>
      <c r="C8" s="184" t="s">
        <v>184</v>
      </c>
      <c r="D8" s="184" t="s">
        <v>193</v>
      </c>
      <c r="E8" s="184" t="s">
        <v>186</v>
      </c>
      <c r="F8" s="184" t="s">
        <v>194</v>
      </c>
      <c r="G8" s="184" t="s">
        <v>61</v>
      </c>
      <c r="H8" s="87" t="s">
        <v>195</v>
      </c>
      <c r="I8" s="87" t="s">
        <v>189</v>
      </c>
      <c r="J8" s="87" t="s">
        <v>196</v>
      </c>
      <c r="K8" s="176">
        <v>75000</v>
      </c>
      <c r="L8" s="79">
        <v>15</v>
      </c>
      <c r="M8" s="79">
        <v>0</v>
      </c>
      <c r="N8" s="79">
        <v>68</v>
      </c>
      <c r="O8" s="88">
        <v>2</v>
      </c>
      <c r="P8" s="89">
        <v>0</v>
      </c>
      <c r="Q8" s="90">
        <f>O8+P8</f>
        <v>2</v>
      </c>
      <c r="R8" s="80">
        <f>IFERROR(Q8/N8,"-")</f>
        <v>0.029411764705882</v>
      </c>
      <c r="S8" s="79">
        <v>1</v>
      </c>
      <c r="T8" s="79">
        <v>0</v>
      </c>
      <c r="U8" s="80">
        <f>IFERROR(T8/(Q8),"-")</f>
        <v>0</v>
      </c>
      <c r="V8" s="81">
        <f>IFERROR(K8/SUM(Q8:Q9),"-")</f>
        <v>1470.5882352941</v>
      </c>
      <c r="W8" s="82">
        <v>1</v>
      </c>
      <c r="X8" s="80">
        <f>IF(Q8=0,"-",W8/Q8)</f>
        <v>0.5</v>
      </c>
      <c r="Y8" s="181">
        <v>5000</v>
      </c>
      <c r="Z8" s="182">
        <f>IFERROR(Y8/Q8,"-")</f>
        <v>2500</v>
      </c>
      <c r="AA8" s="182">
        <f>IFERROR(Y8/W8,"-")</f>
        <v>5000</v>
      </c>
      <c r="AB8" s="176">
        <f>SUM(Y8:Y9)-SUM(K8:K9)</f>
        <v>158000</v>
      </c>
      <c r="AC8" s="83">
        <f>SUM(Y8:Y9)/SUM(K8:K9)</f>
        <v>3.1066666666667</v>
      </c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>
        <v>1</v>
      </c>
      <c r="AO8" s="98">
        <f>IF(Q8=0,"",IF(AN8=0,"",(AN8/Q8)))</f>
        <v>0.5</v>
      </c>
      <c r="AP8" s="97"/>
      <c r="AQ8" s="99">
        <f>IFERROR(AP8/AN8,"-")</f>
        <v>0</v>
      </c>
      <c r="AR8" s="100"/>
      <c r="AS8" s="101">
        <f>IFERROR(AR8/AN8,"-")</f>
        <v>0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>
        <v>1</v>
      </c>
      <c r="CH8" s="131">
        <f>IF(Q8=0,"",IF(CG8=0,"",(CG8/Q8)))</f>
        <v>0.5</v>
      </c>
      <c r="CI8" s="132">
        <v>1</v>
      </c>
      <c r="CJ8" s="133">
        <f>IFERROR(CI8/CG8,"-")</f>
        <v>1</v>
      </c>
      <c r="CK8" s="134">
        <v>5000</v>
      </c>
      <c r="CL8" s="135">
        <f>IFERROR(CK8/CG8,"-")</f>
        <v>5000</v>
      </c>
      <c r="CM8" s="136">
        <v>1</v>
      </c>
      <c r="CN8" s="136"/>
      <c r="CO8" s="136"/>
      <c r="CP8" s="137">
        <v>1</v>
      </c>
      <c r="CQ8" s="138">
        <v>5000</v>
      </c>
      <c r="CR8" s="138">
        <v>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197</v>
      </c>
      <c r="C9" s="184" t="s">
        <v>184</v>
      </c>
      <c r="D9" s="184"/>
      <c r="E9" s="184"/>
      <c r="F9" s="184"/>
      <c r="G9" s="184" t="s">
        <v>66</v>
      </c>
      <c r="H9" s="87"/>
      <c r="I9" s="87"/>
      <c r="J9" s="87"/>
      <c r="K9" s="176"/>
      <c r="L9" s="79">
        <v>224</v>
      </c>
      <c r="M9" s="79">
        <v>161</v>
      </c>
      <c r="N9" s="79">
        <v>56</v>
      </c>
      <c r="O9" s="88">
        <v>49</v>
      </c>
      <c r="P9" s="89">
        <v>0</v>
      </c>
      <c r="Q9" s="90">
        <f>O9+P9</f>
        <v>49</v>
      </c>
      <c r="R9" s="80">
        <f>IFERROR(Q9/N9,"-")</f>
        <v>0.875</v>
      </c>
      <c r="S9" s="79">
        <v>12</v>
      </c>
      <c r="T9" s="79">
        <v>9</v>
      </c>
      <c r="U9" s="80">
        <f>IFERROR(T9/(Q9),"-")</f>
        <v>0.18367346938776</v>
      </c>
      <c r="V9" s="81"/>
      <c r="W9" s="82">
        <v>5</v>
      </c>
      <c r="X9" s="80">
        <f>IF(Q9=0,"-",W9/Q9)</f>
        <v>0.10204081632653</v>
      </c>
      <c r="Y9" s="181">
        <v>228000</v>
      </c>
      <c r="Z9" s="182">
        <f>IFERROR(Y9/Q9,"-")</f>
        <v>4653.0612244898</v>
      </c>
      <c r="AA9" s="182">
        <f>IFERROR(Y9/W9,"-")</f>
        <v>45600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6</v>
      </c>
      <c r="AO9" s="98">
        <f>IF(Q9=0,"",IF(AN9=0,"",(AN9/Q9)))</f>
        <v>0.12244897959184</v>
      </c>
      <c r="AP9" s="97">
        <v>1</v>
      </c>
      <c r="AQ9" s="99">
        <f>IFERROR(AP9/AN9,"-")</f>
        <v>0.16666666666667</v>
      </c>
      <c r="AR9" s="100">
        <v>3000</v>
      </c>
      <c r="AS9" s="101">
        <f>IFERROR(AR9/AN9,"-")</f>
        <v>500</v>
      </c>
      <c r="AT9" s="102">
        <v>1</v>
      </c>
      <c r="AU9" s="102"/>
      <c r="AV9" s="102"/>
      <c r="AW9" s="103">
        <v>6</v>
      </c>
      <c r="AX9" s="104">
        <f>IF(Q9=0,"",IF(AW9=0,"",(AW9/Q9)))</f>
        <v>0.12244897959184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10</v>
      </c>
      <c r="BG9" s="110">
        <f>IF(Q9=0,"",IF(BF9=0,"",(BF9/Q9)))</f>
        <v>0.20408163265306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17</v>
      </c>
      <c r="BP9" s="117">
        <f>IF(Q9=0,"",IF(BO9=0,"",(BO9/Q9)))</f>
        <v>0.3469387755102</v>
      </c>
      <c r="BQ9" s="118">
        <v>1</v>
      </c>
      <c r="BR9" s="119">
        <f>IFERROR(BQ9/BO9,"-")</f>
        <v>0.058823529411765</v>
      </c>
      <c r="BS9" s="120">
        <v>3000</v>
      </c>
      <c r="BT9" s="121">
        <f>IFERROR(BS9/BO9,"-")</f>
        <v>176.47058823529</v>
      </c>
      <c r="BU9" s="122">
        <v>1</v>
      </c>
      <c r="BV9" s="122"/>
      <c r="BW9" s="122"/>
      <c r="BX9" s="123">
        <v>10</v>
      </c>
      <c r="BY9" s="124">
        <f>IF(Q9=0,"",IF(BX9=0,"",(BX9/Q9)))</f>
        <v>0.20408163265306</v>
      </c>
      <c r="BZ9" s="125">
        <v>3</v>
      </c>
      <c r="CA9" s="126">
        <f>IFERROR(BZ9/BX9,"-")</f>
        <v>0.3</v>
      </c>
      <c r="CB9" s="127">
        <v>222000</v>
      </c>
      <c r="CC9" s="128">
        <f>IFERROR(CB9/BX9,"-")</f>
        <v>22200</v>
      </c>
      <c r="CD9" s="129"/>
      <c r="CE9" s="129"/>
      <c r="CF9" s="129">
        <v>3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5</v>
      </c>
      <c r="CQ9" s="138">
        <v>228000</v>
      </c>
      <c r="CR9" s="138">
        <v>171000</v>
      </c>
      <c r="CS9" s="138"/>
      <c r="CT9" s="139" t="str">
        <f>IF(AND(CR9=0,CS9=0),"",IF(AND(CR9&lt;=100000,CS9&lt;=100000),"",IF(CR9/CQ9&gt;0.7,"男高",IF(CS9/CQ9&gt;0.7,"女高",""))))</f>
        <v>男高</v>
      </c>
    </row>
    <row r="10" spans="1:99">
      <c r="A10" s="78">
        <f>AC10</f>
        <v>1.4375</v>
      </c>
      <c r="B10" s="184" t="s">
        <v>198</v>
      </c>
      <c r="C10" s="184" t="s">
        <v>184</v>
      </c>
      <c r="D10" s="184" t="s">
        <v>199</v>
      </c>
      <c r="E10" s="184" t="s">
        <v>186</v>
      </c>
      <c r="F10" s="184" t="s">
        <v>200</v>
      </c>
      <c r="G10" s="184" t="s">
        <v>61</v>
      </c>
      <c r="H10" s="87" t="s">
        <v>201</v>
      </c>
      <c r="I10" s="87" t="s">
        <v>202</v>
      </c>
      <c r="J10" s="87" t="s">
        <v>203</v>
      </c>
      <c r="K10" s="176">
        <v>80000</v>
      </c>
      <c r="L10" s="79">
        <v>41</v>
      </c>
      <c r="M10" s="79">
        <v>0</v>
      </c>
      <c r="N10" s="79">
        <v>136</v>
      </c>
      <c r="O10" s="88">
        <v>18</v>
      </c>
      <c r="P10" s="89">
        <v>0</v>
      </c>
      <c r="Q10" s="90">
        <f>O10+P10</f>
        <v>18</v>
      </c>
      <c r="R10" s="80">
        <f>IFERROR(Q10/N10,"-")</f>
        <v>0.13235294117647</v>
      </c>
      <c r="S10" s="79">
        <v>0</v>
      </c>
      <c r="T10" s="79">
        <v>10</v>
      </c>
      <c r="U10" s="80">
        <f>IFERROR(T10/(Q10),"-")</f>
        <v>0.55555555555556</v>
      </c>
      <c r="V10" s="81">
        <f>IFERROR(K10/SUM(Q10:Q11),"-")</f>
        <v>1355.9322033898</v>
      </c>
      <c r="W10" s="82">
        <v>3</v>
      </c>
      <c r="X10" s="80">
        <f>IF(Q10=0,"-",W10/Q10)</f>
        <v>0.16666666666667</v>
      </c>
      <c r="Y10" s="181">
        <v>23000</v>
      </c>
      <c r="Z10" s="182">
        <f>IFERROR(Y10/Q10,"-")</f>
        <v>1277.7777777778</v>
      </c>
      <c r="AA10" s="182">
        <f>IFERROR(Y10/W10,"-")</f>
        <v>7666.6666666667</v>
      </c>
      <c r="AB10" s="176">
        <f>SUM(Y10:Y11)-SUM(K10:K11)</f>
        <v>35000</v>
      </c>
      <c r="AC10" s="83">
        <f>SUM(Y10:Y11)/SUM(K10:K11)</f>
        <v>1.4375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>
        <v>8</v>
      </c>
      <c r="AO10" s="98">
        <f>IF(Q10=0,"",IF(AN10=0,"",(AN10/Q10)))</f>
        <v>0.44444444444444</v>
      </c>
      <c r="AP10" s="97">
        <v>3</v>
      </c>
      <c r="AQ10" s="99">
        <f>IFERROR(AP10/AN10,"-")</f>
        <v>0.375</v>
      </c>
      <c r="AR10" s="100">
        <v>23000</v>
      </c>
      <c r="AS10" s="101">
        <f>IFERROR(AR10/AN10,"-")</f>
        <v>2875</v>
      </c>
      <c r="AT10" s="102"/>
      <c r="AU10" s="102">
        <v>3</v>
      </c>
      <c r="AV10" s="102"/>
      <c r="AW10" s="103">
        <v>5</v>
      </c>
      <c r="AX10" s="104">
        <f>IF(Q10=0,"",IF(AW10=0,"",(AW10/Q10)))</f>
        <v>0.27777777777778</v>
      </c>
      <c r="AY10" s="103"/>
      <c r="AZ10" s="105">
        <f>IFERROR(AY10/AW10,"-")</f>
        <v>0</v>
      </c>
      <c r="BA10" s="106"/>
      <c r="BB10" s="107">
        <f>IFERROR(BA10/AW10,"-")</f>
        <v>0</v>
      </c>
      <c r="BC10" s="108"/>
      <c r="BD10" s="108"/>
      <c r="BE10" s="108"/>
      <c r="BF10" s="109">
        <v>3</v>
      </c>
      <c r="BG10" s="110">
        <f>IF(Q10=0,"",IF(BF10=0,"",(BF10/Q10)))</f>
        <v>0.16666666666667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1</v>
      </c>
      <c r="BP10" s="117">
        <f>IF(Q10=0,"",IF(BO10=0,"",(BO10/Q10)))</f>
        <v>0.055555555555556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/>
      <c r="BY10" s="124">
        <f>IF(Q10=0,"",IF(BX10=0,"",(BX10/Q10)))</f>
        <v>0</v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>
        <v>1</v>
      </c>
      <c r="CH10" s="131">
        <f>IF(Q10=0,"",IF(CG10=0,"",(CG10/Q10)))</f>
        <v>0.055555555555556</v>
      </c>
      <c r="CI10" s="132"/>
      <c r="CJ10" s="133">
        <f>IFERROR(CI10/CG10,"-")</f>
        <v>0</v>
      </c>
      <c r="CK10" s="134"/>
      <c r="CL10" s="135">
        <f>IFERROR(CK10/CG10,"-")</f>
        <v>0</v>
      </c>
      <c r="CM10" s="136"/>
      <c r="CN10" s="136"/>
      <c r="CO10" s="136"/>
      <c r="CP10" s="137">
        <v>3</v>
      </c>
      <c r="CQ10" s="138">
        <v>23000</v>
      </c>
      <c r="CR10" s="138">
        <v>10000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204</v>
      </c>
      <c r="C11" s="184" t="s">
        <v>184</v>
      </c>
      <c r="D11" s="184"/>
      <c r="E11" s="184"/>
      <c r="F11" s="184"/>
      <c r="G11" s="184" t="s">
        <v>66</v>
      </c>
      <c r="H11" s="87"/>
      <c r="I11" s="87"/>
      <c r="J11" s="87"/>
      <c r="K11" s="176"/>
      <c r="L11" s="79">
        <v>134</v>
      </c>
      <c r="M11" s="79">
        <v>105</v>
      </c>
      <c r="N11" s="79">
        <v>20</v>
      </c>
      <c r="O11" s="88">
        <v>41</v>
      </c>
      <c r="P11" s="89">
        <v>0</v>
      </c>
      <c r="Q11" s="90">
        <f>O11+P11</f>
        <v>41</v>
      </c>
      <c r="R11" s="80">
        <f>IFERROR(Q11/N11,"-")</f>
        <v>2.05</v>
      </c>
      <c r="S11" s="79">
        <v>4</v>
      </c>
      <c r="T11" s="79">
        <v>11</v>
      </c>
      <c r="U11" s="80">
        <f>IFERROR(T11/(Q11),"-")</f>
        <v>0.26829268292683</v>
      </c>
      <c r="V11" s="81"/>
      <c r="W11" s="82">
        <v>2</v>
      </c>
      <c r="X11" s="80">
        <f>IF(Q11=0,"-",W11/Q11)</f>
        <v>0.048780487804878</v>
      </c>
      <c r="Y11" s="181">
        <v>92000</v>
      </c>
      <c r="Z11" s="182">
        <f>IFERROR(Y11/Q11,"-")</f>
        <v>2243.9024390244</v>
      </c>
      <c r="AA11" s="182">
        <f>IFERROR(Y11/W11,"-")</f>
        <v>46000</v>
      </c>
      <c r="AB11" s="176"/>
      <c r="AC11" s="83"/>
      <c r="AD11" s="77"/>
      <c r="AE11" s="91">
        <v>3</v>
      </c>
      <c r="AF11" s="92">
        <f>IF(Q11=0,"",IF(AE11=0,"",(AE11/Q11)))</f>
        <v>0.073170731707317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>
        <v>12</v>
      </c>
      <c r="AO11" s="98">
        <f>IF(Q11=0,"",IF(AN11=0,"",(AN11/Q11)))</f>
        <v>0.29268292682927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7</v>
      </c>
      <c r="AX11" s="104">
        <f>IF(Q11=0,"",IF(AW11=0,"",(AW11/Q11)))</f>
        <v>0.17073170731707</v>
      </c>
      <c r="AY11" s="103">
        <v>1</v>
      </c>
      <c r="AZ11" s="105">
        <f>IFERROR(AY11/AW11,"-")</f>
        <v>0.14285714285714</v>
      </c>
      <c r="BA11" s="106">
        <v>49000</v>
      </c>
      <c r="BB11" s="107">
        <f>IFERROR(BA11/AW11,"-")</f>
        <v>7000</v>
      </c>
      <c r="BC11" s="108"/>
      <c r="BD11" s="108"/>
      <c r="BE11" s="108">
        <v>1</v>
      </c>
      <c r="BF11" s="109">
        <v>8</v>
      </c>
      <c r="BG11" s="110">
        <f>IF(Q11=0,"",IF(BF11=0,"",(BF11/Q11)))</f>
        <v>0.19512195121951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5</v>
      </c>
      <c r="BP11" s="117">
        <f>IF(Q11=0,"",IF(BO11=0,"",(BO11/Q11)))</f>
        <v>0.1219512195122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6</v>
      </c>
      <c r="BY11" s="124">
        <f>IF(Q11=0,"",IF(BX11=0,"",(BX11/Q11)))</f>
        <v>0.14634146341463</v>
      </c>
      <c r="BZ11" s="125">
        <v>1</v>
      </c>
      <c r="CA11" s="126">
        <f>IFERROR(BZ11/BX11,"-")</f>
        <v>0.16666666666667</v>
      </c>
      <c r="CB11" s="127">
        <v>43000</v>
      </c>
      <c r="CC11" s="128">
        <f>IFERROR(CB11/BX11,"-")</f>
        <v>7166.6666666667</v>
      </c>
      <c r="CD11" s="129"/>
      <c r="CE11" s="129"/>
      <c r="CF11" s="129">
        <v>1</v>
      </c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2</v>
      </c>
      <c r="CQ11" s="138">
        <v>92000</v>
      </c>
      <c r="CR11" s="138">
        <v>49000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6.075</v>
      </c>
      <c r="B12" s="184" t="s">
        <v>205</v>
      </c>
      <c r="C12" s="184" t="s">
        <v>184</v>
      </c>
      <c r="D12" s="184" t="s">
        <v>199</v>
      </c>
      <c r="E12" s="184" t="s">
        <v>186</v>
      </c>
      <c r="F12" s="184"/>
      <c r="G12" s="184" t="s">
        <v>61</v>
      </c>
      <c r="H12" s="87" t="s">
        <v>206</v>
      </c>
      <c r="I12" s="87" t="s">
        <v>202</v>
      </c>
      <c r="J12" s="87" t="s">
        <v>141</v>
      </c>
      <c r="K12" s="176">
        <v>80000</v>
      </c>
      <c r="L12" s="79">
        <v>38</v>
      </c>
      <c r="M12" s="79">
        <v>0</v>
      </c>
      <c r="N12" s="79">
        <v>138</v>
      </c>
      <c r="O12" s="88">
        <v>24</v>
      </c>
      <c r="P12" s="89">
        <v>1</v>
      </c>
      <c r="Q12" s="90">
        <f>O12+P12</f>
        <v>25</v>
      </c>
      <c r="R12" s="80">
        <f>IFERROR(Q12/N12,"-")</f>
        <v>0.18115942028986</v>
      </c>
      <c r="S12" s="79">
        <v>1</v>
      </c>
      <c r="T12" s="79">
        <v>12</v>
      </c>
      <c r="U12" s="80">
        <f>IFERROR(T12/(Q12),"-")</f>
        <v>0.48</v>
      </c>
      <c r="V12" s="81">
        <f>IFERROR(K12/SUM(Q12:Q13),"-")</f>
        <v>919.54022988506</v>
      </c>
      <c r="W12" s="82">
        <v>1</v>
      </c>
      <c r="X12" s="80">
        <f>IF(Q12=0,"-",W12/Q12)</f>
        <v>0.04</v>
      </c>
      <c r="Y12" s="181">
        <v>10000</v>
      </c>
      <c r="Z12" s="182">
        <f>IFERROR(Y12/Q12,"-")</f>
        <v>400</v>
      </c>
      <c r="AA12" s="182">
        <f>IFERROR(Y12/W12,"-")</f>
        <v>10000</v>
      </c>
      <c r="AB12" s="176">
        <f>SUM(Y12:Y13)-SUM(K12:K13)</f>
        <v>406000</v>
      </c>
      <c r="AC12" s="83">
        <f>SUM(Y12:Y13)/SUM(K12:K13)</f>
        <v>6.075</v>
      </c>
      <c r="AD12" s="77"/>
      <c r="AE12" s="91">
        <v>1</v>
      </c>
      <c r="AF12" s="92">
        <f>IF(Q12=0,"",IF(AE12=0,"",(AE12/Q12)))</f>
        <v>0.04</v>
      </c>
      <c r="AG12" s="91"/>
      <c r="AH12" s="93">
        <f>IFERROR(AG12/AE12,"-")</f>
        <v>0</v>
      </c>
      <c r="AI12" s="94"/>
      <c r="AJ12" s="95">
        <f>IFERROR(AI12/AE12,"-")</f>
        <v>0</v>
      </c>
      <c r="AK12" s="96"/>
      <c r="AL12" s="96"/>
      <c r="AM12" s="96"/>
      <c r="AN12" s="97">
        <v>17</v>
      </c>
      <c r="AO12" s="98">
        <f>IF(Q12=0,"",IF(AN12=0,"",(AN12/Q12)))</f>
        <v>0.68</v>
      </c>
      <c r="AP12" s="97">
        <v>1</v>
      </c>
      <c r="AQ12" s="99">
        <f>IFERROR(AP12/AN12,"-")</f>
        <v>0.058823529411765</v>
      </c>
      <c r="AR12" s="100">
        <v>10000</v>
      </c>
      <c r="AS12" s="101">
        <f>IFERROR(AR12/AN12,"-")</f>
        <v>588.23529411765</v>
      </c>
      <c r="AT12" s="102"/>
      <c r="AU12" s="102">
        <v>1</v>
      </c>
      <c r="AV12" s="102"/>
      <c r="AW12" s="103">
        <v>3</v>
      </c>
      <c r="AX12" s="104">
        <f>IF(Q12=0,"",IF(AW12=0,"",(AW12/Q12)))</f>
        <v>0.12</v>
      </c>
      <c r="AY12" s="103"/>
      <c r="AZ12" s="105">
        <f>IFERROR(AY12/AW12,"-")</f>
        <v>0</v>
      </c>
      <c r="BA12" s="106"/>
      <c r="BB12" s="107">
        <f>IFERROR(BA12/AW12,"-")</f>
        <v>0</v>
      </c>
      <c r="BC12" s="108"/>
      <c r="BD12" s="108"/>
      <c r="BE12" s="108"/>
      <c r="BF12" s="109">
        <v>2</v>
      </c>
      <c r="BG12" s="110">
        <f>IF(Q12=0,"",IF(BF12=0,"",(BF12/Q12)))</f>
        <v>0.08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2</v>
      </c>
      <c r="BP12" s="117">
        <f>IF(Q12=0,"",IF(BO12=0,"",(BO12/Q12)))</f>
        <v>0.08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/>
      <c r="BY12" s="124">
        <f>IF(Q12=0,"",IF(BX12=0,"",(BX12/Q12)))</f>
        <v>0</v>
      </c>
      <c r="BZ12" s="125"/>
      <c r="CA12" s="126" t="str">
        <f>IFERROR(BZ12/BX12,"-")</f>
        <v>-</v>
      </c>
      <c r="CB12" s="127"/>
      <c r="CC12" s="128" t="str">
        <f>IFERROR(CB12/BX12,"-")</f>
        <v>-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1</v>
      </c>
      <c r="CQ12" s="138">
        <v>10000</v>
      </c>
      <c r="CR12" s="138">
        <v>10000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207</v>
      </c>
      <c r="C13" s="184" t="s">
        <v>184</v>
      </c>
      <c r="D13" s="184"/>
      <c r="E13" s="184"/>
      <c r="F13" s="184"/>
      <c r="G13" s="184" t="s">
        <v>66</v>
      </c>
      <c r="H13" s="87"/>
      <c r="I13" s="87"/>
      <c r="J13" s="87"/>
      <c r="K13" s="176"/>
      <c r="L13" s="79">
        <v>194</v>
      </c>
      <c r="M13" s="79">
        <v>152</v>
      </c>
      <c r="N13" s="79">
        <v>32</v>
      </c>
      <c r="O13" s="88">
        <v>60</v>
      </c>
      <c r="P13" s="89">
        <v>2</v>
      </c>
      <c r="Q13" s="90">
        <f>O13+P13</f>
        <v>62</v>
      </c>
      <c r="R13" s="80">
        <f>IFERROR(Q13/N13,"-")</f>
        <v>1.9375</v>
      </c>
      <c r="S13" s="79">
        <v>7</v>
      </c>
      <c r="T13" s="79">
        <v>11</v>
      </c>
      <c r="U13" s="80">
        <f>IFERROR(T13/(Q13),"-")</f>
        <v>0.17741935483871</v>
      </c>
      <c r="V13" s="81"/>
      <c r="W13" s="82">
        <v>6</v>
      </c>
      <c r="X13" s="80">
        <f>IF(Q13=0,"-",W13/Q13)</f>
        <v>0.096774193548387</v>
      </c>
      <c r="Y13" s="181">
        <v>476000</v>
      </c>
      <c r="Z13" s="182">
        <f>IFERROR(Y13/Q13,"-")</f>
        <v>7677.4193548387</v>
      </c>
      <c r="AA13" s="182">
        <f>IFERROR(Y13/W13,"-")</f>
        <v>79333.333333333</v>
      </c>
      <c r="AB13" s="176"/>
      <c r="AC13" s="83"/>
      <c r="AD13" s="77"/>
      <c r="AE13" s="91">
        <v>4</v>
      </c>
      <c r="AF13" s="92">
        <f>IF(Q13=0,"",IF(AE13=0,"",(AE13/Q13)))</f>
        <v>0.064516129032258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>
        <v>14</v>
      </c>
      <c r="AO13" s="98">
        <f>IF(Q13=0,"",IF(AN13=0,"",(AN13/Q13)))</f>
        <v>0.2258064516129</v>
      </c>
      <c r="AP13" s="97">
        <v>1</v>
      </c>
      <c r="AQ13" s="99">
        <f>IFERROR(AP13/AN13,"-")</f>
        <v>0.071428571428571</v>
      </c>
      <c r="AR13" s="100">
        <v>8000</v>
      </c>
      <c r="AS13" s="101">
        <f>IFERROR(AR13/AN13,"-")</f>
        <v>571.42857142857</v>
      </c>
      <c r="AT13" s="102"/>
      <c r="AU13" s="102">
        <v>1</v>
      </c>
      <c r="AV13" s="102"/>
      <c r="AW13" s="103">
        <v>11</v>
      </c>
      <c r="AX13" s="104">
        <f>IF(Q13=0,"",IF(AW13=0,"",(AW13/Q13)))</f>
        <v>0.17741935483871</v>
      </c>
      <c r="AY13" s="103">
        <v>1</v>
      </c>
      <c r="AZ13" s="105">
        <f>IFERROR(AY13/AW13,"-")</f>
        <v>0.090909090909091</v>
      </c>
      <c r="BA13" s="106">
        <v>18000</v>
      </c>
      <c r="BB13" s="107">
        <f>IFERROR(BA13/AW13,"-")</f>
        <v>1636.3636363636</v>
      </c>
      <c r="BC13" s="108"/>
      <c r="BD13" s="108"/>
      <c r="BE13" s="108">
        <v>1</v>
      </c>
      <c r="BF13" s="109">
        <v>13</v>
      </c>
      <c r="BG13" s="110">
        <f>IF(Q13=0,"",IF(BF13=0,"",(BF13/Q13)))</f>
        <v>0.20967741935484</v>
      </c>
      <c r="BH13" s="109"/>
      <c r="BI13" s="111">
        <f>IFERROR(BH13/BF13,"-")</f>
        <v>0</v>
      </c>
      <c r="BJ13" s="112"/>
      <c r="BK13" s="113">
        <f>IFERROR(BJ13/BF13,"-")</f>
        <v>0</v>
      </c>
      <c r="BL13" s="114"/>
      <c r="BM13" s="114"/>
      <c r="BN13" s="114"/>
      <c r="BO13" s="116">
        <v>14</v>
      </c>
      <c r="BP13" s="117">
        <f>IF(Q13=0,"",IF(BO13=0,"",(BO13/Q13)))</f>
        <v>0.2258064516129</v>
      </c>
      <c r="BQ13" s="118">
        <v>2</v>
      </c>
      <c r="BR13" s="119">
        <f>IFERROR(BQ13/BO13,"-")</f>
        <v>0.14285714285714</v>
      </c>
      <c r="BS13" s="120">
        <v>158000</v>
      </c>
      <c r="BT13" s="121">
        <f>IFERROR(BS13/BO13,"-")</f>
        <v>11285.714285714</v>
      </c>
      <c r="BU13" s="122">
        <v>1</v>
      </c>
      <c r="BV13" s="122"/>
      <c r="BW13" s="122">
        <v>1</v>
      </c>
      <c r="BX13" s="123">
        <v>5</v>
      </c>
      <c r="BY13" s="124">
        <f>IF(Q13=0,"",IF(BX13=0,"",(BX13/Q13)))</f>
        <v>0.080645161290323</v>
      </c>
      <c r="BZ13" s="125">
        <v>2</v>
      </c>
      <c r="CA13" s="126">
        <f>IFERROR(BZ13/BX13,"-")</f>
        <v>0.4</v>
      </c>
      <c r="CB13" s="127">
        <v>292000</v>
      </c>
      <c r="CC13" s="128">
        <f>IFERROR(CB13/BX13,"-")</f>
        <v>58400</v>
      </c>
      <c r="CD13" s="129"/>
      <c r="CE13" s="129"/>
      <c r="CF13" s="129">
        <v>2</v>
      </c>
      <c r="CG13" s="130">
        <v>1</v>
      </c>
      <c r="CH13" s="131">
        <f>IF(Q13=0,"",IF(CG13=0,"",(CG13/Q13)))</f>
        <v>0.016129032258065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6</v>
      </c>
      <c r="CQ13" s="138">
        <v>476000</v>
      </c>
      <c r="CR13" s="138">
        <v>254000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30"/>
      <c r="B14" s="84"/>
      <c r="C14" s="84"/>
      <c r="D14" s="85"/>
      <c r="E14" s="85"/>
      <c r="F14" s="85"/>
      <c r="G14" s="86"/>
      <c r="H14" s="87"/>
      <c r="I14" s="87"/>
      <c r="J14" s="87"/>
      <c r="K14" s="177"/>
      <c r="L14" s="34"/>
      <c r="M14" s="34"/>
      <c r="N14" s="31"/>
      <c r="O14" s="23"/>
      <c r="P14" s="23"/>
      <c r="Q14" s="23"/>
      <c r="R14" s="32"/>
      <c r="S14" s="32"/>
      <c r="T14" s="23"/>
      <c r="U14" s="32"/>
      <c r="V14" s="25"/>
      <c r="W14" s="25"/>
      <c r="X14" s="25"/>
      <c r="Y14" s="183"/>
      <c r="Z14" s="183"/>
      <c r="AA14" s="183"/>
      <c r="AB14" s="183"/>
      <c r="AC14" s="33"/>
      <c r="AD14" s="57"/>
      <c r="AE14" s="61"/>
      <c r="AF14" s="62"/>
      <c r="AG14" s="61"/>
      <c r="AH14" s="65"/>
      <c r="AI14" s="66"/>
      <c r="AJ14" s="67"/>
      <c r="AK14" s="68"/>
      <c r="AL14" s="68"/>
      <c r="AM14" s="68"/>
      <c r="AN14" s="61"/>
      <c r="AO14" s="62"/>
      <c r="AP14" s="61"/>
      <c r="AQ14" s="65"/>
      <c r="AR14" s="66"/>
      <c r="AS14" s="67"/>
      <c r="AT14" s="68"/>
      <c r="AU14" s="68"/>
      <c r="AV14" s="68"/>
      <c r="AW14" s="61"/>
      <c r="AX14" s="62"/>
      <c r="AY14" s="61"/>
      <c r="AZ14" s="65"/>
      <c r="BA14" s="66"/>
      <c r="BB14" s="67"/>
      <c r="BC14" s="68"/>
      <c r="BD14" s="68"/>
      <c r="BE14" s="68"/>
      <c r="BF14" s="61"/>
      <c r="BG14" s="62"/>
      <c r="BH14" s="61"/>
      <c r="BI14" s="65"/>
      <c r="BJ14" s="66"/>
      <c r="BK14" s="67"/>
      <c r="BL14" s="68"/>
      <c r="BM14" s="68"/>
      <c r="BN14" s="68"/>
      <c r="BO14" s="63"/>
      <c r="BP14" s="64"/>
      <c r="BQ14" s="61"/>
      <c r="BR14" s="65"/>
      <c r="BS14" s="66"/>
      <c r="BT14" s="67"/>
      <c r="BU14" s="68"/>
      <c r="BV14" s="68"/>
      <c r="BW14" s="68"/>
      <c r="BX14" s="63"/>
      <c r="BY14" s="64"/>
      <c r="BZ14" s="61"/>
      <c r="CA14" s="65"/>
      <c r="CB14" s="66"/>
      <c r="CC14" s="67"/>
      <c r="CD14" s="68"/>
      <c r="CE14" s="68"/>
      <c r="CF14" s="68"/>
      <c r="CG14" s="63"/>
      <c r="CH14" s="64"/>
      <c r="CI14" s="61"/>
      <c r="CJ14" s="65"/>
      <c r="CK14" s="66"/>
      <c r="CL14" s="67"/>
      <c r="CM14" s="68"/>
      <c r="CN14" s="68"/>
      <c r="CO14" s="68"/>
      <c r="CP14" s="69"/>
      <c r="CQ14" s="66"/>
      <c r="CR14" s="66"/>
      <c r="CS14" s="66"/>
      <c r="CT14" s="70"/>
    </row>
    <row r="15" spans="1:99">
      <c r="A15" s="30"/>
      <c r="B15" s="37"/>
      <c r="C15" s="37"/>
      <c r="D15" s="21"/>
      <c r="E15" s="21"/>
      <c r="F15" s="21"/>
      <c r="G15" s="22"/>
      <c r="H15" s="36"/>
      <c r="I15" s="36"/>
      <c r="J15" s="73"/>
      <c r="K15" s="178"/>
      <c r="L15" s="34"/>
      <c r="M15" s="34"/>
      <c r="N15" s="31"/>
      <c r="O15" s="23"/>
      <c r="P15" s="23"/>
      <c r="Q15" s="23"/>
      <c r="R15" s="32"/>
      <c r="S15" s="32"/>
      <c r="T15" s="23"/>
      <c r="U15" s="32"/>
      <c r="V15" s="25"/>
      <c r="W15" s="25"/>
      <c r="X15" s="25"/>
      <c r="Y15" s="183"/>
      <c r="Z15" s="183"/>
      <c r="AA15" s="183"/>
      <c r="AB15" s="183"/>
      <c r="AC15" s="33"/>
      <c r="AD15" s="59"/>
      <c r="AE15" s="61"/>
      <c r="AF15" s="62"/>
      <c r="AG15" s="61"/>
      <c r="AH15" s="65"/>
      <c r="AI15" s="66"/>
      <c r="AJ15" s="67"/>
      <c r="AK15" s="68"/>
      <c r="AL15" s="68"/>
      <c r="AM15" s="68"/>
      <c r="AN15" s="61"/>
      <c r="AO15" s="62"/>
      <c r="AP15" s="61"/>
      <c r="AQ15" s="65"/>
      <c r="AR15" s="66"/>
      <c r="AS15" s="67"/>
      <c r="AT15" s="68"/>
      <c r="AU15" s="68"/>
      <c r="AV15" s="68"/>
      <c r="AW15" s="61"/>
      <c r="AX15" s="62"/>
      <c r="AY15" s="61"/>
      <c r="AZ15" s="65"/>
      <c r="BA15" s="66"/>
      <c r="BB15" s="67"/>
      <c r="BC15" s="68"/>
      <c r="BD15" s="68"/>
      <c r="BE15" s="68"/>
      <c r="BF15" s="61"/>
      <c r="BG15" s="62"/>
      <c r="BH15" s="61"/>
      <c r="BI15" s="65"/>
      <c r="BJ15" s="66"/>
      <c r="BK15" s="67"/>
      <c r="BL15" s="68"/>
      <c r="BM15" s="68"/>
      <c r="BN15" s="68"/>
      <c r="BO15" s="63"/>
      <c r="BP15" s="64"/>
      <c r="BQ15" s="61"/>
      <c r="BR15" s="65"/>
      <c r="BS15" s="66"/>
      <c r="BT15" s="67"/>
      <c r="BU15" s="68"/>
      <c r="BV15" s="68"/>
      <c r="BW15" s="68"/>
      <c r="BX15" s="63"/>
      <c r="BY15" s="64"/>
      <c r="BZ15" s="61"/>
      <c r="CA15" s="65"/>
      <c r="CB15" s="66"/>
      <c r="CC15" s="67"/>
      <c r="CD15" s="68"/>
      <c r="CE15" s="68"/>
      <c r="CF15" s="68"/>
      <c r="CG15" s="63"/>
      <c r="CH15" s="64"/>
      <c r="CI15" s="61"/>
      <c r="CJ15" s="65"/>
      <c r="CK15" s="66"/>
      <c r="CL15" s="67"/>
      <c r="CM15" s="68"/>
      <c r="CN15" s="68"/>
      <c r="CO15" s="68"/>
      <c r="CP15" s="69"/>
      <c r="CQ15" s="66"/>
      <c r="CR15" s="66"/>
      <c r="CS15" s="66"/>
      <c r="CT15" s="70"/>
    </row>
    <row r="16" spans="1:99">
      <c r="A16" s="19">
        <f>AC16</f>
        <v>3.4376811594203</v>
      </c>
      <c r="B16" s="39"/>
      <c r="C16" s="39"/>
      <c r="D16" s="39"/>
      <c r="E16" s="39"/>
      <c r="F16" s="39"/>
      <c r="G16" s="39"/>
      <c r="H16" s="40" t="s">
        <v>208</v>
      </c>
      <c r="I16" s="40"/>
      <c r="J16" s="40"/>
      <c r="K16" s="179">
        <f>SUM(K6:K15)</f>
        <v>345000</v>
      </c>
      <c r="L16" s="41">
        <f>SUM(L6:L15)</f>
        <v>904</v>
      </c>
      <c r="M16" s="41">
        <f>SUM(M6:M15)</f>
        <v>592</v>
      </c>
      <c r="N16" s="41">
        <f>SUM(N6:N15)</f>
        <v>643</v>
      </c>
      <c r="O16" s="41">
        <f>SUM(O6:O15)</f>
        <v>301</v>
      </c>
      <c r="P16" s="41">
        <f>SUM(P6:P15)</f>
        <v>8</v>
      </c>
      <c r="Q16" s="41">
        <f>SUM(Q6:Q15)</f>
        <v>309</v>
      </c>
      <c r="R16" s="42">
        <f>IFERROR(Q16/N16,"-")</f>
        <v>0.4805598755832</v>
      </c>
      <c r="S16" s="76">
        <f>SUM(S6:S15)</f>
        <v>37</v>
      </c>
      <c r="T16" s="76">
        <f>SUM(T6:T15)</f>
        <v>83</v>
      </c>
      <c r="U16" s="42">
        <f>IFERROR(S16/Q16,"-")</f>
        <v>0.11974110032362</v>
      </c>
      <c r="V16" s="43">
        <f>IFERROR(K16/Q16,"-")</f>
        <v>1116.5048543689</v>
      </c>
      <c r="W16" s="44">
        <f>SUM(W6:W15)</f>
        <v>35</v>
      </c>
      <c r="X16" s="42">
        <f>IFERROR(W16/Q16,"-")</f>
        <v>0.11326860841424</v>
      </c>
      <c r="Y16" s="179">
        <f>SUM(Y6:Y15)</f>
        <v>1186000</v>
      </c>
      <c r="Z16" s="179">
        <f>IFERROR(Y16/Q16,"-")</f>
        <v>3838.1877022654</v>
      </c>
      <c r="AA16" s="179">
        <f>IFERROR(Y16/W16,"-")</f>
        <v>33885.714285714</v>
      </c>
      <c r="AB16" s="179">
        <f>Y16-K16</f>
        <v>841000</v>
      </c>
      <c r="AC16" s="45">
        <f>Y16/K16</f>
        <v>3.4376811594203</v>
      </c>
      <c r="AD16" s="58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新聞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