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<sst xmlns="http://schemas.openxmlformats.org/spreadsheetml/2006/main" uniqueCount="82">
  <si>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</si>
  <si>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</si>
  <si>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</si>
  <si>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</si>
  <si>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</si>
  <si>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</si>
  <si>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</si>
  <si>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</si>
  <si>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</si>
  <si>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</si>
  <si>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</si>
  <si>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</si>
  <si>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</si>
  <si>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</si>
  <si>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</si>
  <si>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</si>
  <si>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</si>
  <si>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</si>
  <si>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</si>
  <si>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</si>
  <si>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</si>
  <si>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</si>
  <si>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</si>
  <si>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</si>
  <si>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</si>
  <si>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</si>
  <si>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</si>
  <si>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</si>
  <si>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</si>
  <si>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</si>
  <si>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</si>
  <si>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</si>
  <si>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</si>
  <si>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</si>
  <si>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</si>
  <si>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</si>
  <si>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</si>
  <si>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</si>
  <si>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</si>
  <si>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</si>
  <si>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</si>
  <si>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</si>
  <si>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</si>
  <si>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</si>
  <si>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</si>
  <si>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</si>
  <si>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</si>
  <si>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</si>
  <si>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</si>
  <si>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</si>
  <si>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</si>
  <si>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</si>
  <si>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</si>
  <si>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</si>
  <si>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</si>
  <si>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</si>
  <si>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</si>
  <si>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</si>
  <si>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</si>
  <si>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</si>
  <si>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ks934</t>
  </si>
  <si>
    <t>デリヘル版2（栗山絵麻）</t>
  </si>
  <si>
    <t>人生で一度は訪れたい出会いの老舗〇〇</t>
  </si>
  <si>
    <t>TOP</t>
  </si>
  <si>
    <t>スポニチ関東</t>
  </si>
  <si>
    <t>全5段</t>
  </si>
  <si>
    <t>10月22日(土)</t>
  </si>
  <si>
    <t>ks935</t>
  </si>
  <si>
    <t>空電</t>
  </si>
  <si>
    <t>ks936</t>
  </si>
  <si>
    <t>Secondストーリー2（栗山絵麻）</t>
  </si>
  <si>
    <t>久々に興奮しました</t>
  </si>
  <si>
    <t>サンスポ関東</t>
  </si>
  <si>
    <t>1C終面全5段</t>
  </si>
  <si>
    <t>10月15日(土)</t>
  </si>
  <si>
    <t>ks937</t>
  </si>
  <si>
    <t>ks938</t>
  </si>
  <si>
    <t>九スポ</t>
  </si>
  <si>
    <t>記事枠</t>
  </si>
  <si>
    <t>10月23日(日)</t>
  </si>
  <si>
    <t>ks939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</si>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</sst>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6</v>
      </c>
      <c r="D6" s="180">
        <v>324000</v>
      </c>
      <c r="E6" s="79">
        <v>103</v>
      </c>
      <c r="F6" s="79">
        <v>46</v>
      </c>
      <c r="G6" s="79">
        <v>192</v>
      </c>
      <c r="H6" s="89">
        <v>23</v>
      </c>
      <c r="I6" s="90">
        <v>0</v>
      </c>
      <c r="J6" s="143">
        <f>H6+I6</f>
        <v>23</v>
      </c>
      <c r="K6" s="80">
        <f>IFERROR(J6/G6,"-")</f>
        <v>0.11979166666667</v>
      </c>
      <c r="L6" s="79">
        <v>2</v>
      </c>
      <c r="M6" s="79">
        <v>8</v>
      </c>
      <c r="N6" s="80">
        <f>IFERROR(L6/J6,"-")</f>
        <v>0.08695652173913</v>
      </c>
      <c r="O6" s="81">
        <f>IFERROR(D6/J6,"-")</f>
        <v>14086.956521739</v>
      </c>
      <c r="P6" s="82">
        <v>5</v>
      </c>
      <c r="Q6" s="80">
        <f>IFERROR(P6/J6,"-")</f>
        <v>0.21739130434783</v>
      </c>
      <c r="R6" s="185">
        <v>1364000</v>
      </c>
      <c r="S6" s="186">
        <f>IFERROR(R6/J6,"-")</f>
        <v>59304.347826087</v>
      </c>
      <c r="T6" s="186">
        <f>IFERROR(R6/P6,"-")</f>
        <v>272800</v>
      </c>
      <c r="U6" s="180">
        <f>IFERROR(R6-D6,"-")</f>
        <v>1040000</v>
      </c>
      <c r="V6" s="83">
        <f>R6/D6</f>
        <v>4.2098765432099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324000</v>
      </c>
      <c r="E9" s="41">
        <f>SUM(E6:E7)</f>
        <v>103</v>
      </c>
      <c r="F9" s="41">
        <f>SUM(F6:F7)</f>
        <v>46</v>
      </c>
      <c r="G9" s="41">
        <f>SUM(G6:G7)</f>
        <v>192</v>
      </c>
      <c r="H9" s="41">
        <f>SUM(H6:H7)</f>
        <v>23</v>
      </c>
      <c r="I9" s="41">
        <f>SUM(I6:I7)</f>
        <v>0</v>
      </c>
      <c r="J9" s="41">
        <f>SUM(J6:J7)</f>
        <v>23</v>
      </c>
      <c r="K9" s="42">
        <f>IFERROR(J9/G9,"-")</f>
        <v>0.11979166666667</v>
      </c>
      <c r="L9" s="76">
        <f>SUM(L6:L7)</f>
        <v>2</v>
      </c>
      <c r="M9" s="76">
        <f>SUM(M6:M7)</f>
        <v>8</v>
      </c>
      <c r="N9" s="42">
        <f>IFERROR(L9/J9,"-")</f>
        <v>0.08695652173913</v>
      </c>
      <c r="O9" s="43">
        <f>IFERROR(D9/J9,"-")</f>
        <v>14086.956521739</v>
      </c>
      <c r="P9" s="44">
        <f>SUM(P6:P7)</f>
        <v>5</v>
      </c>
      <c r="Q9" s="42">
        <f>IFERROR(P9/J9,"-")</f>
        <v>0.21739130434783</v>
      </c>
      <c r="R9" s="183">
        <f>SUM(R6:R7)</f>
        <v>1364000</v>
      </c>
      <c r="S9" s="183">
        <f>IFERROR(R9/J9,"-")</f>
        <v>59304.347826087</v>
      </c>
      <c r="T9" s="183">
        <f>IFERROR(P9/P9,"-")</f>
        <v>1</v>
      </c>
      <c r="U9" s="183">
        <f>SUM(U6:U7)</f>
        <v>1040000</v>
      </c>
      <c r="V9" s="45">
        <f>IFERROR(R9/D9,"-")</f>
        <v>4.2098765432099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9.2291666666667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144000</v>
      </c>
      <c r="K6" s="79">
        <v>12</v>
      </c>
      <c r="L6" s="79">
        <v>0</v>
      </c>
      <c r="M6" s="79">
        <v>36</v>
      </c>
      <c r="N6" s="89">
        <v>2</v>
      </c>
      <c r="O6" s="90">
        <v>0</v>
      </c>
      <c r="P6" s="91">
        <f>N6+O6</f>
        <v>2</v>
      </c>
      <c r="Q6" s="80">
        <f>IFERROR(P6/M6,"-")</f>
        <v>0.055555555555556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24000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1185000</v>
      </c>
      <c r="AB6" s="83">
        <f>SUM(X6:X7)/SUM(J6:J7)</f>
        <v>9.2291666666667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0.5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1</v>
      </c>
      <c r="BX6" s="125">
        <f>IF(P6=0,"",IF(BW6=0,"",(BW6/P6)))</f>
        <v>0.5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17</v>
      </c>
      <c r="L7" s="79">
        <v>12</v>
      </c>
      <c r="M7" s="79">
        <v>14</v>
      </c>
      <c r="N7" s="89">
        <v>4</v>
      </c>
      <c r="O7" s="90">
        <v>0</v>
      </c>
      <c r="P7" s="91">
        <f>N7+O7</f>
        <v>4</v>
      </c>
      <c r="Q7" s="80">
        <f>IFERROR(P7/M7,"-")</f>
        <v>0.28571428571429</v>
      </c>
      <c r="R7" s="79">
        <v>2</v>
      </c>
      <c r="S7" s="79">
        <v>0</v>
      </c>
      <c r="T7" s="80">
        <f>IFERROR(R7/(P7),"-")</f>
        <v>0.5</v>
      </c>
      <c r="U7" s="186"/>
      <c r="V7" s="82">
        <v>2</v>
      </c>
      <c r="W7" s="80">
        <f>IF(P7=0,"-",V7/P7)</f>
        <v>0.5</v>
      </c>
      <c r="X7" s="185">
        <v>1329000</v>
      </c>
      <c r="Y7" s="186">
        <f>IFERROR(X7/P7,"-")</f>
        <v>332250</v>
      </c>
      <c r="Z7" s="186">
        <f>IFERROR(X7/V7,"-")</f>
        <v>664500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0.5</v>
      </c>
      <c r="BP7" s="119">
        <v>1</v>
      </c>
      <c r="BQ7" s="120">
        <f>IFERROR(BP7/BN7,"-")</f>
        <v>0.5</v>
      </c>
      <c r="BR7" s="121">
        <v>9000</v>
      </c>
      <c r="BS7" s="122">
        <f>IFERROR(BR7/BN7,"-")</f>
        <v>4500</v>
      </c>
      <c r="BT7" s="123"/>
      <c r="BU7" s="123"/>
      <c r="BV7" s="123">
        <v>1</v>
      </c>
      <c r="BW7" s="124">
        <v>1</v>
      </c>
      <c r="BX7" s="125">
        <f>IF(P7=0,"",IF(BW7=0,"",(BW7/P7)))</f>
        <v>0.25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0.25</v>
      </c>
      <c r="CH7" s="133">
        <v>1</v>
      </c>
      <c r="CI7" s="134">
        <f>IFERROR(CH7/CF7,"-")</f>
        <v>1</v>
      </c>
      <c r="CJ7" s="135">
        <v>1320000</v>
      </c>
      <c r="CK7" s="136">
        <f>IFERROR(CJ7/CF7,"-")</f>
        <v>1320000</v>
      </c>
      <c r="CL7" s="137"/>
      <c r="CM7" s="137"/>
      <c r="CN7" s="137">
        <v>1</v>
      </c>
      <c r="CO7" s="138">
        <v>2</v>
      </c>
      <c r="CP7" s="139">
        <v>1329000</v>
      </c>
      <c r="CQ7" s="139">
        <v>1320000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0.18888888888889</v>
      </c>
      <c r="B8" s="189" t="s">
        <v>69</v>
      </c>
      <c r="C8" s="189"/>
      <c r="D8" s="189" t="s">
        <v>70</v>
      </c>
      <c r="E8" s="189" t="s">
        <v>71</v>
      </c>
      <c r="F8" s="189" t="s">
        <v>63</v>
      </c>
      <c r="G8" s="88" t="s">
        <v>72</v>
      </c>
      <c r="H8" s="88" t="s">
        <v>73</v>
      </c>
      <c r="I8" s="190" t="s">
        <v>74</v>
      </c>
      <c r="J8" s="180">
        <v>180000</v>
      </c>
      <c r="K8" s="79">
        <v>18</v>
      </c>
      <c r="L8" s="79">
        <v>0</v>
      </c>
      <c r="M8" s="79">
        <v>92</v>
      </c>
      <c r="N8" s="89">
        <v>5</v>
      </c>
      <c r="O8" s="90">
        <v>0</v>
      </c>
      <c r="P8" s="91">
        <f>N8+O8</f>
        <v>5</v>
      </c>
      <c r="Q8" s="80">
        <f>IFERROR(P8/M8,"-")</f>
        <v>0.054347826086957</v>
      </c>
      <c r="R8" s="79">
        <v>0</v>
      </c>
      <c r="S8" s="79">
        <v>3</v>
      </c>
      <c r="T8" s="80">
        <f>IFERROR(R8/(P8),"-")</f>
        <v>0</v>
      </c>
      <c r="U8" s="186">
        <f>IFERROR(J8/SUM(N8:O9),"-")</f>
        <v>16363.636363636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-146000</v>
      </c>
      <c r="AB8" s="83">
        <f>SUM(X8:X9)/SUM(J8:J9)</f>
        <v>0.18888888888889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0.6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70</v>
      </c>
      <c r="E9" s="189" t="s">
        <v>71</v>
      </c>
      <c r="F9" s="189" t="s">
        <v>68</v>
      </c>
      <c r="G9" s="88"/>
      <c r="H9" s="88"/>
      <c r="I9" s="88"/>
      <c r="J9" s="180"/>
      <c r="K9" s="79">
        <v>37</v>
      </c>
      <c r="L9" s="79">
        <v>31</v>
      </c>
      <c r="M9" s="79">
        <v>6</v>
      </c>
      <c r="N9" s="89">
        <v>6</v>
      </c>
      <c r="O9" s="90">
        <v>0</v>
      </c>
      <c r="P9" s="91">
        <f>N9+O9</f>
        <v>6</v>
      </c>
      <c r="Q9" s="80">
        <f>IFERROR(P9/M9,"-")</f>
        <v>1</v>
      </c>
      <c r="R9" s="79">
        <v>0</v>
      </c>
      <c r="S9" s="79">
        <v>1</v>
      </c>
      <c r="T9" s="80">
        <f>IFERROR(R9/(P9),"-")</f>
        <v>0</v>
      </c>
      <c r="U9" s="186"/>
      <c r="V9" s="82">
        <v>2</v>
      </c>
      <c r="W9" s="80">
        <f>IF(P9=0,"-",V9/P9)</f>
        <v>0.33333333333333</v>
      </c>
      <c r="X9" s="185">
        <v>34000</v>
      </c>
      <c r="Y9" s="186">
        <f>IFERROR(X9/P9,"-")</f>
        <v>5666.6666666667</v>
      </c>
      <c r="Z9" s="186">
        <f>IFERROR(X9/V9,"-")</f>
        <v>17000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0.33333333333333</v>
      </c>
      <c r="BP9" s="119">
        <v>1</v>
      </c>
      <c r="BQ9" s="120">
        <f>IFERROR(BP9/BN9,"-")</f>
        <v>0.5</v>
      </c>
      <c r="BR9" s="121">
        <v>21000</v>
      </c>
      <c r="BS9" s="122">
        <f>IFERROR(BR9/BN9,"-")</f>
        <v>10500</v>
      </c>
      <c r="BT9" s="123"/>
      <c r="BU9" s="123"/>
      <c r="BV9" s="123">
        <v>1</v>
      </c>
      <c r="BW9" s="124">
        <v>2</v>
      </c>
      <c r="BX9" s="125">
        <f>IF(P9=0,"",IF(BW9=0,"",(BW9/P9)))</f>
        <v>0.33333333333333</v>
      </c>
      <c r="BY9" s="126">
        <v>1</v>
      </c>
      <c r="BZ9" s="127">
        <f>IFERROR(BY9/BW9,"-")</f>
        <v>0.5</v>
      </c>
      <c r="CA9" s="128">
        <v>13000</v>
      </c>
      <c r="CB9" s="129">
        <f>IFERROR(CA9/BW9,"-")</f>
        <v>6500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34000</v>
      </c>
      <c r="CQ9" s="139">
        <v>21000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 t="str">
        <f>AB10</f>
        <v>0</v>
      </c>
      <c r="B10" s="189" t="s">
        <v>76</v>
      </c>
      <c r="C10" s="189"/>
      <c r="D10" s="189"/>
      <c r="E10" s="189"/>
      <c r="F10" s="189" t="s">
        <v>63</v>
      </c>
      <c r="G10" s="88" t="s">
        <v>77</v>
      </c>
      <c r="H10" s="88" t="s">
        <v>78</v>
      </c>
      <c r="I10" s="191" t="s">
        <v>79</v>
      </c>
      <c r="J10" s="180">
        <v>0</v>
      </c>
      <c r="K10" s="79">
        <v>11</v>
      </c>
      <c r="L10" s="79">
        <v>0</v>
      </c>
      <c r="M10" s="79">
        <v>44</v>
      </c>
      <c r="N10" s="89">
        <v>6</v>
      </c>
      <c r="O10" s="90">
        <v>0</v>
      </c>
      <c r="P10" s="91">
        <f>N10+O10</f>
        <v>6</v>
      </c>
      <c r="Q10" s="80">
        <f>IFERROR(P10/M10,"-")</f>
        <v>0.13636363636364</v>
      </c>
      <c r="R10" s="79">
        <v>0</v>
      </c>
      <c r="S10" s="79">
        <v>3</v>
      </c>
      <c r="T10" s="80">
        <f>IFERROR(R10/(P10),"-")</f>
        <v>0</v>
      </c>
      <c r="U10" s="186">
        <f>IFERROR(J10/SUM(N10:O11),"-")</f>
        <v>0</v>
      </c>
      <c r="V10" s="82">
        <v>1</v>
      </c>
      <c r="W10" s="80">
        <f>IF(P10=0,"-",V10/P10)</f>
        <v>0.16666666666667</v>
      </c>
      <c r="X10" s="185">
        <v>1000</v>
      </c>
      <c r="Y10" s="186">
        <f>IFERROR(X10/P10,"-")</f>
        <v>166.66666666667</v>
      </c>
      <c r="Z10" s="186">
        <f>IFERROR(X10/V10,"-")</f>
        <v>1000</v>
      </c>
      <c r="AA10" s="180">
        <f>SUM(X10:X11)-SUM(J10:J11)</f>
        <v>1000</v>
      </c>
      <c r="AB10" s="83" t="str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0.33333333333333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4</v>
      </c>
      <c r="BO10" s="118">
        <f>IF(P10=0,"",IF(BN10=0,"",(BN10/P10)))</f>
        <v>0.66666666666667</v>
      </c>
      <c r="BP10" s="119">
        <v>1</v>
      </c>
      <c r="BQ10" s="120">
        <f>IFERROR(BP10/BN10,"-")</f>
        <v>0.25</v>
      </c>
      <c r="BR10" s="121">
        <v>1000</v>
      </c>
      <c r="BS10" s="122">
        <f>IFERROR(BR10/BN10,"-")</f>
        <v>250</v>
      </c>
      <c r="BT10" s="123">
        <v>1</v>
      </c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1</v>
      </c>
      <c r="CP10" s="139">
        <v>1000</v>
      </c>
      <c r="CQ10" s="139">
        <v>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80</v>
      </c>
      <c r="C11" s="189"/>
      <c r="D11" s="189"/>
      <c r="E11" s="189"/>
      <c r="F11" s="189" t="s">
        <v>68</v>
      </c>
      <c r="G11" s="88"/>
      <c r="H11" s="88"/>
      <c r="I11" s="88"/>
      <c r="J11" s="180"/>
      <c r="K11" s="79">
        <v>8</v>
      </c>
      <c r="L11" s="79">
        <v>3</v>
      </c>
      <c r="M11" s="79">
        <v>0</v>
      </c>
      <c r="N11" s="89">
        <v>0</v>
      </c>
      <c r="O11" s="90">
        <v>0</v>
      </c>
      <c r="P11" s="91">
        <f>N11+O11</f>
        <v>0</v>
      </c>
      <c r="Q11" s="80" t="str">
        <f>IFERROR(P11/M11,"-")</f>
        <v>-</v>
      </c>
      <c r="R11" s="79">
        <v>0</v>
      </c>
      <c r="S11" s="79">
        <v>0</v>
      </c>
      <c r="T11" s="80" t="str">
        <f>IFERROR(R11/(P11),"-")</f>
        <v>-</v>
      </c>
      <c r="U11" s="186"/>
      <c r="V11" s="82">
        <v>0</v>
      </c>
      <c r="W11" s="80" t="str">
        <f>IF(P11=0,"-",V11/P11)</f>
        <v>-</v>
      </c>
      <c r="X11" s="185">
        <v>0</v>
      </c>
      <c r="Y11" s="186" t="str">
        <f>IFERROR(X11/P11,"-")</f>
        <v>-</v>
      </c>
      <c r="Z11" s="186" t="str">
        <f>IFERROR(X11/V11,"-")</f>
        <v>-</v>
      </c>
      <c r="AA11" s="180"/>
      <c r="AB11" s="83"/>
      <c r="AC11" s="77"/>
      <c r="AD11" s="92"/>
      <c r="AE11" s="93" t="str">
        <f>IF(P11=0,"",IF(AD11=0,"",(AD11/P11)))</f>
        <v/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 t="str">
        <f>IF(P11=0,"",IF(AM11=0,"",(AM11/P11)))</f>
        <v/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 t="str">
        <f>IF(P11=0,"",IF(AV11=0,"",(AV11/P11)))</f>
        <v/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 t="str">
        <f>IF(P11=0,"",IF(BE11=0,"",(BE11/P11)))</f>
        <v/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/>
      <c r="BO11" s="118" t="str">
        <f>IF(P11=0,"",IF(BN11=0,"",(BN11/P11)))</f>
        <v/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 t="str">
        <f>IF(P11=0,"",IF(BW11=0,"",(BW11/P11)))</f>
        <v/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 t="str">
        <f>IF(P11=0,"",IF(CF11=0,"",(CF11/P11)))</f>
        <v/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4.2098765432099</v>
      </c>
      <c r="B14" s="39"/>
      <c r="C14" s="39"/>
      <c r="D14" s="39"/>
      <c r="E14" s="39"/>
      <c r="F14" s="39"/>
      <c r="G14" s="40" t="s">
        <v>81</v>
      </c>
      <c r="H14" s="40"/>
      <c r="I14" s="40"/>
      <c r="J14" s="183">
        <f>SUM(J6:J13)</f>
        <v>324000</v>
      </c>
      <c r="K14" s="41">
        <f>SUM(K6:K13)</f>
        <v>103</v>
      </c>
      <c r="L14" s="41">
        <f>SUM(L6:L13)</f>
        <v>46</v>
      </c>
      <c r="M14" s="41">
        <f>SUM(M6:M13)</f>
        <v>192</v>
      </c>
      <c r="N14" s="41">
        <f>SUM(N6:N13)</f>
        <v>23</v>
      </c>
      <c r="O14" s="41">
        <f>SUM(O6:O13)</f>
        <v>0</v>
      </c>
      <c r="P14" s="41">
        <f>SUM(P6:P13)</f>
        <v>23</v>
      </c>
      <c r="Q14" s="42">
        <f>IFERROR(P14/M14,"-")</f>
        <v>0.11979166666667</v>
      </c>
      <c r="R14" s="76">
        <f>SUM(R6:R13)</f>
        <v>2</v>
      </c>
      <c r="S14" s="76">
        <f>SUM(S6:S13)</f>
        <v>8</v>
      </c>
      <c r="T14" s="42">
        <f>IFERROR(R14/P14,"-")</f>
        <v>0.08695652173913</v>
      </c>
      <c r="U14" s="188">
        <f>IFERROR(J14/P14,"-")</f>
        <v>14086.956521739</v>
      </c>
      <c r="V14" s="44">
        <f>SUM(V6:V13)</f>
        <v>5</v>
      </c>
      <c r="W14" s="42">
        <f>IFERROR(V14/P14,"-")</f>
        <v>0.21739130434783</v>
      </c>
      <c r="X14" s="183">
        <f>SUM(X6:X13)</f>
        <v>1364000</v>
      </c>
      <c r="Y14" s="183">
        <f>IFERROR(X14/P14,"-")</f>
        <v>59304.347826087</v>
      </c>
      <c r="Z14" s="183">
        <f>IFERROR(X14/V14,"-")</f>
        <v>272800</v>
      </c>
      <c r="AA14" s="183">
        <f>X14-J14</f>
        <v>1040000</v>
      </c>
      <c r="AB14" s="45">
        <f>X14/J14</f>
        <v>4.2098765432099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