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<sst xmlns="http://schemas.openxmlformats.org/spreadsheetml/2006/main" uniqueCount="115">
  <si>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</si>
  <si>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</si>
  <si>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</si>
  <si>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</si>
  <si>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</si>
  <si>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</si>
  <si>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</si>
  <si>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</si>
  <si>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</si>
  <si>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</si>
  <si>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</si>
  <si>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</si>
  <si>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</si>
  <si>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</si>
  <si>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</si>
  <si>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</si>
  <si>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</si>
  <si>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</si>
  <si>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</si>
  <si>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</si>
  <si>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</si>
  <si>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</si>
  <si>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</si>
  <si>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</si>
  <si>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06月</t>
  </si>
  <si>
    <t>りんご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</si>
  <si>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</si>
  <si>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</si>
  <si>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</si>
  <si>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</si>
  <si>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</si>
  <si>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</si>
  <si>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</si>
  <si>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</si>
  <si>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</si>
  <si>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</si>
  <si>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</si>
  <si>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</si>
  <si>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</si>
  <si>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</si>
  <si>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</si>
  <si>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</si>
  <si>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</si>
  <si>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</si>
  <si>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</si>
  <si>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</si>
  <si>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</si>
  <si>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</si>
  <si>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</si>
  <si>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</si>
  <si>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</si>
  <si>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</si>
  <si>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</si>
  <si>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</si>
  <si>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</si>
  <si>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</si>
  <si>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</si>
  <si>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</si>
  <si>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</si>
  <si>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</si>
  <si>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ks814</t>
  </si>
  <si>
    <t>漫画版リニューアル（栗山絵麻）</t>
  </si>
  <si>
    <t>50〜70代男性限定熟女好きな男性募集中</t>
  </si>
  <si>
    <t>TOP</t>
  </si>
  <si>
    <t>スポーツ報知関東</t>
  </si>
  <si>
    <t>全5段つかみ4回</t>
  </si>
  <si>
    <t>6月04日(土)</t>
  </si>
  <si>
    <t>ks815</t>
  </si>
  <si>
    <t>空電</t>
  </si>
  <si>
    <t>ks816</t>
  </si>
  <si>
    <t>DVDパッケージ＿ストーリー版（栗山絵麻）</t>
  </si>
  <si>
    <t>え、美熟女が</t>
  </si>
  <si>
    <t>6月05日(日)</t>
  </si>
  <si>
    <t>ks817</t>
  </si>
  <si>
    <t>ks818</t>
  </si>
  <si>
    <t>デリヘル版2（栗山絵麻）</t>
  </si>
  <si>
    <t>70歳までの出会いお手伝い</t>
  </si>
  <si>
    <t>6月18日(土)</t>
  </si>
  <si>
    <t>ks819</t>
  </si>
  <si>
    <t>ks820</t>
  </si>
  <si>
    <t>デリヘル版3（栗山絵麻）</t>
  </si>
  <si>
    <t>久々に興奮しました</t>
  </si>
  <si>
    <t>6月25日(土)</t>
  </si>
  <si>
    <t>ks821</t>
  </si>
  <si>
    <t>ks822</t>
  </si>
  <si>
    <t>スポニチ関東</t>
  </si>
  <si>
    <t>全5段</t>
  </si>
  <si>
    <t>6月24日(金)</t>
  </si>
  <si>
    <t>ks823</t>
  </si>
  <si>
    <t>ks824</t>
  </si>
  <si>
    <t>スポニチ関西</t>
  </si>
  <si>
    <t>ks825</t>
  </si>
  <si>
    <t>ks826</t>
  </si>
  <si>
    <t>DVDパッケッージ版3（栗山絵麻）</t>
  </si>
  <si>
    <t>密着熟女</t>
  </si>
  <si>
    <t>サンスポ関東</t>
  </si>
  <si>
    <t>1C終面全5段</t>
  </si>
  <si>
    <t>6月19日(日)</t>
  </si>
  <si>
    <t>ks827</t>
  </si>
  <si>
    <t>ks828</t>
  </si>
  <si>
    <t>サンスポ関西</t>
  </si>
  <si>
    <t>ks829</t>
  </si>
  <si>
    <t>ks830</t>
  </si>
  <si>
    <t>素人熟女</t>
  </si>
  <si>
    <t>デイリースポーツ関西</t>
  </si>
  <si>
    <t>4C終面全5段</t>
  </si>
  <si>
    <t>6月12日(日)</t>
  </si>
  <si>
    <t>ks831</t>
  </si>
  <si>
    <t>ks832</t>
  </si>
  <si>
    <t>旧デイリー風（栗山絵麻）</t>
  </si>
  <si>
    <t>もう50代の熟女だけど</t>
  </si>
  <si>
    <t>4C終面雑報</t>
  </si>
  <si>
    <t>6月21日(火)</t>
  </si>
  <si>
    <t>ks833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</si>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</sst>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20</v>
      </c>
      <c r="D6" s="180">
        <v>1512000</v>
      </c>
      <c r="E6" s="79">
        <v>770</v>
      </c>
      <c r="F6" s="79">
        <v>224</v>
      </c>
      <c r="G6" s="79">
        <v>1067</v>
      </c>
      <c r="H6" s="89">
        <v>109</v>
      </c>
      <c r="I6" s="90">
        <v>2</v>
      </c>
      <c r="J6" s="143">
        <f>H6+I6</f>
        <v>111</v>
      </c>
      <c r="K6" s="80">
        <f>IFERROR(J6/G6,"-")</f>
        <v>0.10402999062793</v>
      </c>
      <c r="L6" s="79">
        <v>10</v>
      </c>
      <c r="M6" s="79">
        <v>32</v>
      </c>
      <c r="N6" s="80">
        <f>IFERROR(L6/J6,"-")</f>
        <v>0.09009009009009</v>
      </c>
      <c r="O6" s="81">
        <f>IFERROR(D6/J6,"-")</f>
        <v>13621.621621622</v>
      </c>
      <c r="P6" s="82">
        <v>29</v>
      </c>
      <c r="Q6" s="80">
        <f>IFERROR(P6/J6,"-")</f>
        <v>0.26126126126126</v>
      </c>
      <c r="R6" s="185">
        <v>633000</v>
      </c>
      <c r="S6" s="186">
        <f>IFERROR(R6/J6,"-")</f>
        <v>5702.7027027027</v>
      </c>
      <c r="T6" s="186">
        <f>IFERROR(R6/P6,"-")</f>
        <v>21827.586206897</v>
      </c>
      <c r="U6" s="180">
        <f>IFERROR(R6-D6,"-")</f>
        <v>-879000</v>
      </c>
      <c r="V6" s="83">
        <f>R6/D6</f>
        <v>0.41865079365079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1512000</v>
      </c>
      <c r="E9" s="41">
        <f>SUM(E6:E7)</f>
        <v>770</v>
      </c>
      <c r="F9" s="41">
        <f>SUM(F6:F7)</f>
        <v>224</v>
      </c>
      <c r="G9" s="41">
        <f>SUM(G6:G7)</f>
        <v>1067</v>
      </c>
      <c r="H9" s="41">
        <f>SUM(H6:H7)</f>
        <v>109</v>
      </c>
      <c r="I9" s="41">
        <f>SUM(I6:I7)</f>
        <v>2</v>
      </c>
      <c r="J9" s="41">
        <f>SUM(J6:J7)</f>
        <v>111</v>
      </c>
      <c r="K9" s="42">
        <f>IFERROR(J9/G9,"-")</f>
        <v>0.10402999062793</v>
      </c>
      <c r="L9" s="76">
        <f>SUM(L6:L7)</f>
        <v>10</v>
      </c>
      <c r="M9" s="76">
        <f>SUM(M6:M7)</f>
        <v>32</v>
      </c>
      <c r="N9" s="42">
        <f>IFERROR(L9/J9,"-")</f>
        <v>0.09009009009009</v>
      </c>
      <c r="O9" s="43">
        <f>IFERROR(D9/J9,"-")</f>
        <v>13621.621621622</v>
      </c>
      <c r="P9" s="44">
        <f>SUM(P6:P7)</f>
        <v>29</v>
      </c>
      <c r="Q9" s="42">
        <f>IFERROR(P9/J9,"-")</f>
        <v>0.26126126126126</v>
      </c>
      <c r="R9" s="183">
        <f>SUM(R6:R7)</f>
        <v>633000</v>
      </c>
      <c r="S9" s="183">
        <f>IFERROR(R9/J9,"-")</f>
        <v>5702.7027027027</v>
      </c>
      <c r="T9" s="183">
        <f>IFERROR(P9/P9,"-")</f>
        <v>1</v>
      </c>
      <c r="U9" s="183">
        <f>SUM(U6:U7)</f>
        <v>-879000</v>
      </c>
      <c r="V9" s="45">
        <f>IFERROR(R9/D9,"-")</f>
        <v>0.41865079365079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0.14423076923077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190" t="s">
        <v>66</v>
      </c>
      <c r="J6" s="180">
        <v>624000</v>
      </c>
      <c r="K6" s="79">
        <v>9</v>
      </c>
      <c r="L6" s="79">
        <v>0</v>
      </c>
      <c r="M6" s="79">
        <v>50</v>
      </c>
      <c r="N6" s="89">
        <v>5</v>
      </c>
      <c r="O6" s="90">
        <v>0</v>
      </c>
      <c r="P6" s="91">
        <f>N6+O6</f>
        <v>5</v>
      </c>
      <c r="Q6" s="80">
        <f>IFERROR(P6/M6,"-")</f>
        <v>0.1</v>
      </c>
      <c r="R6" s="79">
        <v>0</v>
      </c>
      <c r="S6" s="79">
        <v>0</v>
      </c>
      <c r="T6" s="80">
        <f>IFERROR(R6/(P6),"-")</f>
        <v>0</v>
      </c>
      <c r="U6" s="186">
        <f>IFERROR(J6/SUM(N6:O13),"-")</f>
        <v>16000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SUM(X6:X13)-SUM(J6:J13)</f>
        <v>-534000</v>
      </c>
      <c r="AB6" s="83">
        <f>SUM(X6:X13)/SUM(J6:J13)</f>
        <v>0.14423076923077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0.2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0.2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0.2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68</v>
      </c>
      <c r="G7" s="88"/>
      <c r="H7" s="88"/>
      <c r="I7" s="88"/>
      <c r="J7" s="180"/>
      <c r="K7" s="79">
        <v>49</v>
      </c>
      <c r="L7" s="79">
        <v>31</v>
      </c>
      <c r="M7" s="79">
        <v>94</v>
      </c>
      <c r="N7" s="89">
        <v>6</v>
      </c>
      <c r="O7" s="90">
        <v>0</v>
      </c>
      <c r="P7" s="91">
        <f>N7+O7</f>
        <v>6</v>
      </c>
      <c r="Q7" s="80">
        <f>IFERROR(P7/M7,"-")</f>
        <v>0.063829787234043</v>
      </c>
      <c r="R7" s="79">
        <v>1</v>
      </c>
      <c r="S7" s="79">
        <v>2</v>
      </c>
      <c r="T7" s="80">
        <f>IFERROR(R7/(P7),"-")</f>
        <v>0.16666666666667</v>
      </c>
      <c r="U7" s="186"/>
      <c r="V7" s="82">
        <v>2</v>
      </c>
      <c r="W7" s="80">
        <f>IF(P7=0,"-",V7/P7)</f>
        <v>0.33333333333333</v>
      </c>
      <c r="X7" s="185">
        <v>24000</v>
      </c>
      <c r="Y7" s="186">
        <f>IFERROR(X7/P7,"-")</f>
        <v>4000</v>
      </c>
      <c r="Z7" s="186">
        <f>IFERROR(X7/V7,"-")</f>
        <v>12000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3</v>
      </c>
      <c r="BO7" s="118">
        <f>IF(P7=0,"",IF(BN7=0,"",(BN7/P7)))</f>
        <v>0.5</v>
      </c>
      <c r="BP7" s="119">
        <v>1</v>
      </c>
      <c r="BQ7" s="120">
        <f>IFERROR(BP7/BN7,"-")</f>
        <v>0.33333333333333</v>
      </c>
      <c r="BR7" s="121">
        <v>4000</v>
      </c>
      <c r="BS7" s="122">
        <f>IFERROR(BR7/BN7,"-")</f>
        <v>1333.3333333333</v>
      </c>
      <c r="BT7" s="123"/>
      <c r="BU7" s="123">
        <v>1</v>
      </c>
      <c r="BV7" s="123"/>
      <c r="BW7" s="124">
        <v>2</v>
      </c>
      <c r="BX7" s="125">
        <f>IF(P7=0,"",IF(BW7=0,"",(BW7/P7)))</f>
        <v>0.33333333333333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0.16666666666667</v>
      </c>
      <c r="CH7" s="133">
        <v>1</v>
      </c>
      <c r="CI7" s="134">
        <f>IFERROR(CH7/CF7,"-")</f>
        <v>1</v>
      </c>
      <c r="CJ7" s="135">
        <v>20000</v>
      </c>
      <c r="CK7" s="136">
        <f>IFERROR(CJ7/CF7,"-")</f>
        <v>20000</v>
      </c>
      <c r="CL7" s="137"/>
      <c r="CM7" s="137">
        <v>1</v>
      </c>
      <c r="CN7" s="137"/>
      <c r="CO7" s="138">
        <v>2</v>
      </c>
      <c r="CP7" s="139">
        <v>24000</v>
      </c>
      <c r="CQ7" s="139">
        <v>20000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69</v>
      </c>
      <c r="C8" s="189"/>
      <c r="D8" s="189" t="s">
        <v>70</v>
      </c>
      <c r="E8" s="189" t="s">
        <v>71</v>
      </c>
      <c r="F8" s="189" t="s">
        <v>63</v>
      </c>
      <c r="G8" s="88" t="s">
        <v>64</v>
      </c>
      <c r="H8" s="88" t="s">
        <v>65</v>
      </c>
      <c r="I8" s="191" t="s">
        <v>72</v>
      </c>
      <c r="J8" s="180"/>
      <c r="K8" s="79">
        <v>20</v>
      </c>
      <c r="L8" s="79">
        <v>0</v>
      </c>
      <c r="M8" s="79">
        <v>91</v>
      </c>
      <c r="N8" s="89">
        <v>9</v>
      </c>
      <c r="O8" s="90">
        <v>0</v>
      </c>
      <c r="P8" s="91">
        <f>N8+O8</f>
        <v>9</v>
      </c>
      <c r="Q8" s="80">
        <f>IFERROR(P8/M8,"-")</f>
        <v>0.098901098901099</v>
      </c>
      <c r="R8" s="79">
        <v>0</v>
      </c>
      <c r="S8" s="79">
        <v>4</v>
      </c>
      <c r="T8" s="80">
        <f>IFERROR(R8/(P8),"-")</f>
        <v>0</v>
      </c>
      <c r="U8" s="186"/>
      <c r="V8" s="82">
        <v>2</v>
      </c>
      <c r="W8" s="80">
        <f>IF(P8=0,"-",V8/P8)</f>
        <v>0.22222222222222</v>
      </c>
      <c r="X8" s="185">
        <v>8000</v>
      </c>
      <c r="Y8" s="186">
        <f>IFERROR(X8/P8,"-")</f>
        <v>888.88888888889</v>
      </c>
      <c r="Z8" s="186">
        <f>IFERROR(X8/V8,"-")</f>
        <v>4000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2</v>
      </c>
      <c r="AN8" s="99">
        <f>IF(P8=0,"",IF(AM8=0,"",(AM8/P8)))</f>
        <v>0.22222222222222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5</v>
      </c>
      <c r="BO8" s="118">
        <f>IF(P8=0,"",IF(BN8=0,"",(BN8/P8)))</f>
        <v>0.55555555555556</v>
      </c>
      <c r="BP8" s="119">
        <v>2</v>
      </c>
      <c r="BQ8" s="120">
        <f>IFERROR(BP8/BN8,"-")</f>
        <v>0.4</v>
      </c>
      <c r="BR8" s="121">
        <v>8000</v>
      </c>
      <c r="BS8" s="122">
        <f>IFERROR(BR8/BN8,"-")</f>
        <v>1600</v>
      </c>
      <c r="BT8" s="123">
        <v>1</v>
      </c>
      <c r="BU8" s="123">
        <v>1</v>
      </c>
      <c r="BV8" s="123"/>
      <c r="BW8" s="124">
        <v>2</v>
      </c>
      <c r="BX8" s="125">
        <f>IF(P8=0,"",IF(BW8=0,"",(BW8/P8)))</f>
        <v>0.22222222222222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8000</v>
      </c>
      <c r="CQ8" s="139">
        <v>7000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73</v>
      </c>
      <c r="C9" s="189"/>
      <c r="D9" s="189" t="s">
        <v>70</v>
      </c>
      <c r="E9" s="189" t="s">
        <v>71</v>
      </c>
      <c r="F9" s="189" t="s">
        <v>68</v>
      </c>
      <c r="G9" s="88"/>
      <c r="H9" s="88"/>
      <c r="I9" s="88"/>
      <c r="J9" s="180"/>
      <c r="K9" s="79">
        <v>36</v>
      </c>
      <c r="L9" s="79">
        <v>19</v>
      </c>
      <c r="M9" s="79">
        <v>34</v>
      </c>
      <c r="N9" s="89">
        <v>1</v>
      </c>
      <c r="O9" s="90">
        <v>0</v>
      </c>
      <c r="P9" s="91">
        <f>N9+O9</f>
        <v>1</v>
      </c>
      <c r="Q9" s="80">
        <f>IFERROR(P9/M9,"-")</f>
        <v>0.029411764705882</v>
      </c>
      <c r="R9" s="79">
        <v>0</v>
      </c>
      <c r="S9" s="79">
        <v>0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1</v>
      </c>
      <c r="BX9" s="125">
        <f>IF(P9=0,"",IF(BW9=0,"",(BW9/P9)))</f>
        <v>1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74</v>
      </c>
      <c r="C10" s="189"/>
      <c r="D10" s="189" t="s">
        <v>75</v>
      </c>
      <c r="E10" s="189" t="s">
        <v>76</v>
      </c>
      <c r="F10" s="189" t="s">
        <v>63</v>
      </c>
      <c r="G10" s="88" t="s">
        <v>64</v>
      </c>
      <c r="H10" s="88" t="s">
        <v>65</v>
      </c>
      <c r="I10" s="190" t="s">
        <v>77</v>
      </c>
      <c r="J10" s="180"/>
      <c r="K10" s="79">
        <v>24</v>
      </c>
      <c r="L10" s="79">
        <v>0</v>
      </c>
      <c r="M10" s="79">
        <v>66</v>
      </c>
      <c r="N10" s="89">
        <v>6</v>
      </c>
      <c r="O10" s="90">
        <v>0</v>
      </c>
      <c r="P10" s="91">
        <f>N10+O10</f>
        <v>6</v>
      </c>
      <c r="Q10" s="80">
        <f>IFERROR(P10/M10,"-")</f>
        <v>0.090909090909091</v>
      </c>
      <c r="R10" s="79">
        <v>0</v>
      </c>
      <c r="S10" s="79">
        <v>1</v>
      </c>
      <c r="T10" s="80">
        <f>IFERROR(R10/(P10),"-")</f>
        <v>0</v>
      </c>
      <c r="U10" s="186"/>
      <c r="V10" s="82">
        <v>2</v>
      </c>
      <c r="W10" s="80">
        <f>IF(P10=0,"-",V10/P10)</f>
        <v>0.33333333333333</v>
      </c>
      <c r="X10" s="185">
        <v>5000</v>
      </c>
      <c r="Y10" s="186">
        <f>IFERROR(X10/P10,"-")</f>
        <v>833.33333333333</v>
      </c>
      <c r="Z10" s="186">
        <f>IFERROR(X10/V10,"-")</f>
        <v>2500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2</v>
      </c>
      <c r="BO10" s="118">
        <f>IF(P10=0,"",IF(BN10=0,"",(BN10/P10)))</f>
        <v>0.33333333333333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0.33333333333333</v>
      </c>
      <c r="BY10" s="126">
        <v>1</v>
      </c>
      <c r="BZ10" s="127">
        <f>IFERROR(BY10/BW10,"-")</f>
        <v>0.5</v>
      </c>
      <c r="CA10" s="128">
        <v>3000</v>
      </c>
      <c r="CB10" s="129">
        <f>IFERROR(CA10/BW10,"-")</f>
        <v>1500</v>
      </c>
      <c r="CC10" s="130">
        <v>1</v>
      </c>
      <c r="CD10" s="130"/>
      <c r="CE10" s="130"/>
      <c r="CF10" s="131">
        <v>2</v>
      </c>
      <c r="CG10" s="132">
        <f>IF(P10=0,"",IF(CF10=0,"",(CF10/P10)))</f>
        <v>0.33333333333333</v>
      </c>
      <c r="CH10" s="133">
        <v>1</v>
      </c>
      <c r="CI10" s="134">
        <f>IFERROR(CH10/CF10,"-")</f>
        <v>0.5</v>
      </c>
      <c r="CJ10" s="135">
        <v>2000</v>
      </c>
      <c r="CK10" s="136">
        <f>IFERROR(CJ10/CF10,"-")</f>
        <v>1000</v>
      </c>
      <c r="CL10" s="137">
        <v>1</v>
      </c>
      <c r="CM10" s="137"/>
      <c r="CN10" s="137"/>
      <c r="CO10" s="138">
        <v>2</v>
      </c>
      <c r="CP10" s="139">
        <v>5000</v>
      </c>
      <c r="CQ10" s="139">
        <v>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78</v>
      </c>
      <c r="C11" s="189"/>
      <c r="D11" s="189" t="s">
        <v>75</v>
      </c>
      <c r="E11" s="189" t="s">
        <v>76</v>
      </c>
      <c r="F11" s="189" t="s">
        <v>68</v>
      </c>
      <c r="G11" s="88"/>
      <c r="H11" s="88"/>
      <c r="I11" s="88"/>
      <c r="J11" s="180"/>
      <c r="K11" s="79">
        <v>44</v>
      </c>
      <c r="L11" s="79">
        <v>24</v>
      </c>
      <c r="M11" s="79">
        <v>5</v>
      </c>
      <c r="N11" s="89">
        <v>3</v>
      </c>
      <c r="O11" s="90">
        <v>0</v>
      </c>
      <c r="P11" s="91">
        <f>N11+O11</f>
        <v>3</v>
      </c>
      <c r="Q11" s="80">
        <f>IFERROR(P11/M11,"-")</f>
        <v>0.6</v>
      </c>
      <c r="R11" s="79">
        <v>1</v>
      </c>
      <c r="S11" s="79">
        <v>0</v>
      </c>
      <c r="T11" s="80">
        <f>IFERROR(R11/(P11),"-")</f>
        <v>0.33333333333333</v>
      </c>
      <c r="U11" s="186"/>
      <c r="V11" s="82">
        <v>1</v>
      </c>
      <c r="W11" s="80">
        <f>IF(P11=0,"-",V11/P11)</f>
        <v>0.33333333333333</v>
      </c>
      <c r="X11" s="185">
        <v>30000</v>
      </c>
      <c r="Y11" s="186">
        <f>IFERROR(X11/P11,"-")</f>
        <v>10000</v>
      </c>
      <c r="Z11" s="186">
        <f>IFERROR(X11/V11,"-")</f>
        <v>30000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0.33333333333333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0.66666666666667</v>
      </c>
      <c r="BY11" s="126">
        <v>1</v>
      </c>
      <c r="BZ11" s="127">
        <f>IFERROR(BY11/BW11,"-")</f>
        <v>0.5</v>
      </c>
      <c r="CA11" s="128">
        <v>30000</v>
      </c>
      <c r="CB11" s="129">
        <f>IFERROR(CA11/BW11,"-")</f>
        <v>15000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30000</v>
      </c>
      <c r="CQ11" s="139">
        <v>30000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79</v>
      </c>
      <c r="C12" s="189"/>
      <c r="D12" s="189" t="s">
        <v>80</v>
      </c>
      <c r="E12" s="189" t="s">
        <v>81</v>
      </c>
      <c r="F12" s="189" t="s">
        <v>63</v>
      </c>
      <c r="G12" s="88" t="s">
        <v>64</v>
      </c>
      <c r="H12" s="88" t="s">
        <v>65</v>
      </c>
      <c r="I12" s="190" t="s">
        <v>82</v>
      </c>
      <c r="J12" s="180"/>
      <c r="K12" s="79">
        <v>25</v>
      </c>
      <c r="L12" s="79">
        <v>0</v>
      </c>
      <c r="M12" s="79">
        <v>103</v>
      </c>
      <c r="N12" s="89">
        <v>8</v>
      </c>
      <c r="O12" s="90">
        <v>0</v>
      </c>
      <c r="P12" s="91">
        <f>N12+O12</f>
        <v>8</v>
      </c>
      <c r="Q12" s="80">
        <f>IFERROR(P12/M12,"-")</f>
        <v>0.077669902912621</v>
      </c>
      <c r="R12" s="79">
        <v>0</v>
      </c>
      <c r="S12" s="79">
        <v>3</v>
      </c>
      <c r="T12" s="80">
        <f>IFERROR(R12/(P12),"-")</f>
        <v>0</v>
      </c>
      <c r="U12" s="186"/>
      <c r="V12" s="82">
        <v>1</v>
      </c>
      <c r="W12" s="80">
        <f>IF(P12=0,"-",V12/P12)</f>
        <v>0.125</v>
      </c>
      <c r="X12" s="185">
        <v>5000</v>
      </c>
      <c r="Y12" s="186">
        <f>IFERROR(X12/P12,"-")</f>
        <v>625</v>
      </c>
      <c r="Z12" s="186">
        <f>IFERROR(X12/V12,"-")</f>
        <v>5000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0.125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0.25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0.375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2</v>
      </c>
      <c r="BX12" s="125">
        <f>IF(P12=0,"",IF(BW12=0,"",(BW12/P12)))</f>
        <v>0.25</v>
      </c>
      <c r="BY12" s="126">
        <v>1</v>
      </c>
      <c r="BZ12" s="127">
        <f>IFERROR(BY12/BW12,"-")</f>
        <v>0.5</v>
      </c>
      <c r="CA12" s="128">
        <v>5000</v>
      </c>
      <c r="CB12" s="129">
        <f>IFERROR(CA12/BW12,"-")</f>
        <v>2500</v>
      </c>
      <c r="CC12" s="130">
        <v>1</v>
      </c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5000</v>
      </c>
      <c r="CQ12" s="139">
        <v>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83</v>
      </c>
      <c r="C13" s="189"/>
      <c r="D13" s="189" t="s">
        <v>80</v>
      </c>
      <c r="E13" s="189" t="s">
        <v>81</v>
      </c>
      <c r="F13" s="189" t="s">
        <v>68</v>
      </c>
      <c r="G13" s="88"/>
      <c r="H13" s="88"/>
      <c r="I13" s="88"/>
      <c r="J13" s="180"/>
      <c r="K13" s="79">
        <v>74</v>
      </c>
      <c r="L13" s="79">
        <v>17</v>
      </c>
      <c r="M13" s="79">
        <v>3</v>
      </c>
      <c r="N13" s="89">
        <v>1</v>
      </c>
      <c r="O13" s="90">
        <v>0</v>
      </c>
      <c r="P13" s="91">
        <f>N13+O13</f>
        <v>1</v>
      </c>
      <c r="Q13" s="80">
        <f>IFERROR(P13/M13,"-")</f>
        <v>0.33333333333333</v>
      </c>
      <c r="R13" s="79">
        <v>1</v>
      </c>
      <c r="S13" s="79">
        <v>0</v>
      </c>
      <c r="T13" s="80">
        <f>IFERROR(R13/(P13),"-")</f>
        <v>1</v>
      </c>
      <c r="U13" s="186"/>
      <c r="V13" s="82">
        <v>1</v>
      </c>
      <c r="W13" s="80">
        <f>IF(P13=0,"-",V13/P13)</f>
        <v>1</v>
      </c>
      <c r="X13" s="185">
        <v>18000</v>
      </c>
      <c r="Y13" s="186">
        <f>IFERROR(X13/P13,"-")</f>
        <v>18000</v>
      </c>
      <c r="Z13" s="186">
        <f>IFERROR(X13/V13,"-")</f>
        <v>18000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1</v>
      </c>
      <c r="BX13" s="125">
        <f>IF(P13=0,"",IF(BW13=0,"",(BW13/P13)))</f>
        <v>1</v>
      </c>
      <c r="BY13" s="126">
        <v>1</v>
      </c>
      <c r="BZ13" s="127">
        <f>IFERROR(BY13/BW13,"-")</f>
        <v>1</v>
      </c>
      <c r="CA13" s="128">
        <v>18000</v>
      </c>
      <c r="CB13" s="129">
        <f>IFERROR(CA13/BW13,"-")</f>
        <v>18000</v>
      </c>
      <c r="CC13" s="130"/>
      <c r="CD13" s="130">
        <v>1</v>
      </c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18000</v>
      </c>
      <c r="CQ13" s="139">
        <v>18000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0.90277777777778</v>
      </c>
      <c r="B14" s="189" t="s">
        <v>84</v>
      </c>
      <c r="C14" s="189"/>
      <c r="D14" s="189" t="s">
        <v>61</v>
      </c>
      <c r="E14" s="189" t="s">
        <v>62</v>
      </c>
      <c r="F14" s="189" t="s">
        <v>63</v>
      </c>
      <c r="G14" s="88" t="s">
        <v>85</v>
      </c>
      <c r="H14" s="88" t="s">
        <v>86</v>
      </c>
      <c r="I14" s="88" t="s">
        <v>87</v>
      </c>
      <c r="J14" s="180">
        <v>144000</v>
      </c>
      <c r="K14" s="79">
        <v>8</v>
      </c>
      <c r="L14" s="79">
        <v>0</v>
      </c>
      <c r="M14" s="79">
        <v>46</v>
      </c>
      <c r="N14" s="89">
        <v>1</v>
      </c>
      <c r="O14" s="90">
        <v>0</v>
      </c>
      <c r="P14" s="91">
        <f>N14+O14</f>
        <v>1</v>
      </c>
      <c r="Q14" s="80">
        <f>IFERROR(P14/M14,"-")</f>
        <v>0.021739130434783</v>
      </c>
      <c r="R14" s="79">
        <v>0</v>
      </c>
      <c r="S14" s="79">
        <v>0</v>
      </c>
      <c r="T14" s="80">
        <f>IFERROR(R14/(P14),"-")</f>
        <v>0</v>
      </c>
      <c r="U14" s="186">
        <f>IFERROR(J14/SUM(N14:O15),"-")</f>
        <v>72000</v>
      </c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>
        <f>SUM(X14:X15)-SUM(J14:J15)</f>
        <v>-14000</v>
      </c>
      <c r="AB14" s="83">
        <f>SUM(X14:X15)/SUM(J14:J15)</f>
        <v>0.90277777777778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1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88</v>
      </c>
      <c r="C15" s="189"/>
      <c r="D15" s="189" t="s">
        <v>61</v>
      </c>
      <c r="E15" s="189" t="s">
        <v>62</v>
      </c>
      <c r="F15" s="189" t="s">
        <v>68</v>
      </c>
      <c r="G15" s="88"/>
      <c r="H15" s="88"/>
      <c r="I15" s="88"/>
      <c r="J15" s="180"/>
      <c r="K15" s="79">
        <v>43</v>
      </c>
      <c r="L15" s="79">
        <v>15</v>
      </c>
      <c r="M15" s="79">
        <v>23</v>
      </c>
      <c r="N15" s="89">
        <v>1</v>
      </c>
      <c r="O15" s="90">
        <v>0</v>
      </c>
      <c r="P15" s="91">
        <f>N15+O15</f>
        <v>1</v>
      </c>
      <c r="Q15" s="80">
        <f>IFERROR(P15/M15,"-")</f>
        <v>0.043478260869565</v>
      </c>
      <c r="R15" s="79">
        <v>0</v>
      </c>
      <c r="S15" s="79">
        <v>1</v>
      </c>
      <c r="T15" s="80">
        <f>IFERROR(R15/(P15),"-")</f>
        <v>0</v>
      </c>
      <c r="U15" s="186"/>
      <c r="V15" s="82">
        <v>1</v>
      </c>
      <c r="W15" s="80">
        <f>IF(P15=0,"-",V15/P15)</f>
        <v>1</v>
      </c>
      <c r="X15" s="185">
        <v>130000</v>
      </c>
      <c r="Y15" s="186">
        <f>IFERROR(X15/P15,"-")</f>
        <v>130000</v>
      </c>
      <c r="Z15" s="186">
        <f>IFERROR(X15/V15,"-")</f>
        <v>130000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>
        <v>1</v>
      </c>
      <c r="CG15" s="132">
        <f>IF(P15=0,"",IF(CF15=0,"",(CF15/P15)))</f>
        <v>1</v>
      </c>
      <c r="CH15" s="133">
        <v>1</v>
      </c>
      <c r="CI15" s="134">
        <f>IFERROR(CH15/CF15,"-")</f>
        <v>1</v>
      </c>
      <c r="CJ15" s="135">
        <v>130000</v>
      </c>
      <c r="CK15" s="136">
        <f>IFERROR(CJ15/CF15,"-")</f>
        <v>130000</v>
      </c>
      <c r="CL15" s="137"/>
      <c r="CM15" s="137"/>
      <c r="CN15" s="137">
        <v>1</v>
      </c>
      <c r="CO15" s="138">
        <v>1</v>
      </c>
      <c r="CP15" s="139">
        <v>130000</v>
      </c>
      <c r="CQ15" s="139">
        <v>130000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>
        <f>AB16</f>
        <v>0.13888888888889</v>
      </c>
      <c r="B16" s="189" t="s">
        <v>89</v>
      </c>
      <c r="C16" s="189"/>
      <c r="D16" s="189" t="s">
        <v>61</v>
      </c>
      <c r="E16" s="189" t="s">
        <v>62</v>
      </c>
      <c r="F16" s="189" t="s">
        <v>63</v>
      </c>
      <c r="G16" s="88" t="s">
        <v>90</v>
      </c>
      <c r="H16" s="88" t="s">
        <v>86</v>
      </c>
      <c r="I16" s="88" t="s">
        <v>87</v>
      </c>
      <c r="J16" s="180">
        <v>180000</v>
      </c>
      <c r="K16" s="79">
        <v>11</v>
      </c>
      <c r="L16" s="79">
        <v>0</v>
      </c>
      <c r="M16" s="79">
        <v>33</v>
      </c>
      <c r="N16" s="89">
        <v>1</v>
      </c>
      <c r="O16" s="90">
        <v>0</v>
      </c>
      <c r="P16" s="91">
        <f>N16+O16</f>
        <v>1</v>
      </c>
      <c r="Q16" s="80">
        <f>IFERROR(P16/M16,"-")</f>
        <v>0.03030303030303</v>
      </c>
      <c r="R16" s="79">
        <v>0</v>
      </c>
      <c r="S16" s="79">
        <v>1</v>
      </c>
      <c r="T16" s="80">
        <f>IFERROR(R16/(P16),"-")</f>
        <v>0</v>
      </c>
      <c r="U16" s="186">
        <f>IFERROR(J16/SUM(N16:O17),"-")</f>
        <v>36000</v>
      </c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>
        <f>SUM(X16:X17)-SUM(J16:J17)</f>
        <v>-155000</v>
      </c>
      <c r="AB16" s="83">
        <f>SUM(X16:X17)/SUM(J16:J17)</f>
        <v>0.13888888888889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1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91</v>
      </c>
      <c r="C17" s="189"/>
      <c r="D17" s="189" t="s">
        <v>61</v>
      </c>
      <c r="E17" s="189" t="s">
        <v>62</v>
      </c>
      <c r="F17" s="189" t="s">
        <v>68</v>
      </c>
      <c r="G17" s="88"/>
      <c r="H17" s="88"/>
      <c r="I17" s="88"/>
      <c r="J17" s="180"/>
      <c r="K17" s="79">
        <v>72</v>
      </c>
      <c r="L17" s="79">
        <v>21</v>
      </c>
      <c r="M17" s="79">
        <v>14</v>
      </c>
      <c r="N17" s="89">
        <v>4</v>
      </c>
      <c r="O17" s="90">
        <v>0</v>
      </c>
      <c r="P17" s="91">
        <f>N17+O17</f>
        <v>4</v>
      </c>
      <c r="Q17" s="80">
        <f>IFERROR(P17/M17,"-")</f>
        <v>0.28571428571429</v>
      </c>
      <c r="R17" s="79">
        <v>1</v>
      </c>
      <c r="S17" s="79">
        <v>0</v>
      </c>
      <c r="T17" s="80">
        <f>IFERROR(R17/(P17),"-")</f>
        <v>0.25</v>
      </c>
      <c r="U17" s="186"/>
      <c r="V17" s="82">
        <v>2</v>
      </c>
      <c r="W17" s="80">
        <f>IF(P17=0,"-",V17/P17)</f>
        <v>0.5</v>
      </c>
      <c r="X17" s="185">
        <v>25000</v>
      </c>
      <c r="Y17" s="186">
        <f>IFERROR(X17/P17,"-")</f>
        <v>6250</v>
      </c>
      <c r="Z17" s="186">
        <f>IFERROR(X17/V17,"-")</f>
        <v>12500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4</v>
      </c>
      <c r="BX17" s="125">
        <f>IF(P17=0,"",IF(BW17=0,"",(BW17/P17)))</f>
        <v>1</v>
      </c>
      <c r="BY17" s="126">
        <v>2</v>
      </c>
      <c r="BZ17" s="127">
        <f>IFERROR(BY17/BW17,"-")</f>
        <v>0.5</v>
      </c>
      <c r="CA17" s="128">
        <v>25000</v>
      </c>
      <c r="CB17" s="129">
        <f>IFERROR(CA17/BW17,"-")</f>
        <v>6250</v>
      </c>
      <c r="CC17" s="130">
        <v>1</v>
      </c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25000</v>
      </c>
      <c r="CQ17" s="139">
        <v>24000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0.78888888888889</v>
      </c>
      <c r="B18" s="189" t="s">
        <v>92</v>
      </c>
      <c r="C18" s="189"/>
      <c r="D18" s="189" t="s">
        <v>93</v>
      </c>
      <c r="E18" s="189" t="s">
        <v>94</v>
      </c>
      <c r="F18" s="189" t="s">
        <v>63</v>
      </c>
      <c r="G18" s="88" t="s">
        <v>95</v>
      </c>
      <c r="H18" s="88" t="s">
        <v>96</v>
      </c>
      <c r="I18" s="191" t="s">
        <v>97</v>
      </c>
      <c r="J18" s="180">
        <v>180000</v>
      </c>
      <c r="K18" s="79">
        <v>60</v>
      </c>
      <c r="L18" s="79">
        <v>0</v>
      </c>
      <c r="M18" s="79">
        <v>157</v>
      </c>
      <c r="N18" s="89">
        <v>17</v>
      </c>
      <c r="O18" s="90">
        <v>0</v>
      </c>
      <c r="P18" s="91">
        <f>N18+O18</f>
        <v>17</v>
      </c>
      <c r="Q18" s="80">
        <f>IFERROR(P18/M18,"-")</f>
        <v>0.10828025477707</v>
      </c>
      <c r="R18" s="79">
        <v>0</v>
      </c>
      <c r="S18" s="79">
        <v>10</v>
      </c>
      <c r="T18" s="80">
        <f>IFERROR(R18/(P18),"-")</f>
        <v>0</v>
      </c>
      <c r="U18" s="186">
        <f>IFERROR(J18/SUM(N18:O19),"-")</f>
        <v>7826.0869565217</v>
      </c>
      <c r="V18" s="82">
        <v>5</v>
      </c>
      <c r="W18" s="80">
        <f>IF(P18=0,"-",V18/P18)</f>
        <v>0.29411764705882</v>
      </c>
      <c r="X18" s="185">
        <v>20000</v>
      </c>
      <c r="Y18" s="186">
        <f>IFERROR(X18/P18,"-")</f>
        <v>1176.4705882353</v>
      </c>
      <c r="Z18" s="186">
        <f>IFERROR(X18/V18,"-")</f>
        <v>4000</v>
      </c>
      <c r="AA18" s="180">
        <f>SUM(X18:X19)-SUM(J18:J19)</f>
        <v>-38000</v>
      </c>
      <c r="AB18" s="83">
        <f>SUM(X18:X19)/SUM(J18:J19)</f>
        <v>0.78888888888889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3</v>
      </c>
      <c r="BF18" s="111">
        <f>IF(P18=0,"",IF(BE18=0,"",(BE18/P18)))</f>
        <v>0.17647058823529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8</v>
      </c>
      <c r="BO18" s="118">
        <f>IF(P18=0,"",IF(BN18=0,"",(BN18/P18)))</f>
        <v>0.47058823529412</v>
      </c>
      <c r="BP18" s="119">
        <v>3</v>
      </c>
      <c r="BQ18" s="120">
        <f>IFERROR(BP18/BN18,"-")</f>
        <v>0.375</v>
      </c>
      <c r="BR18" s="121">
        <v>7000</v>
      </c>
      <c r="BS18" s="122">
        <f>IFERROR(BR18/BN18,"-")</f>
        <v>875</v>
      </c>
      <c r="BT18" s="123">
        <v>3</v>
      </c>
      <c r="BU18" s="123"/>
      <c r="BV18" s="123"/>
      <c r="BW18" s="124">
        <v>5</v>
      </c>
      <c r="BX18" s="125">
        <f>IF(P18=0,"",IF(BW18=0,"",(BW18/P18)))</f>
        <v>0.29411764705882</v>
      </c>
      <c r="BY18" s="126">
        <v>1</v>
      </c>
      <c r="BZ18" s="127">
        <f>IFERROR(BY18/BW18,"-")</f>
        <v>0.2</v>
      </c>
      <c r="CA18" s="128">
        <v>3000</v>
      </c>
      <c r="CB18" s="129">
        <f>IFERROR(CA18/BW18,"-")</f>
        <v>600</v>
      </c>
      <c r="CC18" s="130">
        <v>1</v>
      </c>
      <c r="CD18" s="130"/>
      <c r="CE18" s="130"/>
      <c r="CF18" s="131">
        <v>1</v>
      </c>
      <c r="CG18" s="132">
        <f>IF(P18=0,"",IF(CF18=0,"",(CF18/P18)))</f>
        <v>0.058823529411765</v>
      </c>
      <c r="CH18" s="133">
        <v>1</v>
      </c>
      <c r="CI18" s="134">
        <f>IFERROR(CH18/CF18,"-")</f>
        <v>1</v>
      </c>
      <c r="CJ18" s="135">
        <v>10000</v>
      </c>
      <c r="CK18" s="136">
        <f>IFERROR(CJ18/CF18,"-")</f>
        <v>10000</v>
      </c>
      <c r="CL18" s="137"/>
      <c r="CM18" s="137">
        <v>1</v>
      </c>
      <c r="CN18" s="137"/>
      <c r="CO18" s="138">
        <v>5</v>
      </c>
      <c r="CP18" s="139">
        <v>20000</v>
      </c>
      <c r="CQ18" s="139">
        <v>10000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98</v>
      </c>
      <c r="C19" s="189"/>
      <c r="D19" s="189" t="s">
        <v>93</v>
      </c>
      <c r="E19" s="189" t="s">
        <v>94</v>
      </c>
      <c r="F19" s="189" t="s">
        <v>68</v>
      </c>
      <c r="G19" s="88"/>
      <c r="H19" s="88"/>
      <c r="I19" s="88"/>
      <c r="J19" s="180"/>
      <c r="K19" s="79">
        <v>24</v>
      </c>
      <c r="L19" s="79">
        <v>21</v>
      </c>
      <c r="M19" s="79">
        <v>12</v>
      </c>
      <c r="N19" s="89">
        <v>6</v>
      </c>
      <c r="O19" s="90">
        <v>0</v>
      </c>
      <c r="P19" s="91">
        <f>N19+O19</f>
        <v>6</v>
      </c>
      <c r="Q19" s="80">
        <f>IFERROR(P19/M19,"-")</f>
        <v>0.5</v>
      </c>
      <c r="R19" s="79">
        <v>2</v>
      </c>
      <c r="S19" s="79">
        <v>2</v>
      </c>
      <c r="T19" s="80">
        <f>IFERROR(R19/(P19),"-")</f>
        <v>0.33333333333333</v>
      </c>
      <c r="U19" s="186"/>
      <c r="V19" s="82">
        <v>4</v>
      </c>
      <c r="W19" s="80">
        <f>IF(P19=0,"-",V19/P19)</f>
        <v>0.66666666666667</v>
      </c>
      <c r="X19" s="185">
        <v>122000</v>
      </c>
      <c r="Y19" s="186">
        <f>IFERROR(X19/P19,"-")</f>
        <v>20333.333333333</v>
      </c>
      <c r="Z19" s="186">
        <f>IFERROR(X19/V19,"-")</f>
        <v>30500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0.16666666666667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3</v>
      </c>
      <c r="BX19" s="125">
        <f>IF(P19=0,"",IF(BW19=0,"",(BW19/P19)))</f>
        <v>0.5</v>
      </c>
      <c r="BY19" s="126">
        <v>2</v>
      </c>
      <c r="BZ19" s="127">
        <f>IFERROR(BY19/BW19,"-")</f>
        <v>0.66666666666667</v>
      </c>
      <c r="CA19" s="128">
        <v>53000</v>
      </c>
      <c r="CB19" s="129">
        <f>IFERROR(CA19/BW19,"-")</f>
        <v>17666.666666667</v>
      </c>
      <c r="CC19" s="130"/>
      <c r="CD19" s="130"/>
      <c r="CE19" s="130">
        <v>2</v>
      </c>
      <c r="CF19" s="131">
        <v>2</v>
      </c>
      <c r="CG19" s="132">
        <f>IF(P19=0,"",IF(CF19=0,"",(CF19/P19)))</f>
        <v>0.33333333333333</v>
      </c>
      <c r="CH19" s="133">
        <v>2</v>
      </c>
      <c r="CI19" s="134">
        <f>IFERROR(CH19/CF19,"-")</f>
        <v>1</v>
      </c>
      <c r="CJ19" s="135">
        <v>69000</v>
      </c>
      <c r="CK19" s="136">
        <f>IFERROR(CJ19/CF19,"-")</f>
        <v>34500</v>
      </c>
      <c r="CL19" s="137"/>
      <c r="CM19" s="137"/>
      <c r="CN19" s="137">
        <v>2</v>
      </c>
      <c r="CO19" s="138">
        <v>4</v>
      </c>
      <c r="CP19" s="139">
        <v>122000</v>
      </c>
      <c r="CQ19" s="139">
        <v>63000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0.75555555555556</v>
      </c>
      <c r="B20" s="189" t="s">
        <v>99</v>
      </c>
      <c r="C20" s="189"/>
      <c r="D20" s="189" t="s">
        <v>61</v>
      </c>
      <c r="E20" s="189" t="s">
        <v>62</v>
      </c>
      <c r="F20" s="189" t="s">
        <v>63</v>
      </c>
      <c r="G20" s="88" t="s">
        <v>100</v>
      </c>
      <c r="H20" s="88" t="s">
        <v>96</v>
      </c>
      <c r="I20" s="191" t="s">
        <v>97</v>
      </c>
      <c r="J20" s="180">
        <v>180000</v>
      </c>
      <c r="K20" s="79">
        <v>26</v>
      </c>
      <c r="L20" s="79">
        <v>0</v>
      </c>
      <c r="M20" s="79">
        <v>77</v>
      </c>
      <c r="N20" s="89">
        <v>8</v>
      </c>
      <c r="O20" s="90">
        <v>1</v>
      </c>
      <c r="P20" s="91">
        <f>N20+O20</f>
        <v>9</v>
      </c>
      <c r="Q20" s="80">
        <f>IFERROR(P20/M20,"-")</f>
        <v>0.11688311688312</v>
      </c>
      <c r="R20" s="79">
        <v>0</v>
      </c>
      <c r="S20" s="79">
        <v>1</v>
      </c>
      <c r="T20" s="80">
        <f>IFERROR(R20/(P20),"-")</f>
        <v>0</v>
      </c>
      <c r="U20" s="186">
        <f>IFERROR(J20/SUM(N20:O21),"-")</f>
        <v>12000</v>
      </c>
      <c r="V20" s="82">
        <v>1</v>
      </c>
      <c r="W20" s="80">
        <f>IF(P20=0,"-",V20/P20)</f>
        <v>0.11111111111111</v>
      </c>
      <c r="X20" s="185">
        <v>1000</v>
      </c>
      <c r="Y20" s="186">
        <f>IFERROR(X20/P20,"-")</f>
        <v>111.11111111111</v>
      </c>
      <c r="Z20" s="186">
        <f>IFERROR(X20/V20,"-")</f>
        <v>1000</v>
      </c>
      <c r="AA20" s="180">
        <f>SUM(X20:X21)-SUM(J20:J21)</f>
        <v>-44000</v>
      </c>
      <c r="AB20" s="83">
        <f>SUM(X20:X21)/SUM(J20:J21)</f>
        <v>0.75555555555556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0.11111111111111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1</v>
      </c>
      <c r="BF20" s="111">
        <f>IF(P20=0,"",IF(BE20=0,"",(BE20/P20)))</f>
        <v>0.11111111111111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3</v>
      </c>
      <c r="BO20" s="118">
        <f>IF(P20=0,"",IF(BN20=0,"",(BN20/P20)))</f>
        <v>0.33333333333333</v>
      </c>
      <c r="BP20" s="119">
        <v>1</v>
      </c>
      <c r="BQ20" s="120">
        <f>IFERROR(BP20/BN20,"-")</f>
        <v>0.33333333333333</v>
      </c>
      <c r="BR20" s="121">
        <v>1000</v>
      </c>
      <c r="BS20" s="122">
        <f>IFERROR(BR20/BN20,"-")</f>
        <v>333.33333333333</v>
      </c>
      <c r="BT20" s="123">
        <v>1</v>
      </c>
      <c r="BU20" s="123"/>
      <c r="BV20" s="123"/>
      <c r="BW20" s="124">
        <v>3</v>
      </c>
      <c r="BX20" s="125">
        <f>IF(P20=0,"",IF(BW20=0,"",(BW20/P20)))</f>
        <v>0.33333333333333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1</v>
      </c>
      <c r="CG20" s="132">
        <f>IF(P20=0,"",IF(CF20=0,"",(CF20/P20)))</f>
        <v>0.11111111111111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1</v>
      </c>
      <c r="CP20" s="139">
        <v>1000</v>
      </c>
      <c r="CQ20" s="139">
        <v>1000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101</v>
      </c>
      <c r="C21" s="189"/>
      <c r="D21" s="189" t="s">
        <v>61</v>
      </c>
      <c r="E21" s="189" t="s">
        <v>62</v>
      </c>
      <c r="F21" s="189" t="s">
        <v>68</v>
      </c>
      <c r="G21" s="88"/>
      <c r="H21" s="88"/>
      <c r="I21" s="88"/>
      <c r="J21" s="180"/>
      <c r="K21" s="79">
        <v>40</v>
      </c>
      <c r="L21" s="79">
        <v>31</v>
      </c>
      <c r="M21" s="79">
        <v>26</v>
      </c>
      <c r="N21" s="89">
        <v>6</v>
      </c>
      <c r="O21" s="90">
        <v>0</v>
      </c>
      <c r="P21" s="91">
        <f>N21+O21</f>
        <v>6</v>
      </c>
      <c r="Q21" s="80">
        <f>IFERROR(P21/M21,"-")</f>
        <v>0.23076923076923</v>
      </c>
      <c r="R21" s="79">
        <v>3</v>
      </c>
      <c r="S21" s="79">
        <v>1</v>
      </c>
      <c r="T21" s="80">
        <f>IFERROR(R21/(P21),"-")</f>
        <v>0.5</v>
      </c>
      <c r="U21" s="186"/>
      <c r="V21" s="82">
        <v>3</v>
      </c>
      <c r="W21" s="80">
        <f>IF(P21=0,"-",V21/P21)</f>
        <v>0.5</v>
      </c>
      <c r="X21" s="185">
        <v>135000</v>
      </c>
      <c r="Y21" s="186">
        <f>IFERROR(X21/P21,"-")</f>
        <v>22500</v>
      </c>
      <c r="Z21" s="186">
        <f>IFERROR(X21/V21,"-")</f>
        <v>45000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2</v>
      </c>
      <c r="BF21" s="111">
        <f>IF(P21=0,"",IF(BE21=0,"",(BE21/P21)))</f>
        <v>0.33333333333333</v>
      </c>
      <c r="BG21" s="110">
        <v>1</v>
      </c>
      <c r="BH21" s="112">
        <f>IFERROR(BG21/BE21,"-")</f>
        <v>0.5</v>
      </c>
      <c r="BI21" s="113">
        <v>29000</v>
      </c>
      <c r="BJ21" s="114">
        <f>IFERROR(BI21/BE21,"-")</f>
        <v>14500</v>
      </c>
      <c r="BK21" s="115"/>
      <c r="BL21" s="115"/>
      <c r="BM21" s="115">
        <v>1</v>
      </c>
      <c r="BN21" s="117">
        <v>1</v>
      </c>
      <c r="BO21" s="118">
        <f>IF(P21=0,"",IF(BN21=0,"",(BN21/P21)))</f>
        <v>0.16666666666667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1</v>
      </c>
      <c r="BX21" s="125">
        <f>IF(P21=0,"",IF(BW21=0,"",(BW21/P21)))</f>
        <v>0.16666666666667</v>
      </c>
      <c r="BY21" s="126">
        <v>1</v>
      </c>
      <c r="BZ21" s="127">
        <f>IFERROR(BY21/BW21,"-")</f>
        <v>1</v>
      </c>
      <c r="CA21" s="128">
        <v>105000</v>
      </c>
      <c r="CB21" s="129">
        <f>IFERROR(CA21/BW21,"-")</f>
        <v>105000</v>
      </c>
      <c r="CC21" s="130"/>
      <c r="CD21" s="130"/>
      <c r="CE21" s="130">
        <v>1</v>
      </c>
      <c r="CF21" s="131">
        <v>2</v>
      </c>
      <c r="CG21" s="132">
        <f>IF(P21=0,"",IF(CF21=0,"",(CF21/P21)))</f>
        <v>0.33333333333333</v>
      </c>
      <c r="CH21" s="133">
        <v>1</v>
      </c>
      <c r="CI21" s="134">
        <f>IFERROR(CH21/CF21,"-")</f>
        <v>0.5</v>
      </c>
      <c r="CJ21" s="135">
        <v>1000</v>
      </c>
      <c r="CK21" s="136">
        <f>IFERROR(CJ21/CF21,"-")</f>
        <v>500</v>
      </c>
      <c r="CL21" s="137">
        <v>1</v>
      </c>
      <c r="CM21" s="137"/>
      <c r="CN21" s="137"/>
      <c r="CO21" s="138">
        <v>3</v>
      </c>
      <c r="CP21" s="139">
        <v>135000</v>
      </c>
      <c r="CQ21" s="139">
        <v>105000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>
        <f>AB22</f>
        <v>0.76388888888889</v>
      </c>
      <c r="B22" s="189" t="s">
        <v>102</v>
      </c>
      <c r="C22" s="189"/>
      <c r="D22" s="189" t="s">
        <v>93</v>
      </c>
      <c r="E22" s="189" t="s">
        <v>103</v>
      </c>
      <c r="F22" s="189" t="s">
        <v>63</v>
      </c>
      <c r="G22" s="88" t="s">
        <v>104</v>
      </c>
      <c r="H22" s="88" t="s">
        <v>105</v>
      </c>
      <c r="I22" s="191" t="s">
        <v>106</v>
      </c>
      <c r="J22" s="180">
        <v>144000</v>
      </c>
      <c r="K22" s="79">
        <v>23</v>
      </c>
      <c r="L22" s="79">
        <v>0</v>
      </c>
      <c r="M22" s="79">
        <v>106</v>
      </c>
      <c r="N22" s="89">
        <v>9</v>
      </c>
      <c r="O22" s="90">
        <v>0</v>
      </c>
      <c r="P22" s="91">
        <f>N22+O22</f>
        <v>9</v>
      </c>
      <c r="Q22" s="80">
        <f>IFERROR(P22/M22,"-")</f>
        <v>0.084905660377358</v>
      </c>
      <c r="R22" s="79">
        <v>0</v>
      </c>
      <c r="S22" s="79">
        <v>2</v>
      </c>
      <c r="T22" s="80">
        <f>IFERROR(R22/(P22),"-")</f>
        <v>0</v>
      </c>
      <c r="U22" s="186">
        <f>IFERROR(J22/SUM(N22:O23),"-")</f>
        <v>10285.714285714</v>
      </c>
      <c r="V22" s="82">
        <v>2</v>
      </c>
      <c r="W22" s="80">
        <f>IF(P22=0,"-",V22/P22)</f>
        <v>0.22222222222222</v>
      </c>
      <c r="X22" s="185">
        <v>13000</v>
      </c>
      <c r="Y22" s="186">
        <f>IFERROR(X22/P22,"-")</f>
        <v>1444.4444444444</v>
      </c>
      <c r="Z22" s="186">
        <f>IFERROR(X22/V22,"-")</f>
        <v>6500</v>
      </c>
      <c r="AA22" s="180">
        <f>SUM(X22:X23)-SUM(J22:J23)</f>
        <v>-34000</v>
      </c>
      <c r="AB22" s="83">
        <f>SUM(X22:X23)/SUM(J22:J23)</f>
        <v>0.76388888888889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0.11111111111111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0.22222222222222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5</v>
      </c>
      <c r="BO22" s="118">
        <f>IF(P22=0,"",IF(BN22=0,"",(BN22/P22)))</f>
        <v>0.55555555555556</v>
      </c>
      <c r="BP22" s="119">
        <v>1</v>
      </c>
      <c r="BQ22" s="120">
        <f>IFERROR(BP22/BN22,"-")</f>
        <v>0.2</v>
      </c>
      <c r="BR22" s="121">
        <v>3000</v>
      </c>
      <c r="BS22" s="122">
        <f>IFERROR(BR22/BN22,"-")</f>
        <v>600</v>
      </c>
      <c r="BT22" s="123">
        <v>1</v>
      </c>
      <c r="BU22" s="123"/>
      <c r="BV22" s="123"/>
      <c r="BW22" s="124">
        <v>1</v>
      </c>
      <c r="BX22" s="125">
        <f>IF(P22=0,"",IF(BW22=0,"",(BW22/P22)))</f>
        <v>0.11111111111111</v>
      </c>
      <c r="BY22" s="126">
        <v>1</v>
      </c>
      <c r="BZ22" s="127">
        <f>IFERROR(BY22/BW22,"-")</f>
        <v>1</v>
      </c>
      <c r="CA22" s="128">
        <v>10000</v>
      </c>
      <c r="CB22" s="129">
        <f>IFERROR(CA22/BW22,"-")</f>
        <v>10000</v>
      </c>
      <c r="CC22" s="130"/>
      <c r="CD22" s="130">
        <v>1</v>
      </c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2</v>
      </c>
      <c r="CP22" s="139">
        <v>13000</v>
      </c>
      <c r="CQ22" s="139">
        <v>10000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107</v>
      </c>
      <c r="C23" s="189"/>
      <c r="D23" s="189" t="s">
        <v>93</v>
      </c>
      <c r="E23" s="189" t="s">
        <v>103</v>
      </c>
      <c r="F23" s="189" t="s">
        <v>68</v>
      </c>
      <c r="G23" s="88"/>
      <c r="H23" s="88"/>
      <c r="I23" s="88"/>
      <c r="J23" s="180"/>
      <c r="K23" s="79">
        <v>102</v>
      </c>
      <c r="L23" s="79">
        <v>28</v>
      </c>
      <c r="M23" s="79">
        <v>52</v>
      </c>
      <c r="N23" s="89">
        <v>4</v>
      </c>
      <c r="O23" s="90">
        <v>1</v>
      </c>
      <c r="P23" s="91">
        <f>N23+O23</f>
        <v>5</v>
      </c>
      <c r="Q23" s="80">
        <f>IFERROR(P23/M23,"-")</f>
        <v>0.096153846153846</v>
      </c>
      <c r="R23" s="79">
        <v>0</v>
      </c>
      <c r="S23" s="79">
        <v>1</v>
      </c>
      <c r="T23" s="80">
        <f>IFERROR(R23/(P23),"-")</f>
        <v>0</v>
      </c>
      <c r="U23" s="186"/>
      <c r="V23" s="82">
        <v>2</v>
      </c>
      <c r="W23" s="80">
        <f>IF(P23=0,"-",V23/P23)</f>
        <v>0.4</v>
      </c>
      <c r="X23" s="185">
        <v>97000</v>
      </c>
      <c r="Y23" s="186">
        <f>IFERROR(X23/P23,"-")</f>
        <v>19400</v>
      </c>
      <c r="Z23" s="186">
        <f>IFERROR(X23/V23,"-")</f>
        <v>48500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0.2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2</v>
      </c>
      <c r="BF23" s="111">
        <f>IF(P23=0,"",IF(BE23=0,"",(BE23/P23)))</f>
        <v>0.4</v>
      </c>
      <c r="BG23" s="110">
        <v>1</v>
      </c>
      <c r="BH23" s="112">
        <f>IFERROR(BG23/BE23,"-")</f>
        <v>0.5</v>
      </c>
      <c r="BI23" s="113">
        <v>67000</v>
      </c>
      <c r="BJ23" s="114">
        <f>IFERROR(BI23/BE23,"-")</f>
        <v>33500</v>
      </c>
      <c r="BK23" s="115"/>
      <c r="BL23" s="115"/>
      <c r="BM23" s="115">
        <v>1</v>
      </c>
      <c r="BN23" s="117">
        <v>1</v>
      </c>
      <c r="BO23" s="118">
        <f>IF(P23=0,"",IF(BN23=0,"",(BN23/P23)))</f>
        <v>0.2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>
        <v>1</v>
      </c>
      <c r="CG23" s="132">
        <f>IF(P23=0,"",IF(CF23=0,"",(CF23/P23)))</f>
        <v>0.2</v>
      </c>
      <c r="CH23" s="133">
        <v>1</v>
      </c>
      <c r="CI23" s="134">
        <f>IFERROR(CH23/CF23,"-")</f>
        <v>1</v>
      </c>
      <c r="CJ23" s="135">
        <v>30000</v>
      </c>
      <c r="CK23" s="136">
        <f>IFERROR(CJ23/CF23,"-")</f>
        <v>30000</v>
      </c>
      <c r="CL23" s="137"/>
      <c r="CM23" s="137"/>
      <c r="CN23" s="137">
        <v>1</v>
      </c>
      <c r="CO23" s="138">
        <v>2</v>
      </c>
      <c r="CP23" s="139">
        <v>97000</v>
      </c>
      <c r="CQ23" s="139">
        <v>67000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</v>
      </c>
      <c r="B24" s="189" t="s">
        <v>108</v>
      </c>
      <c r="C24" s="189"/>
      <c r="D24" s="189" t="s">
        <v>109</v>
      </c>
      <c r="E24" s="189" t="s">
        <v>110</v>
      </c>
      <c r="F24" s="189" t="s">
        <v>63</v>
      </c>
      <c r="G24" s="88" t="s">
        <v>64</v>
      </c>
      <c r="H24" s="88" t="s">
        <v>111</v>
      </c>
      <c r="I24" s="88" t="s">
        <v>112</v>
      </c>
      <c r="J24" s="180">
        <v>60000</v>
      </c>
      <c r="K24" s="79">
        <v>13</v>
      </c>
      <c r="L24" s="79">
        <v>0</v>
      </c>
      <c r="M24" s="79">
        <v>72</v>
      </c>
      <c r="N24" s="89">
        <v>8</v>
      </c>
      <c r="O24" s="90">
        <v>0</v>
      </c>
      <c r="P24" s="91">
        <f>N24+O24</f>
        <v>8</v>
      </c>
      <c r="Q24" s="80">
        <f>IFERROR(P24/M24,"-")</f>
        <v>0.11111111111111</v>
      </c>
      <c r="R24" s="79">
        <v>0</v>
      </c>
      <c r="S24" s="79">
        <v>3</v>
      </c>
      <c r="T24" s="80">
        <f>IFERROR(R24/(P24),"-")</f>
        <v>0</v>
      </c>
      <c r="U24" s="186">
        <f>IFERROR(J24/SUM(N24:O25),"-")</f>
        <v>4615.3846153846</v>
      </c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>
        <f>SUM(X24:X25)-SUM(J24:J25)</f>
        <v>-60000</v>
      </c>
      <c r="AB24" s="83">
        <f>SUM(X24:X25)/SUM(J24:J25)</f>
        <v>0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2</v>
      </c>
      <c r="AN24" s="99">
        <f>IF(P24=0,"",IF(AM24=0,"",(AM24/P24)))</f>
        <v>0.25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3</v>
      </c>
      <c r="BO24" s="118">
        <f>IF(P24=0,"",IF(BN24=0,"",(BN24/P24)))</f>
        <v>0.375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3</v>
      </c>
      <c r="BX24" s="125">
        <f>IF(P24=0,"",IF(BW24=0,"",(BW24/P24)))</f>
        <v>0.375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113</v>
      </c>
      <c r="C25" s="189"/>
      <c r="D25" s="189" t="s">
        <v>109</v>
      </c>
      <c r="E25" s="189" t="s">
        <v>110</v>
      </c>
      <c r="F25" s="189" t="s">
        <v>68</v>
      </c>
      <c r="G25" s="88"/>
      <c r="H25" s="88"/>
      <c r="I25" s="88"/>
      <c r="J25" s="180"/>
      <c r="K25" s="79">
        <v>67</v>
      </c>
      <c r="L25" s="79">
        <v>17</v>
      </c>
      <c r="M25" s="79">
        <v>3</v>
      </c>
      <c r="N25" s="89">
        <v>5</v>
      </c>
      <c r="O25" s="90">
        <v>0</v>
      </c>
      <c r="P25" s="91">
        <f>N25+O25</f>
        <v>5</v>
      </c>
      <c r="Q25" s="80">
        <f>IFERROR(P25/M25,"-")</f>
        <v>1.6666666666667</v>
      </c>
      <c r="R25" s="79">
        <v>1</v>
      </c>
      <c r="S25" s="79">
        <v>0</v>
      </c>
      <c r="T25" s="80">
        <f>IFERROR(R25/(P25),"-")</f>
        <v>0.2</v>
      </c>
      <c r="U25" s="186"/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0.2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3</v>
      </c>
      <c r="BX25" s="125">
        <f>IF(P25=0,"",IF(BW25=0,"",(BW25/P25)))</f>
        <v>0.6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>
        <v>1</v>
      </c>
      <c r="CG25" s="132">
        <f>IF(P25=0,"",IF(CF25=0,"",(CF25/P25)))</f>
        <v>0.2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30"/>
      <c r="B26" s="85"/>
      <c r="C26" s="86"/>
      <c r="D26" s="86"/>
      <c r="E26" s="86"/>
      <c r="F26" s="87"/>
      <c r="G26" s="88"/>
      <c r="H26" s="88"/>
      <c r="I26" s="88"/>
      <c r="J26" s="181"/>
      <c r="K26" s="34"/>
      <c r="L26" s="34"/>
      <c r="M26" s="31"/>
      <c r="N26" s="23"/>
      <c r="O26" s="23"/>
      <c r="P26" s="23"/>
      <c r="Q26" s="32"/>
      <c r="R26" s="32"/>
      <c r="S26" s="23"/>
      <c r="T26" s="32"/>
      <c r="U26" s="187"/>
      <c r="V26" s="25"/>
      <c r="W26" s="25"/>
      <c r="X26" s="187"/>
      <c r="Y26" s="187"/>
      <c r="Z26" s="187"/>
      <c r="AA26" s="187"/>
      <c r="AB26" s="33"/>
      <c r="AC26" s="57"/>
      <c r="AD26" s="61"/>
      <c r="AE26" s="62"/>
      <c r="AF26" s="61"/>
      <c r="AG26" s="65"/>
      <c r="AH26" s="66"/>
      <c r="AI26" s="67"/>
      <c r="AJ26" s="68"/>
      <c r="AK26" s="68"/>
      <c r="AL26" s="68"/>
      <c r="AM26" s="61"/>
      <c r="AN26" s="62"/>
      <c r="AO26" s="61"/>
      <c r="AP26" s="65"/>
      <c r="AQ26" s="66"/>
      <c r="AR26" s="67"/>
      <c r="AS26" s="68"/>
      <c r="AT26" s="68"/>
      <c r="AU26" s="68"/>
      <c r="AV26" s="61"/>
      <c r="AW26" s="62"/>
      <c r="AX26" s="61"/>
      <c r="AY26" s="65"/>
      <c r="AZ26" s="66"/>
      <c r="BA26" s="67"/>
      <c r="BB26" s="68"/>
      <c r="BC26" s="68"/>
      <c r="BD26" s="68"/>
      <c r="BE26" s="61"/>
      <c r="BF26" s="62"/>
      <c r="BG26" s="61"/>
      <c r="BH26" s="65"/>
      <c r="BI26" s="66"/>
      <c r="BJ26" s="67"/>
      <c r="BK26" s="68"/>
      <c r="BL26" s="68"/>
      <c r="BM26" s="68"/>
      <c r="BN26" s="63"/>
      <c r="BO26" s="64"/>
      <c r="BP26" s="61"/>
      <c r="BQ26" s="65"/>
      <c r="BR26" s="66"/>
      <c r="BS26" s="67"/>
      <c r="BT26" s="68"/>
      <c r="BU26" s="68"/>
      <c r="BV26" s="68"/>
      <c r="BW26" s="63"/>
      <c r="BX26" s="64"/>
      <c r="BY26" s="61"/>
      <c r="BZ26" s="65"/>
      <c r="CA26" s="66"/>
      <c r="CB26" s="67"/>
      <c r="CC26" s="68"/>
      <c r="CD26" s="68"/>
      <c r="CE26" s="68"/>
      <c r="CF26" s="63"/>
      <c r="CG26" s="64"/>
      <c r="CH26" s="61"/>
      <c r="CI26" s="65"/>
      <c r="CJ26" s="66"/>
      <c r="CK26" s="67"/>
      <c r="CL26" s="68"/>
      <c r="CM26" s="68"/>
      <c r="CN26" s="68"/>
      <c r="CO26" s="69"/>
      <c r="CP26" s="66"/>
      <c r="CQ26" s="66"/>
      <c r="CR26" s="66"/>
      <c r="CS26" s="70"/>
    </row>
    <row r="27" spans="1:98">
      <c r="A27" s="30"/>
      <c r="B27" s="37"/>
      <c r="C27" s="21"/>
      <c r="D27" s="21"/>
      <c r="E27" s="21"/>
      <c r="F27" s="22"/>
      <c r="G27" s="36"/>
      <c r="H27" s="36"/>
      <c r="I27" s="73"/>
      <c r="J27" s="182"/>
      <c r="K27" s="34"/>
      <c r="L27" s="34"/>
      <c r="M27" s="31"/>
      <c r="N27" s="23"/>
      <c r="O27" s="23"/>
      <c r="P27" s="23"/>
      <c r="Q27" s="32"/>
      <c r="R27" s="32"/>
      <c r="S27" s="23"/>
      <c r="T27" s="32"/>
      <c r="U27" s="187"/>
      <c r="V27" s="25"/>
      <c r="W27" s="25"/>
      <c r="X27" s="187"/>
      <c r="Y27" s="187"/>
      <c r="Z27" s="187"/>
      <c r="AA27" s="187"/>
      <c r="AB27" s="33"/>
      <c r="AC27" s="59"/>
      <c r="AD27" s="61"/>
      <c r="AE27" s="62"/>
      <c r="AF27" s="61"/>
      <c r="AG27" s="65"/>
      <c r="AH27" s="66"/>
      <c r="AI27" s="67"/>
      <c r="AJ27" s="68"/>
      <c r="AK27" s="68"/>
      <c r="AL27" s="68"/>
      <c r="AM27" s="61"/>
      <c r="AN27" s="62"/>
      <c r="AO27" s="61"/>
      <c r="AP27" s="65"/>
      <c r="AQ27" s="66"/>
      <c r="AR27" s="67"/>
      <c r="AS27" s="68"/>
      <c r="AT27" s="68"/>
      <c r="AU27" s="68"/>
      <c r="AV27" s="61"/>
      <c r="AW27" s="62"/>
      <c r="AX27" s="61"/>
      <c r="AY27" s="65"/>
      <c r="AZ27" s="66"/>
      <c r="BA27" s="67"/>
      <c r="BB27" s="68"/>
      <c r="BC27" s="68"/>
      <c r="BD27" s="68"/>
      <c r="BE27" s="61"/>
      <c r="BF27" s="62"/>
      <c r="BG27" s="61"/>
      <c r="BH27" s="65"/>
      <c r="BI27" s="66"/>
      <c r="BJ27" s="67"/>
      <c r="BK27" s="68"/>
      <c r="BL27" s="68"/>
      <c r="BM27" s="68"/>
      <c r="BN27" s="63"/>
      <c r="BO27" s="64"/>
      <c r="BP27" s="61"/>
      <c r="BQ27" s="65"/>
      <c r="BR27" s="66"/>
      <c r="BS27" s="67"/>
      <c r="BT27" s="68"/>
      <c r="BU27" s="68"/>
      <c r="BV27" s="68"/>
      <c r="BW27" s="63"/>
      <c r="BX27" s="64"/>
      <c r="BY27" s="61"/>
      <c r="BZ27" s="65"/>
      <c r="CA27" s="66"/>
      <c r="CB27" s="67"/>
      <c r="CC27" s="68"/>
      <c r="CD27" s="68"/>
      <c r="CE27" s="68"/>
      <c r="CF27" s="63"/>
      <c r="CG27" s="64"/>
      <c r="CH27" s="61"/>
      <c r="CI27" s="65"/>
      <c r="CJ27" s="66"/>
      <c r="CK27" s="67"/>
      <c r="CL27" s="68"/>
      <c r="CM27" s="68"/>
      <c r="CN27" s="68"/>
      <c r="CO27" s="69"/>
      <c r="CP27" s="66"/>
      <c r="CQ27" s="66"/>
      <c r="CR27" s="66"/>
      <c r="CS27" s="70"/>
    </row>
    <row r="28" spans="1:98">
      <c r="A28" s="19">
        <f>AB28</f>
        <v>0.41865079365079</v>
      </c>
      <c r="B28" s="39"/>
      <c r="C28" s="39"/>
      <c r="D28" s="39"/>
      <c r="E28" s="39"/>
      <c r="F28" s="39"/>
      <c r="G28" s="40" t="s">
        <v>114</v>
      </c>
      <c r="H28" s="40"/>
      <c r="I28" s="40"/>
      <c r="J28" s="183">
        <f>SUM(J6:J27)</f>
        <v>1512000</v>
      </c>
      <c r="K28" s="41">
        <f>SUM(K6:K27)</f>
        <v>770</v>
      </c>
      <c r="L28" s="41">
        <f>SUM(L6:L27)</f>
        <v>224</v>
      </c>
      <c r="M28" s="41">
        <f>SUM(M6:M27)</f>
        <v>1067</v>
      </c>
      <c r="N28" s="41">
        <f>SUM(N6:N27)</f>
        <v>109</v>
      </c>
      <c r="O28" s="41">
        <f>SUM(O6:O27)</f>
        <v>2</v>
      </c>
      <c r="P28" s="41">
        <f>SUM(P6:P27)</f>
        <v>111</v>
      </c>
      <c r="Q28" s="42">
        <f>IFERROR(P28/M28,"-")</f>
        <v>0.10402999062793</v>
      </c>
      <c r="R28" s="76">
        <f>SUM(R6:R27)</f>
        <v>10</v>
      </c>
      <c r="S28" s="76">
        <f>SUM(S6:S27)</f>
        <v>32</v>
      </c>
      <c r="T28" s="42">
        <f>IFERROR(R28/P28,"-")</f>
        <v>0.09009009009009</v>
      </c>
      <c r="U28" s="188">
        <f>IFERROR(J28/P28,"-")</f>
        <v>13621.621621622</v>
      </c>
      <c r="V28" s="44">
        <f>SUM(V6:V27)</f>
        <v>29</v>
      </c>
      <c r="W28" s="42">
        <f>IFERROR(V28/P28,"-")</f>
        <v>0.26126126126126</v>
      </c>
      <c r="X28" s="183">
        <f>SUM(X6:X27)</f>
        <v>633000</v>
      </c>
      <c r="Y28" s="183">
        <f>IFERROR(X28/P28,"-")</f>
        <v>5702.7027027027</v>
      </c>
      <c r="Z28" s="183">
        <f>IFERROR(X28/V28,"-")</f>
        <v>21827.586206897</v>
      </c>
      <c r="AA28" s="183">
        <f>X28-J28</f>
        <v>-879000</v>
      </c>
      <c r="AB28" s="45">
        <f>X28/J28</f>
        <v>0.41865079365079</v>
      </c>
      <c r="AC28" s="58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3"/>
    <mergeCell ref="J6:J13"/>
    <mergeCell ref="U6:U13"/>
    <mergeCell ref="AA6:AA13"/>
    <mergeCell ref="AB6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