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<sst xmlns="http://schemas.openxmlformats.org/spreadsheetml/2006/main" uniqueCount="184">
  <si>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</si>
  <si>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</si>
  <si>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</si>
  <si>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</si>
  <si>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</si>
  <si>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</si>
  <si>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</si>
  <si>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</si>
  <si>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</si>
  <si>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</si>
  <si>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</si>
  <si>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</si>
  <si>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</si>
  <si>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</si>
  <si>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</si>
  <si>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</si>
  <si>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</si>
  <si>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</si>
  <si>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</si>
  <si>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</si>
  <si>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</si>
  <si>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</si>
  <si>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</si>
  <si>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</si>
  <si>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</si>
  <si>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05月</t>
  </si>
  <si>
    <t>りんご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</si>
  <si>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</si>
  <si>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</si>
  <si>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</si>
  <si>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</si>
  <si>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</si>
  <si>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</si>
  <si>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</si>
  <si>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</si>
  <si>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</si>
  <si>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</si>
  <si>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</si>
  <si>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</si>
  <si>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</si>
  <si>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</si>
  <si>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</si>
  <si>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</si>
  <si>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</si>
  <si>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</si>
  <si>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</si>
  <si>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</si>
  <si>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</si>
  <si>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</si>
  <si>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</si>
  <si>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</si>
  <si>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</si>
  <si>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</si>
  <si>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</si>
  <si>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</si>
  <si>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</si>
  <si>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</si>
  <si>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</si>
  <si>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</si>
  <si>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</si>
  <si>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</si>
  <si>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ks758</t>
  </si>
  <si>
    <t>①右女9（栗山絵麻）</t>
  </si>
  <si>
    <t>中年の男女が出会える昭和世代専門の出会い場</t>
  </si>
  <si>
    <t>TOP</t>
  </si>
  <si>
    <t>サンスポ関東</t>
  </si>
  <si>
    <t>全5段つかみ15段</t>
  </si>
  <si>
    <t>1～15日</t>
  </si>
  <si>
    <t>ks759</t>
  </si>
  <si>
    <t>空電</t>
  </si>
  <si>
    <t>ks760</t>
  </si>
  <si>
    <t>半5段つかみ15段</t>
  </si>
  <si>
    <t>ks761</t>
  </si>
  <si>
    <t>ks762</t>
  </si>
  <si>
    <t>②Secondストーリー2（栗山絵麻）</t>
  </si>
  <si>
    <t>②ほんわかゆるふわ熟女と会えるなんて大当たり！</t>
  </si>
  <si>
    <t>16～31日</t>
  </si>
  <si>
    <t>ks763</t>
  </si>
  <si>
    <t>ks764</t>
  </si>
  <si>
    <t>ks765</t>
  </si>
  <si>
    <t>ks766</t>
  </si>
  <si>
    <t>サンスポ関西</t>
  </si>
  <si>
    <t>ks767</t>
  </si>
  <si>
    <t>ks768</t>
  </si>
  <si>
    <t>ks769</t>
  </si>
  <si>
    <t>ks770</t>
  </si>
  <si>
    <t>ks771</t>
  </si>
  <si>
    <t>ks772</t>
  </si>
  <si>
    <t>ks773</t>
  </si>
  <si>
    <t>ks774</t>
  </si>
  <si>
    <t>Secondストーリー2（栗山絵麻）</t>
  </si>
  <si>
    <t>ほんわかゆるふわ熟女と会えるなんて大当たり！</t>
  </si>
  <si>
    <t>スポーツ報知関西</t>
  </si>
  <si>
    <t>全5段つかみ4回</t>
  </si>
  <si>
    <t>ks775</t>
  </si>
  <si>
    <t>ks776</t>
  </si>
  <si>
    <t>右女9（栗山絵麻）</t>
  </si>
  <si>
    <t>ks777</t>
  </si>
  <si>
    <t>ks778</t>
  </si>
  <si>
    <t>デリヘル版（栗山絵麻）</t>
  </si>
  <si>
    <t>どうした熟女</t>
  </si>
  <si>
    <t>ks779</t>
  </si>
  <si>
    <t>ks780</t>
  </si>
  <si>
    <t>カオス版（栗山絵麻）</t>
  </si>
  <si>
    <t>感動の熟女体験</t>
  </si>
  <si>
    <t>ks781</t>
  </si>
  <si>
    <t>ks782</t>
  </si>
  <si>
    <t>東スポ 8回セット</t>
  </si>
  <si>
    <t>全2段金土</t>
  </si>
  <si>
    <t>5/1～</t>
  </si>
  <si>
    <t>ks783</t>
  </si>
  <si>
    <t>ks784</t>
  </si>
  <si>
    <t>三密(秘密♡親密♡密着)の出会い中高年で大流行</t>
  </si>
  <si>
    <t>ks785</t>
  </si>
  <si>
    <t>ks786</t>
  </si>
  <si>
    <t>従順な美熟女と出会う(私をペットにして)</t>
  </si>
  <si>
    <t>ks787</t>
  </si>
  <si>
    <t>ks788</t>
  </si>
  <si>
    <t>①右女3（栗山絵麻）</t>
  </si>
  <si>
    <t>デイリー4「付き合う？or突き合う？どっちもＯＫな女性と即日デート」</t>
  </si>
  <si>
    <t>デイリースポーツ関西</t>
  </si>
  <si>
    <t>半2段つかみ20段保証</t>
  </si>
  <si>
    <t>20段保証</t>
  </si>
  <si>
    <t>ks789</t>
  </si>
  <si>
    <t>ks790</t>
  </si>
  <si>
    <t>②大正版（栗山絵麻）</t>
  </si>
  <si>
    <t>デイリー5「性一杯な出会いを応援」</t>
  </si>
  <si>
    <t>ks791</t>
  </si>
  <si>
    <t>ks792</t>
  </si>
  <si>
    <t>③求人版（栗山絵麻）</t>
  </si>
  <si>
    <t>デイリー6「つまみ食いOK」様々な美熟女と出会い放題」</t>
  </si>
  <si>
    <t>ks793</t>
  </si>
  <si>
    <t>ks794</t>
  </si>
  <si>
    <t>④旧デイリー風（栗山絵麻）</t>
  </si>
  <si>
    <t>デイリー7「パンパンに溜まったオジサンが欲しい熟女のお誘い」</t>
  </si>
  <si>
    <t>ks795</t>
  </si>
  <si>
    <t>ks796</t>
  </si>
  <si>
    <t>え美熟女が</t>
  </si>
  <si>
    <t>スポニチ関東</t>
  </si>
  <si>
    <t>全5段</t>
  </si>
  <si>
    <t>5月22日(日)</t>
  </si>
  <si>
    <t>ks797</t>
  </si>
  <si>
    <t>ks798</t>
  </si>
  <si>
    <t>スポニチ関西</t>
  </si>
  <si>
    <t>ks799</t>
  </si>
  <si>
    <t>ks800</t>
  </si>
  <si>
    <t>ホラー版（栗山絵麻）</t>
  </si>
  <si>
    <t>熟女が本気すぎて逆に怖い</t>
  </si>
  <si>
    <t>1C終面全5段</t>
  </si>
  <si>
    <t>ks801</t>
  </si>
  <si>
    <t>ks802</t>
  </si>
  <si>
    <t>ks803</t>
  </si>
  <si>
    <t>ks804</t>
  </si>
  <si>
    <t>ニッカン関西</t>
  </si>
  <si>
    <t>5月15日(日)</t>
  </si>
  <si>
    <t>ks805</t>
  </si>
  <si>
    <t>ks806</t>
  </si>
  <si>
    <t>4C終面全5段</t>
  </si>
  <si>
    <t>5月05日(木)</t>
  </si>
  <si>
    <t>ks807</t>
  </si>
  <si>
    <t>ks808</t>
  </si>
  <si>
    <t>旧デイリー風（栗山絵麻）</t>
  </si>
  <si>
    <t>スポーツ報知関東</t>
  </si>
  <si>
    <t>4C終面雑報</t>
  </si>
  <si>
    <t>ks809</t>
  </si>
  <si>
    <t>ks810</t>
  </si>
  <si>
    <t>東スポ・大スポ・九スポ・中京</t>
  </si>
  <si>
    <t>記事枠</t>
  </si>
  <si>
    <t>5月26日(木)</t>
  </si>
  <si>
    <t>ks811</t>
  </si>
  <si>
    <t>ks812</t>
  </si>
  <si>
    <t>九スポ</t>
  </si>
  <si>
    <t>5月08日(日)</t>
  </si>
  <si>
    <t>ks813</t>
  </si>
  <si>
    <t>新聞 TOTAL</t>
  </si>
  <si>
    <t>●雑誌 広告</t>
  </si>
  <si>
    <t>rz063</t>
  </si>
  <si>
    <t>光文社</t>
  </si>
  <si>
    <t>黄色黒版（栗山絵麻）</t>
  </si>
  <si>
    <t>ナンパ不要美熟女ホイホイの神サイト</t>
  </si>
  <si>
    <t>EX MAX</t>
  </si>
  <si>
    <t>表4</t>
  </si>
  <si>
    <t>rz064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</si>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</sst>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56</v>
      </c>
      <c r="D6" s="180">
        <v>2844000</v>
      </c>
      <c r="E6" s="79">
        <v>1248</v>
      </c>
      <c r="F6" s="79">
        <v>433</v>
      </c>
      <c r="G6" s="79">
        <v>2534</v>
      </c>
      <c r="H6" s="89">
        <v>188</v>
      </c>
      <c r="I6" s="90">
        <v>0</v>
      </c>
      <c r="J6" s="143">
        <f>H6+I6</f>
        <v>188</v>
      </c>
      <c r="K6" s="80">
        <f>IFERROR(J6/G6,"-")</f>
        <v>0.074191002367798</v>
      </c>
      <c r="L6" s="79">
        <v>16</v>
      </c>
      <c r="M6" s="79">
        <v>57</v>
      </c>
      <c r="N6" s="80">
        <f>IFERROR(L6/J6,"-")</f>
        <v>0.085106382978723</v>
      </c>
      <c r="O6" s="81">
        <f>IFERROR(D6/J6,"-")</f>
        <v>15127.659574468</v>
      </c>
      <c r="P6" s="82">
        <v>47</v>
      </c>
      <c r="Q6" s="80">
        <f>IFERROR(P6/J6,"-")</f>
        <v>0.25</v>
      </c>
      <c r="R6" s="185">
        <v>2980000</v>
      </c>
      <c r="S6" s="186">
        <f>IFERROR(R6/J6,"-")</f>
        <v>15851.063829787</v>
      </c>
      <c r="T6" s="186">
        <f>IFERROR(R6/P6,"-")</f>
        <v>63404.255319149</v>
      </c>
      <c r="U6" s="180">
        <f>IFERROR(R6-D6,"-")</f>
        <v>136000</v>
      </c>
      <c r="V6" s="83">
        <f>R6/D6</f>
        <v>1.0478199718706</v>
      </c>
      <c r="W6" s="77"/>
      <c r="X6" s="142"/>
    </row>
    <row r="7" spans="1:24">
      <c r="A7" s="78"/>
      <c r="B7" s="84" t="s">
        <v>24</v>
      </c>
      <c r="C7" s="84">
        <v>2</v>
      </c>
      <c r="D7" s="180">
        <v>96000</v>
      </c>
      <c r="E7" s="79">
        <v>111</v>
      </c>
      <c r="F7" s="79">
        <v>58</v>
      </c>
      <c r="G7" s="79">
        <v>111</v>
      </c>
      <c r="H7" s="89">
        <v>37</v>
      </c>
      <c r="I7" s="90">
        <v>1</v>
      </c>
      <c r="J7" s="143">
        <f>H7+I7</f>
        <v>38</v>
      </c>
      <c r="K7" s="80">
        <f>IFERROR(J7/G7,"-")</f>
        <v>0.34234234234234</v>
      </c>
      <c r="L7" s="79">
        <v>0</v>
      </c>
      <c r="M7" s="79">
        <v>11</v>
      </c>
      <c r="N7" s="80">
        <f>IFERROR(L7/J7,"-")</f>
        <v>0</v>
      </c>
      <c r="O7" s="81">
        <f>IFERROR(D7/J7,"-")</f>
        <v>2526.3157894737</v>
      </c>
      <c r="P7" s="82">
        <v>2</v>
      </c>
      <c r="Q7" s="80">
        <f>IFERROR(P7/J7,"-")</f>
        <v>0.052631578947368</v>
      </c>
      <c r="R7" s="185">
        <v>3000</v>
      </c>
      <c r="S7" s="186">
        <f>IFERROR(R7/J7,"-")</f>
        <v>78.947368421053</v>
      </c>
      <c r="T7" s="186">
        <f>IFERROR(R7/P7,"-")</f>
        <v>1500</v>
      </c>
      <c r="U7" s="180">
        <f>IFERROR(R7-D7,"-")</f>
        <v>-93000</v>
      </c>
      <c r="V7" s="83">
        <f>R7/D7</f>
        <v>0.03125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2940000</v>
      </c>
      <c r="E10" s="41">
        <f>SUM(E6:E8)</f>
        <v>1359</v>
      </c>
      <c r="F10" s="41">
        <f>SUM(F6:F8)</f>
        <v>491</v>
      </c>
      <c r="G10" s="41">
        <f>SUM(G6:G8)</f>
        <v>2645</v>
      </c>
      <c r="H10" s="41">
        <f>SUM(H6:H8)</f>
        <v>225</v>
      </c>
      <c r="I10" s="41">
        <f>SUM(I6:I8)</f>
        <v>1</v>
      </c>
      <c r="J10" s="41">
        <f>SUM(J6:J8)</f>
        <v>226</v>
      </c>
      <c r="K10" s="42">
        <f>IFERROR(J10/G10,"-")</f>
        <v>0.085444234404537</v>
      </c>
      <c r="L10" s="76">
        <f>SUM(L6:L8)</f>
        <v>16</v>
      </c>
      <c r="M10" s="76">
        <f>SUM(M6:M8)</f>
        <v>68</v>
      </c>
      <c r="N10" s="42">
        <f>IFERROR(L10/J10,"-")</f>
        <v>0.070796460176991</v>
      </c>
      <c r="O10" s="43">
        <f>IFERROR(D10/J10,"-")</f>
        <v>13008.849557522</v>
      </c>
      <c r="P10" s="44">
        <f>SUM(P6:P8)</f>
        <v>49</v>
      </c>
      <c r="Q10" s="42">
        <f>IFERROR(P10/J10,"-")</f>
        <v>0.21681415929204</v>
      </c>
      <c r="R10" s="183">
        <f>SUM(R6:R8)</f>
        <v>2983000</v>
      </c>
      <c r="S10" s="183">
        <f>IFERROR(R10/J10,"-")</f>
        <v>13199.115044248</v>
      </c>
      <c r="T10" s="183">
        <f>IFERROR(P10/P10,"-")</f>
        <v>1</v>
      </c>
      <c r="U10" s="183">
        <f>SUM(U6:U8)</f>
        <v>43000</v>
      </c>
      <c r="V10" s="45">
        <f>IFERROR(R10/D10,"-")</f>
        <v>1.0146258503401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1.6642156862745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88" t="s">
        <v>67</v>
      </c>
      <c r="J6" s="180">
        <v>408000</v>
      </c>
      <c r="K6" s="79">
        <v>9</v>
      </c>
      <c r="L6" s="79">
        <v>0</v>
      </c>
      <c r="M6" s="79">
        <v>62</v>
      </c>
      <c r="N6" s="89">
        <v>3</v>
      </c>
      <c r="O6" s="90">
        <v>0</v>
      </c>
      <c r="P6" s="91">
        <f>N6+O6</f>
        <v>3</v>
      </c>
      <c r="Q6" s="80">
        <f>IFERROR(P6/M6,"-")</f>
        <v>0.048387096774194</v>
      </c>
      <c r="R6" s="79">
        <v>0</v>
      </c>
      <c r="S6" s="79">
        <v>1</v>
      </c>
      <c r="T6" s="80">
        <f>IFERROR(R6/(P6),"-")</f>
        <v>0</v>
      </c>
      <c r="U6" s="186">
        <f>IFERROR(J6/SUM(N6:O21),"-")</f>
        <v>10200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SUM(X6:X21)-SUM(J6:J21)</f>
        <v>271000</v>
      </c>
      <c r="AB6" s="83">
        <f>SUM(X6:X21)/SUM(J6:J21)</f>
        <v>1.6642156862745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3</v>
      </c>
      <c r="BO6" s="118">
        <f>IF(P6=0,"",IF(BN6=0,"",(BN6/P6)))</f>
        <v>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69</v>
      </c>
      <c r="G7" s="88"/>
      <c r="H7" s="88"/>
      <c r="I7" s="88"/>
      <c r="J7" s="180"/>
      <c r="K7" s="79">
        <v>38</v>
      </c>
      <c r="L7" s="79">
        <v>26</v>
      </c>
      <c r="M7" s="79">
        <v>26</v>
      </c>
      <c r="N7" s="89">
        <v>9</v>
      </c>
      <c r="O7" s="90">
        <v>0</v>
      </c>
      <c r="P7" s="91">
        <f>N7+O7</f>
        <v>9</v>
      </c>
      <c r="Q7" s="80">
        <f>IFERROR(P7/M7,"-")</f>
        <v>0.34615384615385</v>
      </c>
      <c r="R7" s="79">
        <v>3</v>
      </c>
      <c r="S7" s="79">
        <v>2</v>
      </c>
      <c r="T7" s="80">
        <f>IFERROR(R7/(P7),"-")</f>
        <v>0.33333333333333</v>
      </c>
      <c r="U7" s="186"/>
      <c r="V7" s="82">
        <v>3</v>
      </c>
      <c r="W7" s="80">
        <f>IF(P7=0,"-",V7/P7)</f>
        <v>0.33333333333333</v>
      </c>
      <c r="X7" s="185">
        <v>14000</v>
      </c>
      <c r="Y7" s="186">
        <f>IFERROR(X7/P7,"-")</f>
        <v>1555.5555555556</v>
      </c>
      <c r="Z7" s="186">
        <f>IFERROR(X7/V7,"-")</f>
        <v>4666.6666666667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0.11111111111111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2</v>
      </c>
      <c r="BO7" s="118">
        <f>IF(P7=0,"",IF(BN7=0,"",(BN7/P7)))</f>
        <v>0.22222222222222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5</v>
      </c>
      <c r="BX7" s="125">
        <f>IF(P7=0,"",IF(BW7=0,"",(BW7/P7)))</f>
        <v>0.55555555555556</v>
      </c>
      <c r="BY7" s="126">
        <v>3</v>
      </c>
      <c r="BZ7" s="127">
        <f>IFERROR(BY7/BW7,"-")</f>
        <v>0.6</v>
      </c>
      <c r="CA7" s="128">
        <v>14000</v>
      </c>
      <c r="CB7" s="129">
        <f>IFERROR(CA7/BW7,"-")</f>
        <v>2800</v>
      </c>
      <c r="CC7" s="130">
        <v>2</v>
      </c>
      <c r="CD7" s="130">
        <v>1</v>
      </c>
      <c r="CE7" s="130"/>
      <c r="CF7" s="131">
        <v>1</v>
      </c>
      <c r="CG7" s="132">
        <f>IF(P7=0,"",IF(CF7=0,"",(CF7/P7)))</f>
        <v>0.11111111111111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14000</v>
      </c>
      <c r="CQ7" s="139">
        <v>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70</v>
      </c>
      <c r="C8" s="189"/>
      <c r="D8" s="189" t="s">
        <v>62</v>
      </c>
      <c r="E8" s="189" t="s">
        <v>63</v>
      </c>
      <c r="F8" s="189" t="s">
        <v>64</v>
      </c>
      <c r="G8" s="88" t="s">
        <v>65</v>
      </c>
      <c r="H8" s="88" t="s">
        <v>71</v>
      </c>
      <c r="I8" s="88"/>
      <c r="J8" s="180"/>
      <c r="K8" s="79">
        <v>0</v>
      </c>
      <c r="L8" s="79">
        <v>0</v>
      </c>
      <c r="M8" s="79">
        <v>2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186"/>
      <c r="V8" s="82">
        <v>0</v>
      </c>
      <c r="W8" s="80" t="str">
        <f>IF(P8=0,"-",V8/P8)</f>
        <v>-</v>
      </c>
      <c r="X8" s="185">
        <v>0</v>
      </c>
      <c r="Y8" s="186" t="str">
        <f>IFERROR(X8/P8,"-")</f>
        <v>-</v>
      </c>
      <c r="Z8" s="186" t="str">
        <f>IFERROR(X8/V8,"-")</f>
        <v>-</v>
      </c>
      <c r="AA8" s="18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72</v>
      </c>
      <c r="C9" s="189"/>
      <c r="D9" s="189" t="s">
        <v>62</v>
      </c>
      <c r="E9" s="189" t="s">
        <v>63</v>
      </c>
      <c r="F9" s="189" t="s">
        <v>69</v>
      </c>
      <c r="G9" s="88"/>
      <c r="H9" s="88"/>
      <c r="I9" s="88"/>
      <c r="J9" s="180"/>
      <c r="K9" s="79">
        <v>2</v>
      </c>
      <c r="L9" s="79">
        <v>2</v>
      </c>
      <c r="M9" s="79">
        <v>1</v>
      </c>
      <c r="N9" s="89">
        <v>1</v>
      </c>
      <c r="O9" s="90">
        <v>0</v>
      </c>
      <c r="P9" s="91">
        <f>N9+O9</f>
        <v>1</v>
      </c>
      <c r="Q9" s="80">
        <f>IFERROR(P9/M9,"-")</f>
        <v>1</v>
      </c>
      <c r="R9" s="79">
        <v>0</v>
      </c>
      <c r="S9" s="79">
        <v>0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1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73</v>
      </c>
      <c r="C10" s="189"/>
      <c r="D10" s="189" t="s">
        <v>74</v>
      </c>
      <c r="E10" s="189" t="s">
        <v>75</v>
      </c>
      <c r="F10" s="189" t="s">
        <v>64</v>
      </c>
      <c r="G10" s="88" t="s">
        <v>65</v>
      </c>
      <c r="H10" s="88" t="s">
        <v>66</v>
      </c>
      <c r="I10" s="88" t="s">
        <v>76</v>
      </c>
      <c r="J10" s="180"/>
      <c r="K10" s="79">
        <v>7</v>
      </c>
      <c r="L10" s="79">
        <v>0</v>
      </c>
      <c r="M10" s="79">
        <v>86</v>
      </c>
      <c r="N10" s="89">
        <v>3</v>
      </c>
      <c r="O10" s="90">
        <v>0</v>
      </c>
      <c r="P10" s="91">
        <f>N10+O10</f>
        <v>3</v>
      </c>
      <c r="Q10" s="80">
        <f>IFERROR(P10/M10,"-")</f>
        <v>0.034883720930233</v>
      </c>
      <c r="R10" s="79">
        <v>0</v>
      </c>
      <c r="S10" s="79">
        <v>2</v>
      </c>
      <c r="T10" s="80">
        <f>IFERROR(R10/(P10),"-")</f>
        <v>0</v>
      </c>
      <c r="U10" s="186"/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0.66666666666667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77</v>
      </c>
      <c r="C11" s="189"/>
      <c r="D11" s="189" t="s">
        <v>74</v>
      </c>
      <c r="E11" s="189" t="s">
        <v>75</v>
      </c>
      <c r="F11" s="189" t="s">
        <v>69</v>
      </c>
      <c r="G11" s="88"/>
      <c r="H11" s="88"/>
      <c r="I11" s="88"/>
      <c r="J11" s="180"/>
      <c r="K11" s="79">
        <v>38</v>
      </c>
      <c r="L11" s="79">
        <v>19</v>
      </c>
      <c r="M11" s="79">
        <v>6</v>
      </c>
      <c r="N11" s="89">
        <v>4</v>
      </c>
      <c r="O11" s="90">
        <v>0</v>
      </c>
      <c r="P11" s="91">
        <f>N11+O11</f>
        <v>4</v>
      </c>
      <c r="Q11" s="80">
        <f>IFERROR(P11/M11,"-")</f>
        <v>0.66666666666667</v>
      </c>
      <c r="R11" s="79">
        <v>1</v>
      </c>
      <c r="S11" s="79">
        <v>1</v>
      </c>
      <c r="T11" s="80">
        <f>IFERROR(R11/(P11),"-")</f>
        <v>0.25</v>
      </c>
      <c r="U11" s="186"/>
      <c r="V11" s="82">
        <v>2</v>
      </c>
      <c r="W11" s="80">
        <f>IF(P11=0,"-",V11/P11)</f>
        <v>0.5</v>
      </c>
      <c r="X11" s="185">
        <v>313000</v>
      </c>
      <c r="Y11" s="186">
        <f>IFERROR(X11/P11,"-")</f>
        <v>78250</v>
      </c>
      <c r="Z11" s="186">
        <f>IFERROR(X11/V11,"-")</f>
        <v>156500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0.25</v>
      </c>
      <c r="BG11" s="110">
        <v>1</v>
      </c>
      <c r="BH11" s="112">
        <f>IFERROR(BG11/BE11,"-")</f>
        <v>1</v>
      </c>
      <c r="BI11" s="113">
        <v>2000</v>
      </c>
      <c r="BJ11" s="114">
        <f>IFERROR(BI11/BE11,"-")</f>
        <v>2000</v>
      </c>
      <c r="BK11" s="115">
        <v>1</v>
      </c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2</v>
      </c>
      <c r="BX11" s="125">
        <f>IF(P11=0,"",IF(BW11=0,"",(BW11/P11)))</f>
        <v>0.5</v>
      </c>
      <c r="BY11" s="126">
        <v>1</v>
      </c>
      <c r="BZ11" s="127">
        <f>IFERROR(BY11/BW11,"-")</f>
        <v>0.5</v>
      </c>
      <c r="CA11" s="128">
        <v>311000</v>
      </c>
      <c r="CB11" s="129">
        <f>IFERROR(CA11/BW11,"-")</f>
        <v>155500</v>
      </c>
      <c r="CC11" s="130"/>
      <c r="CD11" s="130"/>
      <c r="CE11" s="130">
        <v>1</v>
      </c>
      <c r="CF11" s="131">
        <v>1</v>
      </c>
      <c r="CG11" s="132">
        <f>IF(P11=0,"",IF(CF11=0,"",(CF11/P11)))</f>
        <v>0.25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2</v>
      </c>
      <c r="CP11" s="139">
        <v>313000</v>
      </c>
      <c r="CQ11" s="139">
        <v>311000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189" t="s">
        <v>78</v>
      </c>
      <c r="C12" s="189"/>
      <c r="D12" s="189" t="s">
        <v>74</v>
      </c>
      <c r="E12" s="189" t="s">
        <v>75</v>
      </c>
      <c r="F12" s="189" t="s">
        <v>64</v>
      </c>
      <c r="G12" s="88" t="s">
        <v>65</v>
      </c>
      <c r="H12" s="88" t="s">
        <v>71</v>
      </c>
      <c r="I12" s="88"/>
      <c r="J12" s="180"/>
      <c r="K12" s="79">
        <v>4</v>
      </c>
      <c r="L12" s="79">
        <v>0</v>
      </c>
      <c r="M12" s="79">
        <v>32</v>
      </c>
      <c r="N12" s="89">
        <v>3</v>
      </c>
      <c r="O12" s="90">
        <v>0</v>
      </c>
      <c r="P12" s="91">
        <f>N12+O12</f>
        <v>3</v>
      </c>
      <c r="Q12" s="80">
        <f>IFERROR(P12/M12,"-")</f>
        <v>0.09375</v>
      </c>
      <c r="R12" s="79">
        <v>0</v>
      </c>
      <c r="S12" s="79">
        <v>3</v>
      </c>
      <c r="T12" s="80">
        <f>IFERROR(R12/(P12),"-")</f>
        <v>0</v>
      </c>
      <c r="U12" s="186"/>
      <c r="V12" s="82">
        <v>1</v>
      </c>
      <c r="W12" s="80">
        <f>IF(P12=0,"-",V12/P12)</f>
        <v>0.33333333333333</v>
      </c>
      <c r="X12" s="185">
        <v>213000</v>
      </c>
      <c r="Y12" s="186">
        <f>IFERROR(X12/P12,"-")</f>
        <v>71000</v>
      </c>
      <c r="Z12" s="186">
        <f>IFERROR(X12/V12,"-")</f>
        <v>213000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0.33333333333333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0.33333333333333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0.33333333333333</v>
      </c>
      <c r="BY12" s="126">
        <v>1</v>
      </c>
      <c r="BZ12" s="127">
        <f>IFERROR(BY12/BW12,"-")</f>
        <v>1</v>
      </c>
      <c r="CA12" s="128">
        <v>213000</v>
      </c>
      <c r="CB12" s="129">
        <f>IFERROR(CA12/BW12,"-")</f>
        <v>213000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213000</v>
      </c>
      <c r="CQ12" s="139">
        <v>213000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189" t="s">
        <v>79</v>
      </c>
      <c r="C13" s="189"/>
      <c r="D13" s="189" t="s">
        <v>74</v>
      </c>
      <c r="E13" s="189" t="s">
        <v>75</v>
      </c>
      <c r="F13" s="189" t="s">
        <v>69</v>
      </c>
      <c r="G13" s="88"/>
      <c r="H13" s="88"/>
      <c r="I13" s="88"/>
      <c r="J13" s="180"/>
      <c r="K13" s="79">
        <v>14</v>
      </c>
      <c r="L13" s="79">
        <v>11</v>
      </c>
      <c r="M13" s="79">
        <v>6</v>
      </c>
      <c r="N13" s="89">
        <v>1</v>
      </c>
      <c r="O13" s="90">
        <v>0</v>
      </c>
      <c r="P13" s="91">
        <f>N13+O13</f>
        <v>1</v>
      </c>
      <c r="Q13" s="80">
        <f>IFERROR(P13/M13,"-")</f>
        <v>0.16666666666667</v>
      </c>
      <c r="R13" s="79">
        <v>0</v>
      </c>
      <c r="S13" s="79">
        <v>1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1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80</v>
      </c>
      <c r="C14" s="189"/>
      <c r="D14" s="189" t="s">
        <v>62</v>
      </c>
      <c r="E14" s="189" t="s">
        <v>63</v>
      </c>
      <c r="F14" s="189" t="s">
        <v>64</v>
      </c>
      <c r="G14" s="88" t="s">
        <v>81</v>
      </c>
      <c r="H14" s="88" t="s">
        <v>66</v>
      </c>
      <c r="I14" s="88" t="s">
        <v>67</v>
      </c>
      <c r="J14" s="180"/>
      <c r="K14" s="79">
        <v>0</v>
      </c>
      <c r="L14" s="79">
        <v>0</v>
      </c>
      <c r="M14" s="79">
        <v>3</v>
      </c>
      <c r="N14" s="89">
        <v>0</v>
      </c>
      <c r="O14" s="90">
        <v>0</v>
      </c>
      <c r="P14" s="91">
        <f>N14+O14</f>
        <v>0</v>
      </c>
      <c r="Q14" s="80">
        <f>IFERROR(P14/M14,"-")</f>
        <v>0</v>
      </c>
      <c r="R14" s="79">
        <v>0</v>
      </c>
      <c r="S14" s="79">
        <v>0</v>
      </c>
      <c r="T14" s="80" t="str">
        <f>IFERROR(R14/(P14),"-")</f>
        <v>-</v>
      </c>
      <c r="U14" s="186"/>
      <c r="V14" s="82">
        <v>0</v>
      </c>
      <c r="W14" s="80" t="str">
        <f>IF(P14=0,"-",V14/P14)</f>
        <v>-</v>
      </c>
      <c r="X14" s="185">
        <v>0</v>
      </c>
      <c r="Y14" s="186" t="str">
        <f>IFERROR(X14/P14,"-")</f>
        <v>-</v>
      </c>
      <c r="Z14" s="186" t="str">
        <f>IFERROR(X14/V14,"-")</f>
        <v>-</v>
      </c>
      <c r="AA14" s="180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82</v>
      </c>
      <c r="C15" s="189"/>
      <c r="D15" s="189" t="s">
        <v>62</v>
      </c>
      <c r="E15" s="189" t="s">
        <v>63</v>
      </c>
      <c r="F15" s="189" t="s">
        <v>69</v>
      </c>
      <c r="G15" s="88"/>
      <c r="H15" s="88"/>
      <c r="I15" s="88"/>
      <c r="J15" s="180"/>
      <c r="K15" s="79">
        <v>2</v>
      </c>
      <c r="L15" s="79">
        <v>1</v>
      </c>
      <c r="M15" s="79">
        <v>0</v>
      </c>
      <c r="N15" s="89">
        <v>0</v>
      </c>
      <c r="O15" s="90">
        <v>0</v>
      </c>
      <c r="P15" s="91">
        <f>N15+O15</f>
        <v>0</v>
      </c>
      <c r="Q15" s="80" t="str">
        <f>IFERROR(P15/M15,"-")</f>
        <v>-</v>
      </c>
      <c r="R15" s="79">
        <v>0</v>
      </c>
      <c r="S15" s="79">
        <v>0</v>
      </c>
      <c r="T15" s="80" t="str">
        <f>IFERROR(R15/(P15),"-")</f>
        <v>-</v>
      </c>
      <c r="U15" s="186"/>
      <c r="V15" s="82">
        <v>0</v>
      </c>
      <c r="W15" s="80" t="str">
        <f>IF(P15=0,"-",V15/P15)</f>
        <v>-</v>
      </c>
      <c r="X15" s="185">
        <v>0</v>
      </c>
      <c r="Y15" s="186" t="str">
        <f>IFERROR(X15/P15,"-")</f>
        <v>-</v>
      </c>
      <c r="Z15" s="186" t="str">
        <f>IFERROR(X15/V15,"-")</f>
        <v>-</v>
      </c>
      <c r="AA15" s="18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83</v>
      </c>
      <c r="C16" s="189"/>
      <c r="D16" s="189" t="s">
        <v>62</v>
      </c>
      <c r="E16" s="189" t="s">
        <v>63</v>
      </c>
      <c r="F16" s="189" t="s">
        <v>64</v>
      </c>
      <c r="G16" s="88" t="s">
        <v>81</v>
      </c>
      <c r="H16" s="88" t="s">
        <v>71</v>
      </c>
      <c r="I16" s="88"/>
      <c r="J16" s="180"/>
      <c r="K16" s="79">
        <v>24</v>
      </c>
      <c r="L16" s="79">
        <v>0</v>
      </c>
      <c r="M16" s="79">
        <v>106</v>
      </c>
      <c r="N16" s="89">
        <v>6</v>
      </c>
      <c r="O16" s="90">
        <v>0</v>
      </c>
      <c r="P16" s="91">
        <f>N16+O16</f>
        <v>6</v>
      </c>
      <c r="Q16" s="80">
        <f>IFERROR(P16/M16,"-")</f>
        <v>0.056603773584906</v>
      </c>
      <c r="R16" s="79">
        <v>1</v>
      </c>
      <c r="S16" s="79">
        <v>4</v>
      </c>
      <c r="T16" s="80">
        <f>IFERROR(R16/(P16),"-")</f>
        <v>0.16666666666667</v>
      </c>
      <c r="U16" s="186"/>
      <c r="V16" s="82">
        <v>2</v>
      </c>
      <c r="W16" s="80">
        <f>IF(P16=0,"-",V16/P16)</f>
        <v>0.33333333333333</v>
      </c>
      <c r="X16" s="185">
        <v>135000</v>
      </c>
      <c r="Y16" s="186">
        <f>IFERROR(X16/P16,"-")</f>
        <v>22500</v>
      </c>
      <c r="Z16" s="186">
        <f>IFERROR(X16/V16,"-")</f>
        <v>67500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0.16666666666667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0.16666666666667</v>
      </c>
      <c r="BY16" s="126">
        <v>1</v>
      </c>
      <c r="BZ16" s="127">
        <f>IFERROR(BY16/BW16,"-")</f>
        <v>1</v>
      </c>
      <c r="CA16" s="128">
        <v>81000</v>
      </c>
      <c r="CB16" s="129">
        <f>IFERROR(CA16/BW16,"-")</f>
        <v>81000</v>
      </c>
      <c r="CC16" s="130"/>
      <c r="CD16" s="130"/>
      <c r="CE16" s="130">
        <v>1</v>
      </c>
      <c r="CF16" s="131">
        <v>1</v>
      </c>
      <c r="CG16" s="132">
        <f>IF(P16=0,"",IF(CF16=0,"",(CF16/P16)))</f>
        <v>0.16666666666667</v>
      </c>
      <c r="CH16" s="133">
        <v>1</v>
      </c>
      <c r="CI16" s="134">
        <f>IFERROR(CH16/CF16,"-")</f>
        <v>1</v>
      </c>
      <c r="CJ16" s="135">
        <v>54000</v>
      </c>
      <c r="CK16" s="136">
        <f>IFERROR(CJ16/CF16,"-")</f>
        <v>54000</v>
      </c>
      <c r="CL16" s="137"/>
      <c r="CM16" s="137"/>
      <c r="CN16" s="137">
        <v>1</v>
      </c>
      <c r="CO16" s="138">
        <v>2</v>
      </c>
      <c r="CP16" s="139">
        <v>135000</v>
      </c>
      <c r="CQ16" s="139">
        <v>81000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84</v>
      </c>
      <c r="C17" s="189"/>
      <c r="D17" s="189" t="s">
        <v>62</v>
      </c>
      <c r="E17" s="189" t="s">
        <v>63</v>
      </c>
      <c r="F17" s="189" t="s">
        <v>69</v>
      </c>
      <c r="G17" s="88"/>
      <c r="H17" s="88"/>
      <c r="I17" s="88"/>
      <c r="J17" s="180"/>
      <c r="K17" s="79">
        <v>25</v>
      </c>
      <c r="L17" s="79">
        <v>19</v>
      </c>
      <c r="M17" s="79">
        <v>5</v>
      </c>
      <c r="N17" s="89">
        <v>5</v>
      </c>
      <c r="O17" s="90">
        <v>0</v>
      </c>
      <c r="P17" s="91">
        <f>N17+O17</f>
        <v>5</v>
      </c>
      <c r="Q17" s="80">
        <f>IFERROR(P17/M17,"-")</f>
        <v>1</v>
      </c>
      <c r="R17" s="79">
        <v>0</v>
      </c>
      <c r="S17" s="79">
        <v>1</v>
      </c>
      <c r="T17" s="80">
        <f>IFERROR(R17/(P17),"-")</f>
        <v>0</v>
      </c>
      <c r="U17" s="186"/>
      <c r="V17" s="82">
        <v>1</v>
      </c>
      <c r="W17" s="80">
        <f>IF(P17=0,"-",V17/P17)</f>
        <v>0.2</v>
      </c>
      <c r="X17" s="185">
        <v>3000</v>
      </c>
      <c r="Y17" s="186">
        <f>IFERROR(X17/P17,"-")</f>
        <v>600</v>
      </c>
      <c r="Z17" s="186">
        <f>IFERROR(X17/V17,"-")</f>
        <v>3000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0.2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2</v>
      </c>
      <c r="BO17" s="118">
        <f>IF(P17=0,"",IF(BN17=0,"",(BN17/P17)))</f>
        <v>0.4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2</v>
      </c>
      <c r="BX17" s="125">
        <f>IF(P17=0,"",IF(BW17=0,"",(BW17/P17)))</f>
        <v>0.4</v>
      </c>
      <c r="BY17" s="126">
        <v>1</v>
      </c>
      <c r="BZ17" s="127">
        <f>IFERROR(BY17/BW17,"-")</f>
        <v>0.5</v>
      </c>
      <c r="CA17" s="128">
        <v>3000</v>
      </c>
      <c r="CB17" s="129">
        <f>IFERROR(CA17/BW17,"-")</f>
        <v>1500</v>
      </c>
      <c r="CC17" s="130">
        <v>1</v>
      </c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3000</v>
      </c>
      <c r="CQ17" s="139">
        <v>3000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85</v>
      </c>
      <c r="C18" s="189"/>
      <c r="D18" s="189" t="s">
        <v>74</v>
      </c>
      <c r="E18" s="189" t="s">
        <v>75</v>
      </c>
      <c r="F18" s="189" t="s">
        <v>64</v>
      </c>
      <c r="G18" s="88" t="s">
        <v>81</v>
      </c>
      <c r="H18" s="88" t="s">
        <v>66</v>
      </c>
      <c r="I18" s="88" t="s">
        <v>76</v>
      </c>
      <c r="J18" s="180"/>
      <c r="K18" s="79">
        <v>8</v>
      </c>
      <c r="L18" s="79">
        <v>0</v>
      </c>
      <c r="M18" s="79">
        <v>45</v>
      </c>
      <c r="N18" s="89">
        <v>1</v>
      </c>
      <c r="O18" s="90">
        <v>0</v>
      </c>
      <c r="P18" s="91">
        <f>N18+O18</f>
        <v>1</v>
      </c>
      <c r="Q18" s="80">
        <f>IFERROR(P18/M18,"-")</f>
        <v>0.022222222222222</v>
      </c>
      <c r="R18" s="79">
        <v>0</v>
      </c>
      <c r="S18" s="79">
        <v>0</v>
      </c>
      <c r="T18" s="80">
        <f>IFERROR(R18/(P18),"-")</f>
        <v>0</v>
      </c>
      <c r="U18" s="186"/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1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86</v>
      </c>
      <c r="C19" s="189"/>
      <c r="D19" s="189" t="s">
        <v>74</v>
      </c>
      <c r="E19" s="189" t="s">
        <v>75</v>
      </c>
      <c r="F19" s="189" t="s">
        <v>69</v>
      </c>
      <c r="G19" s="88"/>
      <c r="H19" s="88"/>
      <c r="I19" s="88"/>
      <c r="J19" s="180"/>
      <c r="K19" s="79">
        <v>18</v>
      </c>
      <c r="L19" s="79">
        <v>17</v>
      </c>
      <c r="M19" s="79">
        <v>2</v>
      </c>
      <c r="N19" s="89">
        <v>1</v>
      </c>
      <c r="O19" s="90">
        <v>0</v>
      </c>
      <c r="P19" s="91">
        <f>N19+O19</f>
        <v>1</v>
      </c>
      <c r="Q19" s="80">
        <f>IFERROR(P19/M19,"-")</f>
        <v>0.5</v>
      </c>
      <c r="R19" s="79">
        <v>0</v>
      </c>
      <c r="S19" s="79">
        <v>1</v>
      </c>
      <c r="T19" s="80">
        <f>IFERROR(R19/(P19),"-")</f>
        <v>0</v>
      </c>
      <c r="U19" s="186"/>
      <c r="V19" s="82">
        <v>1</v>
      </c>
      <c r="W19" s="80">
        <f>IF(P19=0,"-",V19/P19)</f>
        <v>1</v>
      </c>
      <c r="X19" s="185">
        <v>1000</v>
      </c>
      <c r="Y19" s="186">
        <f>IFERROR(X19/P19,"-")</f>
        <v>1000</v>
      </c>
      <c r="Z19" s="186">
        <f>IFERROR(X19/V19,"-")</f>
        <v>1000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1</v>
      </c>
      <c r="BP19" s="119">
        <v>1</v>
      </c>
      <c r="BQ19" s="120">
        <f>IFERROR(BP19/BN19,"-")</f>
        <v>1</v>
      </c>
      <c r="BR19" s="121">
        <v>1000</v>
      </c>
      <c r="BS19" s="122">
        <f>IFERROR(BR19/BN19,"-")</f>
        <v>1000</v>
      </c>
      <c r="BT19" s="123">
        <v>1</v>
      </c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1000</v>
      </c>
      <c r="CQ19" s="139">
        <v>1000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87</v>
      </c>
      <c r="C20" s="189"/>
      <c r="D20" s="189" t="s">
        <v>74</v>
      </c>
      <c r="E20" s="189" t="s">
        <v>75</v>
      </c>
      <c r="F20" s="189" t="s">
        <v>64</v>
      </c>
      <c r="G20" s="88" t="s">
        <v>81</v>
      </c>
      <c r="H20" s="88" t="s">
        <v>71</v>
      </c>
      <c r="I20" s="88"/>
      <c r="J20" s="180"/>
      <c r="K20" s="79">
        <v>6</v>
      </c>
      <c r="L20" s="79">
        <v>0</v>
      </c>
      <c r="M20" s="79">
        <v>49</v>
      </c>
      <c r="N20" s="89">
        <v>2</v>
      </c>
      <c r="O20" s="90">
        <v>0</v>
      </c>
      <c r="P20" s="91">
        <f>N20+O20</f>
        <v>2</v>
      </c>
      <c r="Q20" s="80">
        <f>IFERROR(P20/M20,"-")</f>
        <v>0.040816326530612</v>
      </c>
      <c r="R20" s="79">
        <v>0</v>
      </c>
      <c r="S20" s="79">
        <v>1</v>
      </c>
      <c r="T20" s="80">
        <f>IFERROR(R20/(P20),"-")</f>
        <v>0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>
        <v>1</v>
      </c>
      <c r="CG20" s="132">
        <f>IF(P20=0,"",IF(CF20=0,"",(CF20/P20)))</f>
        <v>0.5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88</v>
      </c>
      <c r="C21" s="189"/>
      <c r="D21" s="189" t="s">
        <v>74</v>
      </c>
      <c r="E21" s="189" t="s">
        <v>75</v>
      </c>
      <c r="F21" s="189" t="s">
        <v>69</v>
      </c>
      <c r="G21" s="88"/>
      <c r="H21" s="88"/>
      <c r="I21" s="88"/>
      <c r="J21" s="180"/>
      <c r="K21" s="79">
        <v>29</v>
      </c>
      <c r="L21" s="79">
        <v>24</v>
      </c>
      <c r="M21" s="79">
        <v>18</v>
      </c>
      <c r="N21" s="89">
        <v>1</v>
      </c>
      <c r="O21" s="90">
        <v>0</v>
      </c>
      <c r="P21" s="91">
        <f>N21+O21</f>
        <v>1</v>
      </c>
      <c r="Q21" s="80">
        <f>IFERROR(P21/M21,"-")</f>
        <v>0.055555555555556</v>
      </c>
      <c r="R21" s="79">
        <v>0</v>
      </c>
      <c r="S21" s="79">
        <v>0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1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1.9196428571429</v>
      </c>
      <c r="B22" s="189" t="s">
        <v>89</v>
      </c>
      <c r="C22" s="189"/>
      <c r="D22" s="189" t="s">
        <v>90</v>
      </c>
      <c r="E22" s="189" t="s">
        <v>91</v>
      </c>
      <c r="F22" s="189" t="s">
        <v>64</v>
      </c>
      <c r="G22" s="88" t="s">
        <v>92</v>
      </c>
      <c r="H22" s="88" t="s">
        <v>93</v>
      </c>
      <c r="I22" s="88"/>
      <c r="J22" s="180">
        <v>336000</v>
      </c>
      <c r="K22" s="79">
        <v>4</v>
      </c>
      <c r="L22" s="79">
        <v>0</v>
      </c>
      <c r="M22" s="79">
        <v>25</v>
      </c>
      <c r="N22" s="89">
        <v>1</v>
      </c>
      <c r="O22" s="90">
        <v>0</v>
      </c>
      <c r="P22" s="91">
        <f>N22+O22</f>
        <v>1</v>
      </c>
      <c r="Q22" s="80">
        <f>IFERROR(P22/M22,"-")</f>
        <v>0.04</v>
      </c>
      <c r="R22" s="79">
        <v>0</v>
      </c>
      <c r="S22" s="79">
        <v>1</v>
      </c>
      <c r="T22" s="80">
        <f>IFERROR(R22/(P22),"-")</f>
        <v>0</v>
      </c>
      <c r="U22" s="186">
        <f>IFERROR(J22/SUM(N22:O29),"-")</f>
        <v>15272.727272727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SUM(X22:X29)-SUM(J22:J29)</f>
        <v>309000</v>
      </c>
      <c r="AB22" s="83">
        <f>SUM(X22:X29)/SUM(J22:J29)</f>
        <v>1.9196428571429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94</v>
      </c>
      <c r="C23" s="189"/>
      <c r="D23" s="189" t="s">
        <v>90</v>
      </c>
      <c r="E23" s="189" t="s">
        <v>91</v>
      </c>
      <c r="F23" s="189" t="s">
        <v>69</v>
      </c>
      <c r="G23" s="88"/>
      <c r="H23" s="88"/>
      <c r="I23" s="88"/>
      <c r="J23" s="180"/>
      <c r="K23" s="79">
        <v>19</v>
      </c>
      <c r="L23" s="79">
        <v>13</v>
      </c>
      <c r="M23" s="79">
        <v>12</v>
      </c>
      <c r="N23" s="89">
        <v>3</v>
      </c>
      <c r="O23" s="90">
        <v>0</v>
      </c>
      <c r="P23" s="91">
        <f>N23+O23</f>
        <v>3</v>
      </c>
      <c r="Q23" s="80">
        <f>IFERROR(P23/M23,"-")</f>
        <v>0.25</v>
      </c>
      <c r="R23" s="79">
        <v>0</v>
      </c>
      <c r="S23" s="79">
        <v>0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0.33333333333333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2</v>
      </c>
      <c r="BX23" s="125">
        <f>IF(P23=0,"",IF(BW23=0,"",(BW23/P23)))</f>
        <v>0.66666666666667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95</v>
      </c>
      <c r="C24" s="189"/>
      <c r="D24" s="189" t="s">
        <v>96</v>
      </c>
      <c r="E24" s="189" t="s">
        <v>63</v>
      </c>
      <c r="F24" s="189" t="s">
        <v>64</v>
      </c>
      <c r="G24" s="88" t="s">
        <v>92</v>
      </c>
      <c r="H24" s="88" t="s">
        <v>93</v>
      </c>
      <c r="I24" s="88"/>
      <c r="J24" s="180"/>
      <c r="K24" s="79">
        <v>12</v>
      </c>
      <c r="L24" s="79">
        <v>0</v>
      </c>
      <c r="M24" s="79">
        <v>26</v>
      </c>
      <c r="N24" s="89">
        <v>2</v>
      </c>
      <c r="O24" s="90">
        <v>0</v>
      </c>
      <c r="P24" s="91">
        <f>N24+O24</f>
        <v>2</v>
      </c>
      <c r="Q24" s="80">
        <f>IFERROR(P24/M24,"-")</f>
        <v>0.076923076923077</v>
      </c>
      <c r="R24" s="79">
        <v>0</v>
      </c>
      <c r="S24" s="79">
        <v>1</v>
      </c>
      <c r="T24" s="80">
        <f>IFERROR(R24/(P24),"-")</f>
        <v>0</v>
      </c>
      <c r="U24" s="186"/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1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97</v>
      </c>
      <c r="C25" s="189"/>
      <c r="D25" s="189" t="s">
        <v>96</v>
      </c>
      <c r="E25" s="189" t="s">
        <v>63</v>
      </c>
      <c r="F25" s="189" t="s">
        <v>69</v>
      </c>
      <c r="G25" s="88"/>
      <c r="H25" s="88"/>
      <c r="I25" s="88"/>
      <c r="J25" s="180"/>
      <c r="K25" s="79">
        <v>19</v>
      </c>
      <c r="L25" s="79">
        <v>13</v>
      </c>
      <c r="M25" s="79">
        <v>5</v>
      </c>
      <c r="N25" s="89">
        <v>4</v>
      </c>
      <c r="O25" s="90">
        <v>0</v>
      </c>
      <c r="P25" s="91">
        <f>N25+O25</f>
        <v>4</v>
      </c>
      <c r="Q25" s="80">
        <f>IFERROR(P25/M25,"-")</f>
        <v>0.8</v>
      </c>
      <c r="R25" s="79">
        <v>0</v>
      </c>
      <c r="S25" s="79">
        <v>0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0.25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0.25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98</v>
      </c>
      <c r="C26" s="189"/>
      <c r="D26" s="189" t="s">
        <v>99</v>
      </c>
      <c r="E26" s="189" t="s">
        <v>100</v>
      </c>
      <c r="F26" s="189" t="s">
        <v>64</v>
      </c>
      <c r="G26" s="88" t="s">
        <v>92</v>
      </c>
      <c r="H26" s="88" t="s">
        <v>93</v>
      </c>
      <c r="I26" s="88"/>
      <c r="J26" s="180"/>
      <c r="K26" s="79">
        <v>8</v>
      </c>
      <c r="L26" s="79">
        <v>0</v>
      </c>
      <c r="M26" s="79">
        <v>31</v>
      </c>
      <c r="N26" s="89">
        <v>3</v>
      </c>
      <c r="O26" s="90">
        <v>0</v>
      </c>
      <c r="P26" s="91">
        <f>N26+O26</f>
        <v>3</v>
      </c>
      <c r="Q26" s="80">
        <f>IFERROR(P26/M26,"-")</f>
        <v>0.096774193548387</v>
      </c>
      <c r="R26" s="79">
        <v>0</v>
      </c>
      <c r="S26" s="79">
        <v>1</v>
      </c>
      <c r="T26" s="80">
        <f>IFERROR(R26/(P26),"-")</f>
        <v>0</v>
      </c>
      <c r="U26" s="186"/>
      <c r="V26" s="82">
        <v>1</v>
      </c>
      <c r="W26" s="80">
        <f>IF(P26=0,"-",V26/P26)</f>
        <v>0.33333333333333</v>
      </c>
      <c r="X26" s="185">
        <v>3000</v>
      </c>
      <c r="Y26" s="186">
        <f>IFERROR(X26/P26,"-")</f>
        <v>1000</v>
      </c>
      <c r="Z26" s="186">
        <f>IFERROR(X26/V26,"-")</f>
        <v>3000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0.33333333333333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2</v>
      </c>
      <c r="BO26" s="118">
        <f>IF(P26=0,"",IF(BN26=0,"",(BN26/P26)))</f>
        <v>0.66666666666667</v>
      </c>
      <c r="BP26" s="119">
        <v>1</v>
      </c>
      <c r="BQ26" s="120">
        <f>IFERROR(BP26/BN26,"-")</f>
        <v>0.5</v>
      </c>
      <c r="BR26" s="121">
        <v>3000</v>
      </c>
      <c r="BS26" s="122">
        <f>IFERROR(BR26/BN26,"-")</f>
        <v>1500</v>
      </c>
      <c r="BT26" s="123">
        <v>1</v>
      </c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3000</v>
      </c>
      <c r="CQ26" s="139">
        <v>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101</v>
      </c>
      <c r="C27" s="189"/>
      <c r="D27" s="189" t="s">
        <v>99</v>
      </c>
      <c r="E27" s="189" t="s">
        <v>100</v>
      </c>
      <c r="F27" s="189" t="s">
        <v>69</v>
      </c>
      <c r="G27" s="88"/>
      <c r="H27" s="88"/>
      <c r="I27" s="88"/>
      <c r="J27" s="180"/>
      <c r="K27" s="79">
        <v>52</v>
      </c>
      <c r="L27" s="79">
        <v>21</v>
      </c>
      <c r="M27" s="79">
        <v>30</v>
      </c>
      <c r="N27" s="89">
        <v>4</v>
      </c>
      <c r="O27" s="90">
        <v>0</v>
      </c>
      <c r="P27" s="91">
        <f>N27+O27</f>
        <v>4</v>
      </c>
      <c r="Q27" s="80">
        <f>IFERROR(P27/M27,"-")</f>
        <v>0.13333333333333</v>
      </c>
      <c r="R27" s="79">
        <v>1</v>
      </c>
      <c r="S27" s="79">
        <v>0</v>
      </c>
      <c r="T27" s="80">
        <f>IFERROR(R27/(P27),"-")</f>
        <v>0.25</v>
      </c>
      <c r="U27" s="186"/>
      <c r="V27" s="82">
        <v>1</v>
      </c>
      <c r="W27" s="80">
        <f>IF(P27=0,"-",V27/P27)</f>
        <v>0.25</v>
      </c>
      <c r="X27" s="185">
        <v>642000</v>
      </c>
      <c r="Y27" s="186">
        <f>IFERROR(X27/P27,"-")</f>
        <v>160500</v>
      </c>
      <c r="Z27" s="186">
        <f>IFERROR(X27/V27,"-")</f>
        <v>642000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0.5</v>
      </c>
      <c r="BP27" s="119">
        <v>1</v>
      </c>
      <c r="BQ27" s="120">
        <f>IFERROR(BP27/BN27,"-")</f>
        <v>0.5</v>
      </c>
      <c r="BR27" s="121">
        <v>642000</v>
      </c>
      <c r="BS27" s="122">
        <f>IFERROR(BR27/BN27,"-")</f>
        <v>321000</v>
      </c>
      <c r="BT27" s="123"/>
      <c r="BU27" s="123"/>
      <c r="BV27" s="123">
        <v>1</v>
      </c>
      <c r="BW27" s="124">
        <v>2</v>
      </c>
      <c r="BX27" s="125">
        <f>IF(P27=0,"",IF(BW27=0,"",(BW27/P27)))</f>
        <v>0.5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642000</v>
      </c>
      <c r="CQ27" s="139">
        <v>642000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/>
      <c r="B28" s="189" t="s">
        <v>102</v>
      </c>
      <c r="C28" s="189"/>
      <c r="D28" s="189" t="s">
        <v>103</v>
      </c>
      <c r="E28" s="189" t="s">
        <v>104</v>
      </c>
      <c r="F28" s="189" t="s">
        <v>64</v>
      </c>
      <c r="G28" s="88" t="s">
        <v>92</v>
      </c>
      <c r="H28" s="88" t="s">
        <v>93</v>
      </c>
      <c r="I28" s="88"/>
      <c r="J28" s="180"/>
      <c r="K28" s="79">
        <v>20</v>
      </c>
      <c r="L28" s="79">
        <v>0</v>
      </c>
      <c r="M28" s="79">
        <v>42</v>
      </c>
      <c r="N28" s="89">
        <v>4</v>
      </c>
      <c r="O28" s="90">
        <v>0</v>
      </c>
      <c r="P28" s="91">
        <f>N28+O28</f>
        <v>4</v>
      </c>
      <c r="Q28" s="80">
        <f>IFERROR(P28/M28,"-")</f>
        <v>0.095238095238095</v>
      </c>
      <c r="R28" s="79">
        <v>0</v>
      </c>
      <c r="S28" s="79">
        <v>1</v>
      </c>
      <c r="T28" s="80">
        <f>IFERROR(R28/(P28),"-")</f>
        <v>0</v>
      </c>
      <c r="U28" s="186"/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2</v>
      </c>
      <c r="BO28" s="118">
        <f>IF(P28=0,"",IF(BN28=0,"",(BN28/P28)))</f>
        <v>0.5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2</v>
      </c>
      <c r="BX28" s="125">
        <f>IF(P28=0,"",IF(BW28=0,"",(BW28/P28)))</f>
        <v>0.5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105</v>
      </c>
      <c r="C29" s="189"/>
      <c r="D29" s="189" t="s">
        <v>103</v>
      </c>
      <c r="E29" s="189" t="s">
        <v>104</v>
      </c>
      <c r="F29" s="189" t="s">
        <v>69</v>
      </c>
      <c r="G29" s="88"/>
      <c r="H29" s="88"/>
      <c r="I29" s="88"/>
      <c r="J29" s="180"/>
      <c r="K29" s="79">
        <v>20</v>
      </c>
      <c r="L29" s="79">
        <v>13</v>
      </c>
      <c r="M29" s="79">
        <v>0</v>
      </c>
      <c r="N29" s="89">
        <v>1</v>
      </c>
      <c r="O29" s="90">
        <v>0</v>
      </c>
      <c r="P29" s="91">
        <f>N29+O29</f>
        <v>1</v>
      </c>
      <c r="Q29" s="80" t="str">
        <f>IFERROR(P29/M29,"-")</f>
        <v>-</v>
      </c>
      <c r="R29" s="79">
        <v>0</v>
      </c>
      <c r="S29" s="79">
        <v>1</v>
      </c>
      <c r="T29" s="80">
        <f>IFERROR(R29/(P29),"-")</f>
        <v>0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1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0.18333333333333</v>
      </c>
      <c r="B30" s="189" t="s">
        <v>106</v>
      </c>
      <c r="C30" s="189"/>
      <c r="D30" s="189" t="s">
        <v>90</v>
      </c>
      <c r="E30" s="189" t="s">
        <v>91</v>
      </c>
      <c r="F30" s="189" t="s">
        <v>64</v>
      </c>
      <c r="G30" s="88" t="s">
        <v>107</v>
      </c>
      <c r="H30" s="88" t="s">
        <v>108</v>
      </c>
      <c r="I30" s="88" t="s">
        <v>109</v>
      </c>
      <c r="J30" s="180">
        <v>600000</v>
      </c>
      <c r="K30" s="79">
        <v>18</v>
      </c>
      <c r="L30" s="79">
        <v>0</v>
      </c>
      <c r="M30" s="79">
        <v>78</v>
      </c>
      <c r="N30" s="89">
        <v>6</v>
      </c>
      <c r="O30" s="90">
        <v>0</v>
      </c>
      <c r="P30" s="91">
        <f>N30+O30</f>
        <v>6</v>
      </c>
      <c r="Q30" s="80">
        <f>IFERROR(P30/M30,"-")</f>
        <v>0.076923076923077</v>
      </c>
      <c r="R30" s="79">
        <v>0</v>
      </c>
      <c r="S30" s="79">
        <v>3</v>
      </c>
      <c r="T30" s="80">
        <f>IFERROR(R30/(P30),"-")</f>
        <v>0</v>
      </c>
      <c r="U30" s="186">
        <f>IFERROR(J30/SUM(N30:O35),"-")</f>
        <v>18181.818181818</v>
      </c>
      <c r="V30" s="82">
        <v>2</v>
      </c>
      <c r="W30" s="80">
        <f>IF(P30=0,"-",V30/P30)</f>
        <v>0.33333333333333</v>
      </c>
      <c r="X30" s="185">
        <v>32000</v>
      </c>
      <c r="Y30" s="186">
        <f>IFERROR(X30/P30,"-")</f>
        <v>5333.3333333333</v>
      </c>
      <c r="Z30" s="186">
        <f>IFERROR(X30/V30,"-")</f>
        <v>16000</v>
      </c>
      <c r="AA30" s="180">
        <f>SUM(X30:X35)-SUM(J30:J35)</f>
        <v>-490000</v>
      </c>
      <c r="AB30" s="83">
        <f>SUM(X30:X35)/SUM(J30:J35)</f>
        <v>0.18333333333333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0.33333333333333</v>
      </c>
      <c r="BG30" s="110">
        <v>1</v>
      </c>
      <c r="BH30" s="112">
        <f>IFERROR(BG30/BE30,"-")</f>
        <v>0.5</v>
      </c>
      <c r="BI30" s="113">
        <v>29000</v>
      </c>
      <c r="BJ30" s="114">
        <f>IFERROR(BI30/BE30,"-")</f>
        <v>14500</v>
      </c>
      <c r="BK30" s="115"/>
      <c r="BL30" s="115"/>
      <c r="BM30" s="115">
        <v>1</v>
      </c>
      <c r="BN30" s="117">
        <v>3</v>
      </c>
      <c r="BO30" s="118">
        <f>IF(P30=0,"",IF(BN30=0,"",(BN30/P30)))</f>
        <v>0.5</v>
      </c>
      <c r="BP30" s="119">
        <v>1</v>
      </c>
      <c r="BQ30" s="120">
        <f>IFERROR(BP30/BN30,"-")</f>
        <v>0.33333333333333</v>
      </c>
      <c r="BR30" s="121">
        <v>3000</v>
      </c>
      <c r="BS30" s="122">
        <f>IFERROR(BR30/BN30,"-")</f>
        <v>1000</v>
      </c>
      <c r="BT30" s="123">
        <v>1</v>
      </c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>
        <v>1</v>
      </c>
      <c r="CG30" s="132">
        <f>IF(P30=0,"",IF(CF30=0,"",(CF30/P30)))</f>
        <v>0.16666666666667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2</v>
      </c>
      <c r="CP30" s="139">
        <v>32000</v>
      </c>
      <c r="CQ30" s="139">
        <v>29000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110</v>
      </c>
      <c r="C31" s="189"/>
      <c r="D31" s="189" t="s">
        <v>90</v>
      </c>
      <c r="E31" s="189" t="s">
        <v>91</v>
      </c>
      <c r="F31" s="189" t="s">
        <v>69</v>
      </c>
      <c r="G31" s="88"/>
      <c r="H31" s="88"/>
      <c r="I31" s="88"/>
      <c r="J31" s="180"/>
      <c r="K31" s="79">
        <v>77</v>
      </c>
      <c r="L31" s="79">
        <v>13</v>
      </c>
      <c r="M31" s="79">
        <v>0</v>
      </c>
      <c r="N31" s="89">
        <v>3</v>
      </c>
      <c r="O31" s="90">
        <v>0</v>
      </c>
      <c r="P31" s="91">
        <f>N31+O31</f>
        <v>3</v>
      </c>
      <c r="Q31" s="80" t="str">
        <f>IFERROR(P31/M31,"-")</f>
        <v>-</v>
      </c>
      <c r="R31" s="79">
        <v>1</v>
      </c>
      <c r="S31" s="79">
        <v>0</v>
      </c>
      <c r="T31" s="80">
        <f>IFERROR(R31/(P31),"-")</f>
        <v>0.33333333333333</v>
      </c>
      <c r="U31" s="186"/>
      <c r="V31" s="82">
        <v>1</v>
      </c>
      <c r="W31" s="80">
        <f>IF(P31=0,"-",V31/P31)</f>
        <v>0.33333333333333</v>
      </c>
      <c r="X31" s="185">
        <v>5000</v>
      </c>
      <c r="Y31" s="186">
        <f>IFERROR(X31/P31,"-")</f>
        <v>1666.6666666667</v>
      </c>
      <c r="Z31" s="186">
        <f>IFERROR(X31/V31,"-")</f>
        <v>5000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0.33333333333333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2</v>
      </c>
      <c r="BO31" s="118">
        <f>IF(P31=0,"",IF(BN31=0,"",(BN31/P31)))</f>
        <v>0.66666666666667</v>
      </c>
      <c r="BP31" s="119">
        <v>1</v>
      </c>
      <c r="BQ31" s="120">
        <f>IFERROR(BP31/BN31,"-")</f>
        <v>0.5</v>
      </c>
      <c r="BR31" s="121">
        <v>5000</v>
      </c>
      <c r="BS31" s="122">
        <f>IFERROR(BR31/BN31,"-")</f>
        <v>2500</v>
      </c>
      <c r="BT31" s="123">
        <v>1</v>
      </c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5000</v>
      </c>
      <c r="CQ31" s="139">
        <v>5000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111</v>
      </c>
      <c r="C32" s="189"/>
      <c r="D32" s="189" t="s">
        <v>96</v>
      </c>
      <c r="E32" s="189" t="s">
        <v>112</v>
      </c>
      <c r="F32" s="189" t="s">
        <v>64</v>
      </c>
      <c r="G32" s="88"/>
      <c r="H32" s="88" t="s">
        <v>108</v>
      </c>
      <c r="I32" s="88"/>
      <c r="J32" s="180"/>
      <c r="K32" s="79">
        <v>10</v>
      </c>
      <c r="L32" s="79">
        <v>0</v>
      </c>
      <c r="M32" s="79">
        <v>45</v>
      </c>
      <c r="N32" s="89">
        <v>6</v>
      </c>
      <c r="O32" s="90">
        <v>0</v>
      </c>
      <c r="P32" s="91">
        <f>N32+O32</f>
        <v>6</v>
      </c>
      <c r="Q32" s="80">
        <f>IFERROR(P32/M32,"-")</f>
        <v>0.13333333333333</v>
      </c>
      <c r="R32" s="79">
        <v>0</v>
      </c>
      <c r="S32" s="79">
        <v>2</v>
      </c>
      <c r="T32" s="80">
        <f>IFERROR(R32/(P32),"-")</f>
        <v>0</v>
      </c>
      <c r="U32" s="186"/>
      <c r="V32" s="82">
        <v>1</v>
      </c>
      <c r="W32" s="80">
        <f>IF(P32=0,"-",V32/P32)</f>
        <v>0.16666666666667</v>
      </c>
      <c r="X32" s="185">
        <v>28000</v>
      </c>
      <c r="Y32" s="186">
        <f>IFERROR(X32/P32,"-")</f>
        <v>4666.6666666667</v>
      </c>
      <c r="Z32" s="186">
        <f>IFERROR(X32/V32,"-")</f>
        <v>28000</v>
      </c>
      <c r="AA32" s="180"/>
      <c r="AB32" s="83"/>
      <c r="AC32" s="77"/>
      <c r="AD32" s="92">
        <v>1</v>
      </c>
      <c r="AE32" s="93">
        <f>IF(P32=0,"",IF(AD32=0,"",(AD32/P32)))</f>
        <v>0.16666666666667</v>
      </c>
      <c r="AF32" s="92"/>
      <c r="AG32" s="94">
        <f>IFERROR(AF32/AD32,"-")</f>
        <v>0</v>
      </c>
      <c r="AH32" s="95"/>
      <c r="AI32" s="96">
        <f>IFERROR(AH32/AD32,"-")</f>
        <v>0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0.16666666666667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4</v>
      </c>
      <c r="BO32" s="118">
        <f>IF(P32=0,"",IF(BN32=0,"",(BN32/P32)))</f>
        <v>0.66666666666667</v>
      </c>
      <c r="BP32" s="119">
        <v>1</v>
      </c>
      <c r="BQ32" s="120">
        <f>IFERROR(BP32/BN32,"-")</f>
        <v>0.25</v>
      </c>
      <c r="BR32" s="121">
        <v>28000</v>
      </c>
      <c r="BS32" s="122">
        <f>IFERROR(BR32/BN32,"-")</f>
        <v>7000</v>
      </c>
      <c r="BT32" s="123"/>
      <c r="BU32" s="123"/>
      <c r="BV32" s="123">
        <v>1</v>
      </c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28000</v>
      </c>
      <c r="CQ32" s="139">
        <v>28000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113</v>
      </c>
      <c r="C33" s="189"/>
      <c r="D33" s="189" t="s">
        <v>96</v>
      </c>
      <c r="E33" s="189" t="s">
        <v>112</v>
      </c>
      <c r="F33" s="189" t="s">
        <v>69</v>
      </c>
      <c r="G33" s="88"/>
      <c r="H33" s="88"/>
      <c r="I33" s="88"/>
      <c r="J33" s="180"/>
      <c r="K33" s="79">
        <v>26</v>
      </c>
      <c r="L33" s="79">
        <v>13</v>
      </c>
      <c r="M33" s="79">
        <v>1</v>
      </c>
      <c r="N33" s="89">
        <v>3</v>
      </c>
      <c r="O33" s="90">
        <v>0</v>
      </c>
      <c r="P33" s="91">
        <f>N33+O33</f>
        <v>3</v>
      </c>
      <c r="Q33" s="80">
        <f>IFERROR(P33/M33,"-")</f>
        <v>3</v>
      </c>
      <c r="R33" s="79">
        <v>0</v>
      </c>
      <c r="S33" s="79">
        <v>1</v>
      </c>
      <c r="T33" s="80">
        <f>IFERROR(R33/(P33),"-")</f>
        <v>0</v>
      </c>
      <c r="U33" s="186"/>
      <c r="V33" s="82">
        <v>1</v>
      </c>
      <c r="W33" s="80">
        <f>IF(P33=0,"-",V33/P33)</f>
        <v>0.33333333333333</v>
      </c>
      <c r="X33" s="185">
        <v>5000</v>
      </c>
      <c r="Y33" s="186">
        <f>IFERROR(X33/P33,"-")</f>
        <v>1666.6666666667</v>
      </c>
      <c r="Z33" s="186">
        <f>IFERROR(X33/V33,"-")</f>
        <v>5000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>
        <v>3</v>
      </c>
      <c r="BX33" s="125">
        <f>IF(P33=0,"",IF(BW33=0,"",(BW33/P33)))</f>
        <v>1</v>
      </c>
      <c r="BY33" s="126">
        <v>1</v>
      </c>
      <c r="BZ33" s="127">
        <f>IFERROR(BY33/BW33,"-")</f>
        <v>0.33333333333333</v>
      </c>
      <c r="CA33" s="128">
        <v>5000</v>
      </c>
      <c r="CB33" s="129">
        <f>IFERROR(CA33/BW33,"-")</f>
        <v>1666.6666666667</v>
      </c>
      <c r="CC33" s="130">
        <v>1</v>
      </c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5000</v>
      </c>
      <c r="CQ33" s="139">
        <v>5000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114</v>
      </c>
      <c r="C34" s="189"/>
      <c r="D34" s="189" t="s">
        <v>99</v>
      </c>
      <c r="E34" s="189" t="s">
        <v>115</v>
      </c>
      <c r="F34" s="189" t="s">
        <v>64</v>
      </c>
      <c r="G34" s="88"/>
      <c r="H34" s="88" t="s">
        <v>108</v>
      </c>
      <c r="I34" s="88"/>
      <c r="J34" s="180"/>
      <c r="K34" s="79">
        <v>29</v>
      </c>
      <c r="L34" s="79">
        <v>0</v>
      </c>
      <c r="M34" s="79">
        <v>59</v>
      </c>
      <c r="N34" s="89">
        <v>10</v>
      </c>
      <c r="O34" s="90">
        <v>0</v>
      </c>
      <c r="P34" s="91">
        <f>N34+O34</f>
        <v>10</v>
      </c>
      <c r="Q34" s="80">
        <f>IFERROR(P34/M34,"-")</f>
        <v>0.16949152542373</v>
      </c>
      <c r="R34" s="79">
        <v>1</v>
      </c>
      <c r="S34" s="79">
        <v>3</v>
      </c>
      <c r="T34" s="80">
        <f>IFERROR(R34/(P34),"-")</f>
        <v>0.1</v>
      </c>
      <c r="U34" s="186"/>
      <c r="V34" s="82">
        <v>3</v>
      </c>
      <c r="W34" s="80">
        <f>IF(P34=0,"-",V34/P34)</f>
        <v>0.3</v>
      </c>
      <c r="X34" s="185">
        <v>40000</v>
      </c>
      <c r="Y34" s="186">
        <f>IFERROR(X34/P34,"-")</f>
        <v>4000</v>
      </c>
      <c r="Z34" s="186">
        <f>IFERROR(X34/V34,"-")</f>
        <v>13333.333333333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0.1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2</v>
      </c>
      <c r="BF34" s="111">
        <f>IF(P34=0,"",IF(BE34=0,"",(BE34/P34)))</f>
        <v>0.2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6</v>
      </c>
      <c r="BO34" s="118">
        <f>IF(P34=0,"",IF(BN34=0,"",(BN34/P34)))</f>
        <v>0.6</v>
      </c>
      <c r="BP34" s="119">
        <v>2</v>
      </c>
      <c r="BQ34" s="120">
        <f>IFERROR(BP34/BN34,"-")</f>
        <v>0.33333333333333</v>
      </c>
      <c r="BR34" s="121">
        <v>39000</v>
      </c>
      <c r="BS34" s="122">
        <f>IFERROR(BR34/BN34,"-")</f>
        <v>6500</v>
      </c>
      <c r="BT34" s="123">
        <v>1</v>
      </c>
      <c r="BU34" s="123"/>
      <c r="BV34" s="123">
        <v>1</v>
      </c>
      <c r="BW34" s="124">
        <v>1</v>
      </c>
      <c r="BX34" s="125">
        <f>IF(P34=0,"",IF(BW34=0,"",(BW34/P34)))</f>
        <v>0.1</v>
      </c>
      <c r="BY34" s="126">
        <v>1</v>
      </c>
      <c r="BZ34" s="127">
        <f>IFERROR(BY34/BW34,"-")</f>
        <v>1</v>
      </c>
      <c r="CA34" s="128">
        <v>1000</v>
      </c>
      <c r="CB34" s="129">
        <f>IFERROR(CA34/BW34,"-")</f>
        <v>1000</v>
      </c>
      <c r="CC34" s="130">
        <v>1</v>
      </c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3</v>
      </c>
      <c r="CP34" s="139">
        <v>40000</v>
      </c>
      <c r="CQ34" s="139">
        <v>34000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116</v>
      </c>
      <c r="C35" s="189"/>
      <c r="D35" s="189" t="s">
        <v>99</v>
      </c>
      <c r="E35" s="189" t="s">
        <v>115</v>
      </c>
      <c r="F35" s="189" t="s">
        <v>69</v>
      </c>
      <c r="G35" s="88"/>
      <c r="H35" s="88"/>
      <c r="I35" s="88"/>
      <c r="J35" s="180"/>
      <c r="K35" s="79">
        <v>31</v>
      </c>
      <c r="L35" s="79">
        <v>22</v>
      </c>
      <c r="M35" s="79">
        <v>7</v>
      </c>
      <c r="N35" s="89">
        <v>5</v>
      </c>
      <c r="O35" s="90">
        <v>0</v>
      </c>
      <c r="P35" s="91">
        <f>N35+O35</f>
        <v>5</v>
      </c>
      <c r="Q35" s="80">
        <f>IFERROR(P35/M35,"-")</f>
        <v>0.71428571428571</v>
      </c>
      <c r="R35" s="79">
        <v>0</v>
      </c>
      <c r="S35" s="79">
        <v>0</v>
      </c>
      <c r="T35" s="80">
        <f>IFERROR(R35/(P35),"-")</f>
        <v>0</v>
      </c>
      <c r="U35" s="186"/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0.2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2</v>
      </c>
      <c r="BO35" s="118">
        <f>IF(P35=0,"",IF(BN35=0,"",(BN35/P35)))</f>
        <v>0.4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2</v>
      </c>
      <c r="BX35" s="125">
        <f>IF(P35=0,"",IF(BW35=0,"",(BW35/P35)))</f>
        <v>0.4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0.041666666666667</v>
      </c>
      <c r="B36" s="189" t="s">
        <v>117</v>
      </c>
      <c r="C36" s="189"/>
      <c r="D36" s="189" t="s">
        <v>118</v>
      </c>
      <c r="E36" s="189" t="s">
        <v>119</v>
      </c>
      <c r="F36" s="189" t="s">
        <v>64</v>
      </c>
      <c r="G36" s="88" t="s">
        <v>120</v>
      </c>
      <c r="H36" s="88" t="s">
        <v>121</v>
      </c>
      <c r="I36" s="88" t="s">
        <v>122</v>
      </c>
      <c r="J36" s="180">
        <v>360000</v>
      </c>
      <c r="K36" s="79">
        <v>8</v>
      </c>
      <c r="L36" s="79">
        <v>0</v>
      </c>
      <c r="M36" s="79">
        <v>66</v>
      </c>
      <c r="N36" s="89">
        <v>4</v>
      </c>
      <c r="O36" s="90">
        <v>0</v>
      </c>
      <c r="P36" s="91">
        <f>N36+O36</f>
        <v>4</v>
      </c>
      <c r="Q36" s="80">
        <f>IFERROR(P36/M36,"-")</f>
        <v>0.060606060606061</v>
      </c>
      <c r="R36" s="79">
        <v>0</v>
      </c>
      <c r="S36" s="79">
        <v>2</v>
      </c>
      <c r="T36" s="80">
        <f>IFERROR(R36/(P36),"-")</f>
        <v>0</v>
      </c>
      <c r="U36" s="186">
        <f>IFERROR(J36/SUM(N36:O43),"-")</f>
        <v>27692.307692308</v>
      </c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>
        <f>SUM(X36:X43)-SUM(J36:J43)</f>
        <v>-345000</v>
      </c>
      <c r="AB36" s="83">
        <f>SUM(X36:X43)/SUM(J36:J43)</f>
        <v>0.041666666666667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3</v>
      </c>
      <c r="BF36" s="111">
        <f>IF(P36=0,"",IF(BE36=0,"",(BE36/P36)))</f>
        <v>0.75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0.25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123</v>
      </c>
      <c r="C37" s="189"/>
      <c r="D37" s="189" t="s">
        <v>118</v>
      </c>
      <c r="E37" s="189" t="s">
        <v>119</v>
      </c>
      <c r="F37" s="189" t="s">
        <v>69</v>
      </c>
      <c r="G37" s="88"/>
      <c r="H37" s="88"/>
      <c r="I37" s="88"/>
      <c r="J37" s="180"/>
      <c r="K37" s="79">
        <v>61</v>
      </c>
      <c r="L37" s="79">
        <v>27</v>
      </c>
      <c r="M37" s="79">
        <v>10</v>
      </c>
      <c r="N37" s="89">
        <v>3</v>
      </c>
      <c r="O37" s="90">
        <v>0</v>
      </c>
      <c r="P37" s="91">
        <f>N37+O37</f>
        <v>3</v>
      </c>
      <c r="Q37" s="80">
        <f>IFERROR(P37/M37,"-")</f>
        <v>0.3</v>
      </c>
      <c r="R37" s="79">
        <v>0</v>
      </c>
      <c r="S37" s="79">
        <v>0</v>
      </c>
      <c r="T37" s="80">
        <f>IFERROR(R37/(P37),"-")</f>
        <v>0</v>
      </c>
      <c r="U37" s="186"/>
      <c r="V37" s="82">
        <v>1</v>
      </c>
      <c r="W37" s="80">
        <f>IF(P37=0,"-",V37/P37)</f>
        <v>0.33333333333333</v>
      </c>
      <c r="X37" s="185">
        <v>6000</v>
      </c>
      <c r="Y37" s="186">
        <f>IFERROR(X37/P37,"-")</f>
        <v>2000</v>
      </c>
      <c r="Z37" s="186">
        <f>IFERROR(X37/V37,"-")</f>
        <v>6000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>
        <v>3</v>
      </c>
      <c r="BX37" s="125">
        <f>IF(P37=0,"",IF(BW37=0,"",(BW37/P37)))</f>
        <v>1</v>
      </c>
      <c r="BY37" s="126">
        <v>1</v>
      </c>
      <c r="BZ37" s="127">
        <f>IFERROR(BY37/BW37,"-")</f>
        <v>0.33333333333333</v>
      </c>
      <c r="CA37" s="128">
        <v>6000</v>
      </c>
      <c r="CB37" s="129">
        <f>IFERROR(CA37/BW37,"-")</f>
        <v>2000</v>
      </c>
      <c r="CC37" s="130"/>
      <c r="CD37" s="130">
        <v>1</v>
      </c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6000</v>
      </c>
      <c r="CQ37" s="139">
        <v>6000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124</v>
      </c>
      <c r="C38" s="189"/>
      <c r="D38" s="189" t="s">
        <v>125</v>
      </c>
      <c r="E38" s="189" t="s">
        <v>126</v>
      </c>
      <c r="F38" s="189" t="s">
        <v>64</v>
      </c>
      <c r="G38" s="88"/>
      <c r="H38" s="88" t="s">
        <v>121</v>
      </c>
      <c r="I38" s="88"/>
      <c r="J38" s="180"/>
      <c r="K38" s="79">
        <v>1</v>
      </c>
      <c r="L38" s="79">
        <v>0</v>
      </c>
      <c r="M38" s="79">
        <v>60</v>
      </c>
      <c r="N38" s="89">
        <v>0</v>
      </c>
      <c r="O38" s="90">
        <v>0</v>
      </c>
      <c r="P38" s="91">
        <f>N38+O38</f>
        <v>0</v>
      </c>
      <c r="Q38" s="80">
        <f>IFERROR(P38/M38,"-")</f>
        <v>0</v>
      </c>
      <c r="R38" s="79">
        <v>0</v>
      </c>
      <c r="S38" s="79">
        <v>0</v>
      </c>
      <c r="T38" s="80" t="str">
        <f>IFERROR(R38/(P38),"-")</f>
        <v>-</v>
      </c>
      <c r="U38" s="186"/>
      <c r="V38" s="82">
        <v>0</v>
      </c>
      <c r="W38" s="80" t="str">
        <f>IF(P38=0,"-",V38/P38)</f>
        <v>-</v>
      </c>
      <c r="X38" s="185">
        <v>0</v>
      </c>
      <c r="Y38" s="186" t="str">
        <f>IFERROR(X38/P38,"-")</f>
        <v>-</v>
      </c>
      <c r="Z38" s="186" t="str">
        <f>IFERROR(X38/V38,"-")</f>
        <v>-</v>
      </c>
      <c r="AA38" s="180"/>
      <c r="AB38" s="83"/>
      <c r="AC38" s="77"/>
      <c r="AD38" s="92"/>
      <c r="AE38" s="93" t="str">
        <f>IF(P38=0,"",IF(AD38=0,"",(AD38/P38)))</f>
        <v/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 t="str">
        <f>IF(P38=0,"",IF(AM38=0,"",(AM38/P38)))</f>
        <v/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 t="str">
        <f>IF(P38=0,"",IF(AV38=0,"",(AV38/P38)))</f>
        <v/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 t="str">
        <f>IF(P38=0,"",IF(BE38=0,"",(BE38/P38)))</f>
        <v/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 t="str">
        <f>IF(P38=0,"",IF(BN38=0,"",(BN38/P38)))</f>
        <v/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 t="str">
        <f>IF(P38=0,"",IF(BW38=0,"",(BW38/P38)))</f>
        <v/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 t="str">
        <f>IF(P38=0,"",IF(CF38=0,"",(CF38/P38)))</f>
        <v/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127</v>
      </c>
      <c r="C39" s="189"/>
      <c r="D39" s="189" t="s">
        <v>125</v>
      </c>
      <c r="E39" s="189" t="s">
        <v>126</v>
      </c>
      <c r="F39" s="189" t="s">
        <v>69</v>
      </c>
      <c r="G39" s="88"/>
      <c r="H39" s="88"/>
      <c r="I39" s="88"/>
      <c r="J39" s="180"/>
      <c r="K39" s="79">
        <v>74</v>
      </c>
      <c r="L39" s="79">
        <v>18</v>
      </c>
      <c r="M39" s="79">
        <v>2</v>
      </c>
      <c r="N39" s="89">
        <v>2</v>
      </c>
      <c r="O39" s="90">
        <v>0</v>
      </c>
      <c r="P39" s="91">
        <f>N39+O39</f>
        <v>2</v>
      </c>
      <c r="Q39" s="80">
        <f>IFERROR(P39/M39,"-")</f>
        <v>1</v>
      </c>
      <c r="R39" s="79">
        <v>0</v>
      </c>
      <c r="S39" s="79">
        <v>0</v>
      </c>
      <c r="T39" s="80">
        <f>IFERROR(R39/(P39),"-")</f>
        <v>0</v>
      </c>
      <c r="U39" s="186"/>
      <c r="V39" s="82">
        <v>1</v>
      </c>
      <c r="W39" s="80">
        <f>IF(P39=0,"-",V39/P39)</f>
        <v>0.5</v>
      </c>
      <c r="X39" s="185">
        <v>1000</v>
      </c>
      <c r="Y39" s="186">
        <f>IFERROR(X39/P39,"-")</f>
        <v>500</v>
      </c>
      <c r="Z39" s="186">
        <f>IFERROR(X39/V39,"-")</f>
        <v>1000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1</v>
      </c>
      <c r="BX39" s="125">
        <f>IF(P39=0,"",IF(BW39=0,"",(BW39/P39)))</f>
        <v>0.5</v>
      </c>
      <c r="BY39" s="126">
        <v>1</v>
      </c>
      <c r="BZ39" s="127">
        <f>IFERROR(BY39/BW39,"-")</f>
        <v>1</v>
      </c>
      <c r="CA39" s="128">
        <v>1000</v>
      </c>
      <c r="CB39" s="129">
        <f>IFERROR(CA39/BW39,"-")</f>
        <v>1000</v>
      </c>
      <c r="CC39" s="130">
        <v>1</v>
      </c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1000</v>
      </c>
      <c r="CQ39" s="139">
        <v>1000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128</v>
      </c>
      <c r="C40" s="189"/>
      <c r="D40" s="189" t="s">
        <v>129</v>
      </c>
      <c r="E40" s="189" t="s">
        <v>130</v>
      </c>
      <c r="F40" s="189" t="s">
        <v>64</v>
      </c>
      <c r="G40" s="88"/>
      <c r="H40" s="88" t="s">
        <v>121</v>
      </c>
      <c r="I40" s="88"/>
      <c r="J40" s="180"/>
      <c r="K40" s="79">
        <v>4</v>
      </c>
      <c r="L40" s="79">
        <v>0</v>
      </c>
      <c r="M40" s="79">
        <v>61</v>
      </c>
      <c r="N40" s="89">
        <v>1</v>
      </c>
      <c r="O40" s="90">
        <v>0</v>
      </c>
      <c r="P40" s="91">
        <f>N40+O40</f>
        <v>1</v>
      </c>
      <c r="Q40" s="80">
        <f>IFERROR(P40/M40,"-")</f>
        <v>0.016393442622951</v>
      </c>
      <c r="R40" s="79">
        <v>0</v>
      </c>
      <c r="S40" s="79">
        <v>0</v>
      </c>
      <c r="T40" s="80">
        <f>IFERROR(R40/(P40),"-")</f>
        <v>0</v>
      </c>
      <c r="U40" s="186"/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>
        <v>1</v>
      </c>
      <c r="BX40" s="125">
        <f>IF(P40=0,"",IF(BW40=0,"",(BW40/P40)))</f>
        <v>1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131</v>
      </c>
      <c r="C41" s="189"/>
      <c r="D41" s="189" t="s">
        <v>129</v>
      </c>
      <c r="E41" s="189" t="s">
        <v>130</v>
      </c>
      <c r="F41" s="189" t="s">
        <v>69</v>
      </c>
      <c r="G41" s="88"/>
      <c r="H41" s="88"/>
      <c r="I41" s="88"/>
      <c r="J41" s="180"/>
      <c r="K41" s="79">
        <v>34</v>
      </c>
      <c r="L41" s="79">
        <v>13</v>
      </c>
      <c r="M41" s="79">
        <v>3</v>
      </c>
      <c r="N41" s="89">
        <v>1</v>
      </c>
      <c r="O41" s="90">
        <v>0</v>
      </c>
      <c r="P41" s="91">
        <f>N41+O41</f>
        <v>1</v>
      </c>
      <c r="Q41" s="80">
        <f>IFERROR(P41/M41,"-")</f>
        <v>0.33333333333333</v>
      </c>
      <c r="R41" s="79">
        <v>0</v>
      </c>
      <c r="S41" s="79">
        <v>0</v>
      </c>
      <c r="T41" s="80">
        <f>IFERROR(R41/(P41),"-")</f>
        <v>0</v>
      </c>
      <c r="U41" s="186"/>
      <c r="V41" s="82">
        <v>1</v>
      </c>
      <c r="W41" s="80">
        <f>IF(P41=0,"-",V41/P41)</f>
        <v>1</v>
      </c>
      <c r="X41" s="185">
        <v>1000</v>
      </c>
      <c r="Y41" s="186">
        <f>IFERROR(X41/P41,"-")</f>
        <v>1000</v>
      </c>
      <c r="Z41" s="186">
        <f>IFERROR(X41/V41,"-")</f>
        <v>1000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>
        <v>1</v>
      </c>
      <c r="CG41" s="132">
        <f>IF(P41=0,"",IF(CF41=0,"",(CF41/P41)))</f>
        <v>1</v>
      </c>
      <c r="CH41" s="133">
        <v>1</v>
      </c>
      <c r="CI41" s="134">
        <f>IFERROR(CH41/CF41,"-")</f>
        <v>1</v>
      </c>
      <c r="CJ41" s="135">
        <v>1000</v>
      </c>
      <c r="CK41" s="136">
        <f>IFERROR(CJ41/CF41,"-")</f>
        <v>1000</v>
      </c>
      <c r="CL41" s="137">
        <v>1</v>
      </c>
      <c r="CM41" s="137"/>
      <c r="CN41" s="137"/>
      <c r="CO41" s="138">
        <v>1</v>
      </c>
      <c r="CP41" s="139">
        <v>1000</v>
      </c>
      <c r="CQ41" s="139">
        <v>1000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132</v>
      </c>
      <c r="C42" s="189"/>
      <c r="D42" s="189" t="s">
        <v>133</v>
      </c>
      <c r="E42" s="189" t="s">
        <v>134</v>
      </c>
      <c r="F42" s="189" t="s">
        <v>64</v>
      </c>
      <c r="G42" s="88"/>
      <c r="H42" s="88" t="s">
        <v>121</v>
      </c>
      <c r="I42" s="88"/>
      <c r="J42" s="180"/>
      <c r="K42" s="79">
        <v>11</v>
      </c>
      <c r="L42" s="79">
        <v>0</v>
      </c>
      <c r="M42" s="79">
        <v>63</v>
      </c>
      <c r="N42" s="89">
        <v>2</v>
      </c>
      <c r="O42" s="90">
        <v>0</v>
      </c>
      <c r="P42" s="91">
        <f>N42+O42</f>
        <v>2</v>
      </c>
      <c r="Q42" s="80">
        <f>IFERROR(P42/M42,"-")</f>
        <v>0.031746031746032</v>
      </c>
      <c r="R42" s="79">
        <v>1</v>
      </c>
      <c r="S42" s="79">
        <v>0</v>
      </c>
      <c r="T42" s="80">
        <f>IFERROR(R42/(P42),"-")</f>
        <v>0.5</v>
      </c>
      <c r="U42" s="186"/>
      <c r="V42" s="82">
        <v>1</v>
      </c>
      <c r="W42" s="80">
        <f>IF(P42=0,"-",V42/P42)</f>
        <v>0.5</v>
      </c>
      <c r="X42" s="185">
        <v>7000</v>
      </c>
      <c r="Y42" s="186">
        <f>IFERROR(X42/P42,"-")</f>
        <v>3500</v>
      </c>
      <c r="Z42" s="186">
        <f>IFERROR(X42/V42,"-")</f>
        <v>7000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>
        <v>1</v>
      </c>
      <c r="CG42" s="132">
        <f>IF(P42=0,"",IF(CF42=0,"",(CF42/P42)))</f>
        <v>0.5</v>
      </c>
      <c r="CH42" s="133">
        <v>1</v>
      </c>
      <c r="CI42" s="134">
        <f>IFERROR(CH42/CF42,"-")</f>
        <v>1</v>
      </c>
      <c r="CJ42" s="135">
        <v>7000</v>
      </c>
      <c r="CK42" s="136">
        <f>IFERROR(CJ42/CF42,"-")</f>
        <v>7000</v>
      </c>
      <c r="CL42" s="137"/>
      <c r="CM42" s="137"/>
      <c r="CN42" s="137">
        <v>1</v>
      </c>
      <c r="CO42" s="138">
        <v>1</v>
      </c>
      <c r="CP42" s="139">
        <v>7000</v>
      </c>
      <c r="CQ42" s="139">
        <v>7000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135</v>
      </c>
      <c r="C43" s="189"/>
      <c r="D43" s="189" t="s">
        <v>133</v>
      </c>
      <c r="E43" s="189" t="s">
        <v>134</v>
      </c>
      <c r="F43" s="189" t="s">
        <v>69</v>
      </c>
      <c r="G43" s="88"/>
      <c r="H43" s="88"/>
      <c r="I43" s="88"/>
      <c r="J43" s="180"/>
      <c r="K43" s="79">
        <v>21</v>
      </c>
      <c r="L43" s="79">
        <v>13</v>
      </c>
      <c r="M43" s="79">
        <v>25</v>
      </c>
      <c r="N43" s="89">
        <v>0</v>
      </c>
      <c r="O43" s="90">
        <v>0</v>
      </c>
      <c r="P43" s="91">
        <f>N43+O43</f>
        <v>0</v>
      </c>
      <c r="Q43" s="80">
        <f>IFERROR(P43/M43,"-")</f>
        <v>0</v>
      </c>
      <c r="R43" s="79">
        <v>0</v>
      </c>
      <c r="S43" s="79">
        <v>0</v>
      </c>
      <c r="T43" s="80" t="str">
        <f>IFERROR(R43/(P43),"-")</f>
        <v>-</v>
      </c>
      <c r="U43" s="186"/>
      <c r="V43" s="82">
        <v>0</v>
      </c>
      <c r="W43" s="80" t="str">
        <f>IF(P43=0,"-",V43/P43)</f>
        <v>-</v>
      </c>
      <c r="X43" s="185">
        <v>0</v>
      </c>
      <c r="Y43" s="186" t="str">
        <f>IFERROR(X43/P43,"-")</f>
        <v>-</v>
      </c>
      <c r="Z43" s="186" t="str">
        <f>IFERROR(X43/V43,"-")</f>
        <v>-</v>
      </c>
      <c r="AA43" s="180"/>
      <c r="AB43" s="83"/>
      <c r="AC43" s="77"/>
      <c r="AD43" s="92"/>
      <c r="AE43" s="93" t="str">
        <f>IF(P43=0,"",IF(AD43=0,"",(AD43/P43)))</f>
        <v/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 t="str">
        <f>IF(P43=0,"",IF(AM43=0,"",(AM43/P43)))</f>
        <v/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 t="str">
        <f>IF(P43=0,"",IF(AV43=0,"",(AV43/P43)))</f>
        <v/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 t="str">
        <f>IF(P43=0,"",IF(BE43=0,"",(BE43/P43)))</f>
        <v/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 t="str">
        <f>IF(P43=0,"",IF(BN43=0,"",(BN43/P43)))</f>
        <v/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 t="str">
        <f>IF(P43=0,"",IF(BW43=0,"",(BW43/P43)))</f>
        <v/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 t="str">
        <f>IF(P43=0,"",IF(CF43=0,"",(CF43/P43)))</f>
        <v/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7.5208333333333</v>
      </c>
      <c r="B44" s="189" t="s">
        <v>136</v>
      </c>
      <c r="C44" s="189"/>
      <c r="D44" s="189" t="s">
        <v>96</v>
      </c>
      <c r="E44" s="189" t="s">
        <v>137</v>
      </c>
      <c r="F44" s="189" t="s">
        <v>64</v>
      </c>
      <c r="G44" s="88" t="s">
        <v>138</v>
      </c>
      <c r="H44" s="88" t="s">
        <v>139</v>
      </c>
      <c r="I44" s="190" t="s">
        <v>140</v>
      </c>
      <c r="J44" s="180">
        <v>144000</v>
      </c>
      <c r="K44" s="79">
        <v>27</v>
      </c>
      <c r="L44" s="79">
        <v>0</v>
      </c>
      <c r="M44" s="79">
        <v>75</v>
      </c>
      <c r="N44" s="89">
        <v>5</v>
      </c>
      <c r="O44" s="90">
        <v>0</v>
      </c>
      <c r="P44" s="91">
        <f>N44+O44</f>
        <v>5</v>
      </c>
      <c r="Q44" s="80">
        <f>IFERROR(P44/M44,"-")</f>
        <v>0.066666666666667</v>
      </c>
      <c r="R44" s="79">
        <v>2</v>
      </c>
      <c r="S44" s="79">
        <v>1</v>
      </c>
      <c r="T44" s="80">
        <f>IFERROR(R44/(P44),"-")</f>
        <v>0.4</v>
      </c>
      <c r="U44" s="186">
        <f>IFERROR(J44/SUM(N44:O45),"-")</f>
        <v>18000</v>
      </c>
      <c r="V44" s="82">
        <v>2</v>
      </c>
      <c r="W44" s="80">
        <f>IF(P44=0,"-",V44/P44)</f>
        <v>0.4</v>
      </c>
      <c r="X44" s="185">
        <v>1083000</v>
      </c>
      <c r="Y44" s="186">
        <f>IFERROR(X44/P44,"-")</f>
        <v>216600</v>
      </c>
      <c r="Z44" s="186">
        <f>IFERROR(X44/V44,"-")</f>
        <v>541500</v>
      </c>
      <c r="AA44" s="180">
        <f>SUM(X44:X45)-SUM(J44:J45)</f>
        <v>939000</v>
      </c>
      <c r="AB44" s="83">
        <f>SUM(X44:X45)/SUM(J44:J45)</f>
        <v>7.5208333333333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0.2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0.2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1</v>
      </c>
      <c r="BO44" s="118">
        <f>IF(P44=0,"",IF(BN44=0,"",(BN44/P44)))</f>
        <v>0.2</v>
      </c>
      <c r="BP44" s="119">
        <v>1</v>
      </c>
      <c r="BQ44" s="120">
        <f>IFERROR(BP44/BN44,"-")</f>
        <v>1</v>
      </c>
      <c r="BR44" s="121">
        <v>1080000</v>
      </c>
      <c r="BS44" s="122">
        <f>IFERROR(BR44/BN44,"-")</f>
        <v>1080000</v>
      </c>
      <c r="BT44" s="123"/>
      <c r="BU44" s="123"/>
      <c r="BV44" s="123">
        <v>1</v>
      </c>
      <c r="BW44" s="124">
        <v>1</v>
      </c>
      <c r="BX44" s="125">
        <f>IF(P44=0,"",IF(BW44=0,"",(BW44/P44)))</f>
        <v>0.2</v>
      </c>
      <c r="BY44" s="126">
        <v>1</v>
      </c>
      <c r="BZ44" s="127">
        <f>IFERROR(BY44/BW44,"-")</f>
        <v>1</v>
      </c>
      <c r="CA44" s="128">
        <v>3000</v>
      </c>
      <c r="CB44" s="129">
        <f>IFERROR(CA44/BW44,"-")</f>
        <v>3000</v>
      </c>
      <c r="CC44" s="130">
        <v>1</v>
      </c>
      <c r="CD44" s="130"/>
      <c r="CE44" s="130"/>
      <c r="CF44" s="131">
        <v>1</v>
      </c>
      <c r="CG44" s="132">
        <f>IF(P44=0,"",IF(CF44=0,"",(CF44/P44)))</f>
        <v>0.2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2</v>
      </c>
      <c r="CP44" s="139">
        <v>1083000</v>
      </c>
      <c r="CQ44" s="139">
        <v>1080000</v>
      </c>
      <c r="CR44" s="139"/>
      <c r="CS44" s="140" t="str">
        <f>IF(AND(CQ44=0,CR44=0),"",IF(AND(CQ44&lt;=100000,CR44&lt;=100000),"",IF(CQ44/CP44&gt;0.7,"男高",IF(CR44/CP44&gt;0.7,"女高",""))))</f>
        <v>男高</v>
      </c>
    </row>
    <row r="45" spans="1:98">
      <c r="A45" s="78"/>
      <c r="B45" s="189" t="s">
        <v>141</v>
      </c>
      <c r="C45" s="189"/>
      <c r="D45" s="189" t="s">
        <v>96</v>
      </c>
      <c r="E45" s="189" t="s">
        <v>137</v>
      </c>
      <c r="F45" s="189" t="s">
        <v>69</v>
      </c>
      <c r="G45" s="88"/>
      <c r="H45" s="88"/>
      <c r="I45" s="88"/>
      <c r="J45" s="180"/>
      <c r="K45" s="79">
        <v>13</v>
      </c>
      <c r="L45" s="79">
        <v>10</v>
      </c>
      <c r="M45" s="79">
        <v>1</v>
      </c>
      <c r="N45" s="89">
        <v>3</v>
      </c>
      <c r="O45" s="90">
        <v>0</v>
      </c>
      <c r="P45" s="91">
        <f>N45+O45</f>
        <v>3</v>
      </c>
      <c r="Q45" s="80">
        <f>IFERROR(P45/M45,"-")</f>
        <v>3</v>
      </c>
      <c r="R45" s="79">
        <v>1</v>
      </c>
      <c r="S45" s="79">
        <v>0</v>
      </c>
      <c r="T45" s="80">
        <f>IFERROR(R45/(P45),"-")</f>
        <v>0.33333333333333</v>
      </c>
      <c r="U45" s="186"/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0.33333333333333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2</v>
      </c>
      <c r="BX45" s="125">
        <f>IF(P45=0,"",IF(BW45=0,"",(BW45/P45)))</f>
        <v>0.66666666666667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0.094444444444444</v>
      </c>
      <c r="B46" s="189" t="s">
        <v>142</v>
      </c>
      <c r="C46" s="189"/>
      <c r="D46" s="189" t="s">
        <v>96</v>
      </c>
      <c r="E46" s="189" t="s">
        <v>137</v>
      </c>
      <c r="F46" s="189" t="s">
        <v>64</v>
      </c>
      <c r="G46" s="88" t="s">
        <v>143</v>
      </c>
      <c r="H46" s="88" t="s">
        <v>139</v>
      </c>
      <c r="I46" s="190" t="s">
        <v>140</v>
      </c>
      <c r="J46" s="180">
        <v>180000</v>
      </c>
      <c r="K46" s="79">
        <v>25</v>
      </c>
      <c r="L46" s="79">
        <v>0</v>
      </c>
      <c r="M46" s="79">
        <v>121</v>
      </c>
      <c r="N46" s="89">
        <v>8</v>
      </c>
      <c r="O46" s="90">
        <v>0</v>
      </c>
      <c r="P46" s="91">
        <f>N46+O46</f>
        <v>8</v>
      </c>
      <c r="Q46" s="80">
        <f>IFERROR(P46/M46,"-")</f>
        <v>0.066115702479339</v>
      </c>
      <c r="R46" s="79">
        <v>0</v>
      </c>
      <c r="S46" s="79">
        <v>4</v>
      </c>
      <c r="T46" s="80">
        <f>IFERROR(R46/(P46),"-")</f>
        <v>0</v>
      </c>
      <c r="U46" s="186">
        <f>IFERROR(J46/SUM(N46:O47),"-")</f>
        <v>15000</v>
      </c>
      <c r="V46" s="82">
        <v>3</v>
      </c>
      <c r="W46" s="80">
        <f>IF(P46=0,"-",V46/P46)</f>
        <v>0.375</v>
      </c>
      <c r="X46" s="185">
        <v>5000</v>
      </c>
      <c r="Y46" s="186">
        <f>IFERROR(X46/P46,"-")</f>
        <v>625</v>
      </c>
      <c r="Z46" s="186">
        <f>IFERROR(X46/V46,"-")</f>
        <v>1666.6666666667</v>
      </c>
      <c r="AA46" s="180">
        <f>SUM(X46:X47)-SUM(J46:J47)</f>
        <v>-163000</v>
      </c>
      <c r="AB46" s="83">
        <f>SUM(X46:X47)/SUM(J46:J47)</f>
        <v>0.094444444444444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>
        <v>2</v>
      </c>
      <c r="AW46" s="105">
        <f>IF(P46=0,"",IF(AV46=0,"",(AV46/P46)))</f>
        <v>0.25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>
        <v>2</v>
      </c>
      <c r="BF46" s="111">
        <f>IF(P46=0,"",IF(BE46=0,"",(BE46/P46)))</f>
        <v>0.25</v>
      </c>
      <c r="BG46" s="110">
        <v>1</v>
      </c>
      <c r="BH46" s="112">
        <f>IFERROR(BG46/BE46,"-")</f>
        <v>0.5</v>
      </c>
      <c r="BI46" s="113">
        <v>1000</v>
      </c>
      <c r="BJ46" s="114">
        <f>IFERROR(BI46/BE46,"-")</f>
        <v>500</v>
      </c>
      <c r="BK46" s="115">
        <v>1</v>
      </c>
      <c r="BL46" s="115"/>
      <c r="BM46" s="115"/>
      <c r="BN46" s="117">
        <v>3</v>
      </c>
      <c r="BO46" s="118">
        <f>IF(P46=0,"",IF(BN46=0,"",(BN46/P46)))</f>
        <v>0.375</v>
      </c>
      <c r="BP46" s="119">
        <v>1</v>
      </c>
      <c r="BQ46" s="120">
        <f>IFERROR(BP46/BN46,"-")</f>
        <v>0.33333333333333</v>
      </c>
      <c r="BR46" s="121">
        <v>1000</v>
      </c>
      <c r="BS46" s="122">
        <f>IFERROR(BR46/BN46,"-")</f>
        <v>333.33333333333</v>
      </c>
      <c r="BT46" s="123">
        <v>1</v>
      </c>
      <c r="BU46" s="123"/>
      <c r="BV46" s="123"/>
      <c r="BW46" s="124">
        <v>1</v>
      </c>
      <c r="BX46" s="125">
        <f>IF(P46=0,"",IF(BW46=0,"",(BW46/P46)))</f>
        <v>0.125</v>
      </c>
      <c r="BY46" s="126">
        <v>1</v>
      </c>
      <c r="BZ46" s="127">
        <f>IFERROR(BY46/BW46,"-")</f>
        <v>1</v>
      </c>
      <c r="CA46" s="128">
        <v>3000</v>
      </c>
      <c r="CB46" s="129">
        <f>IFERROR(CA46/BW46,"-")</f>
        <v>3000</v>
      </c>
      <c r="CC46" s="130">
        <v>1</v>
      </c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3</v>
      </c>
      <c r="CP46" s="139">
        <v>5000</v>
      </c>
      <c r="CQ46" s="139">
        <v>3000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144</v>
      </c>
      <c r="C47" s="189"/>
      <c r="D47" s="189" t="s">
        <v>96</v>
      </c>
      <c r="E47" s="189" t="s">
        <v>137</v>
      </c>
      <c r="F47" s="189" t="s">
        <v>69</v>
      </c>
      <c r="G47" s="88"/>
      <c r="H47" s="88"/>
      <c r="I47" s="88"/>
      <c r="J47" s="180"/>
      <c r="K47" s="79">
        <v>88</v>
      </c>
      <c r="L47" s="79">
        <v>24</v>
      </c>
      <c r="M47" s="79">
        <v>13</v>
      </c>
      <c r="N47" s="89">
        <v>4</v>
      </c>
      <c r="O47" s="90">
        <v>0</v>
      </c>
      <c r="P47" s="91">
        <f>N47+O47</f>
        <v>4</v>
      </c>
      <c r="Q47" s="80">
        <f>IFERROR(P47/M47,"-")</f>
        <v>0.30769230769231</v>
      </c>
      <c r="R47" s="79">
        <v>0</v>
      </c>
      <c r="S47" s="79">
        <v>0</v>
      </c>
      <c r="T47" s="80">
        <f>IFERROR(R47/(P47),"-")</f>
        <v>0</v>
      </c>
      <c r="U47" s="186"/>
      <c r="V47" s="82">
        <v>1</v>
      </c>
      <c r="W47" s="80">
        <f>IF(P47=0,"-",V47/P47)</f>
        <v>0.25</v>
      </c>
      <c r="X47" s="185">
        <v>12000</v>
      </c>
      <c r="Y47" s="186">
        <f>IFERROR(X47/P47,"-")</f>
        <v>3000</v>
      </c>
      <c r="Z47" s="186">
        <f>IFERROR(X47/V47,"-")</f>
        <v>12000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2</v>
      </c>
      <c r="BO47" s="118">
        <f>IF(P47=0,"",IF(BN47=0,"",(BN47/P47)))</f>
        <v>0.5</v>
      </c>
      <c r="BP47" s="119">
        <v>1</v>
      </c>
      <c r="BQ47" s="120">
        <f>IFERROR(BP47/BN47,"-")</f>
        <v>0.5</v>
      </c>
      <c r="BR47" s="121">
        <v>12000</v>
      </c>
      <c r="BS47" s="122">
        <f>IFERROR(BR47/BN47,"-")</f>
        <v>6000</v>
      </c>
      <c r="BT47" s="123"/>
      <c r="BU47" s="123"/>
      <c r="BV47" s="123">
        <v>1</v>
      </c>
      <c r="BW47" s="124">
        <v>2</v>
      </c>
      <c r="BX47" s="125">
        <f>IF(P47=0,"",IF(BW47=0,"",(BW47/P47)))</f>
        <v>0.5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12000</v>
      </c>
      <c r="CQ47" s="139">
        <v>12000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0.27222222222222</v>
      </c>
      <c r="B48" s="189" t="s">
        <v>145</v>
      </c>
      <c r="C48" s="189"/>
      <c r="D48" s="189" t="s">
        <v>146</v>
      </c>
      <c r="E48" s="189" t="s">
        <v>147</v>
      </c>
      <c r="F48" s="189" t="s">
        <v>64</v>
      </c>
      <c r="G48" s="88" t="s">
        <v>65</v>
      </c>
      <c r="H48" s="88" t="s">
        <v>148</v>
      </c>
      <c r="I48" s="190" t="s">
        <v>140</v>
      </c>
      <c r="J48" s="180">
        <v>180000</v>
      </c>
      <c r="K48" s="79">
        <v>30</v>
      </c>
      <c r="L48" s="79">
        <v>0</v>
      </c>
      <c r="M48" s="79">
        <v>682</v>
      </c>
      <c r="N48" s="89">
        <v>8</v>
      </c>
      <c r="O48" s="90">
        <v>0</v>
      </c>
      <c r="P48" s="91">
        <f>N48+O48</f>
        <v>8</v>
      </c>
      <c r="Q48" s="80">
        <f>IFERROR(P48/M48,"-")</f>
        <v>0.011730205278592</v>
      </c>
      <c r="R48" s="79">
        <v>0</v>
      </c>
      <c r="S48" s="79">
        <v>4</v>
      </c>
      <c r="T48" s="80">
        <f>IFERROR(R48/(P48),"-")</f>
        <v>0</v>
      </c>
      <c r="U48" s="186">
        <f>IFERROR(J48/SUM(N48:O49),"-")</f>
        <v>20000</v>
      </c>
      <c r="V48" s="82">
        <v>3</v>
      </c>
      <c r="W48" s="80">
        <f>IF(P48=0,"-",V48/P48)</f>
        <v>0.375</v>
      </c>
      <c r="X48" s="185">
        <v>49000</v>
      </c>
      <c r="Y48" s="186">
        <f>IFERROR(X48/P48,"-")</f>
        <v>6125</v>
      </c>
      <c r="Z48" s="186">
        <f>IFERROR(X48/V48,"-")</f>
        <v>16333.333333333</v>
      </c>
      <c r="AA48" s="180">
        <f>SUM(X48:X49)-SUM(J48:J49)</f>
        <v>-131000</v>
      </c>
      <c r="AB48" s="83">
        <f>SUM(X48:X49)/SUM(J48:J49)</f>
        <v>0.27222222222222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1</v>
      </c>
      <c r="AW48" s="105">
        <f>IF(P48=0,"",IF(AV48=0,"",(AV48/P48)))</f>
        <v>0.125</v>
      </c>
      <c r="AX48" s="104">
        <v>1</v>
      </c>
      <c r="AY48" s="106">
        <f>IFERROR(AX48/AV48,"-")</f>
        <v>1</v>
      </c>
      <c r="AZ48" s="107">
        <v>5000</v>
      </c>
      <c r="BA48" s="108">
        <f>IFERROR(AZ48/AV48,"-")</f>
        <v>5000</v>
      </c>
      <c r="BB48" s="109">
        <v>1</v>
      </c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3</v>
      </c>
      <c r="BO48" s="118">
        <f>IF(P48=0,"",IF(BN48=0,"",(BN48/P48)))</f>
        <v>0.375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4</v>
      </c>
      <c r="BX48" s="125">
        <f>IF(P48=0,"",IF(BW48=0,"",(BW48/P48)))</f>
        <v>0.5</v>
      </c>
      <c r="BY48" s="126">
        <v>2</v>
      </c>
      <c r="BZ48" s="127">
        <f>IFERROR(BY48/BW48,"-")</f>
        <v>0.5</v>
      </c>
      <c r="CA48" s="128">
        <v>44000</v>
      </c>
      <c r="CB48" s="129">
        <f>IFERROR(CA48/BW48,"-")</f>
        <v>11000</v>
      </c>
      <c r="CC48" s="130">
        <v>1</v>
      </c>
      <c r="CD48" s="130"/>
      <c r="CE48" s="130">
        <v>1</v>
      </c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3</v>
      </c>
      <c r="CP48" s="139">
        <v>49000</v>
      </c>
      <c r="CQ48" s="139">
        <v>34000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149</v>
      </c>
      <c r="C49" s="189"/>
      <c r="D49" s="189" t="s">
        <v>146</v>
      </c>
      <c r="E49" s="189" t="s">
        <v>147</v>
      </c>
      <c r="F49" s="189" t="s">
        <v>69</v>
      </c>
      <c r="G49" s="88"/>
      <c r="H49" s="88"/>
      <c r="I49" s="88"/>
      <c r="J49" s="180"/>
      <c r="K49" s="79">
        <v>29</v>
      </c>
      <c r="L49" s="79">
        <v>24</v>
      </c>
      <c r="M49" s="79">
        <v>13</v>
      </c>
      <c r="N49" s="89">
        <v>1</v>
      </c>
      <c r="O49" s="90">
        <v>0</v>
      </c>
      <c r="P49" s="91">
        <f>N49+O49</f>
        <v>1</v>
      </c>
      <c r="Q49" s="80">
        <f>IFERROR(P49/M49,"-")</f>
        <v>0.076923076923077</v>
      </c>
      <c r="R49" s="79">
        <v>0</v>
      </c>
      <c r="S49" s="79">
        <v>0</v>
      </c>
      <c r="T49" s="80">
        <f>IFERROR(R49/(P49),"-")</f>
        <v>0</v>
      </c>
      <c r="U49" s="186"/>
      <c r="V49" s="82">
        <v>0</v>
      </c>
      <c r="W49" s="80">
        <f>IF(P49=0,"-",V49/P49)</f>
        <v>0</v>
      </c>
      <c r="X49" s="185">
        <v>0</v>
      </c>
      <c r="Y49" s="186">
        <f>IFERROR(X49/P49,"-")</f>
        <v>0</v>
      </c>
      <c r="Z49" s="186" t="str">
        <f>IFERROR(X49/V49,"-")</f>
        <v>-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>
        <v>1</v>
      </c>
      <c r="BX49" s="125">
        <f>IF(P49=0,"",IF(BW49=0,"",(BW49/P49)))</f>
        <v>1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0.32777777777778</v>
      </c>
      <c r="B50" s="189" t="s">
        <v>150</v>
      </c>
      <c r="C50" s="189"/>
      <c r="D50" s="189" t="s">
        <v>146</v>
      </c>
      <c r="E50" s="189" t="s">
        <v>147</v>
      </c>
      <c r="F50" s="189" t="s">
        <v>64</v>
      </c>
      <c r="G50" s="88" t="s">
        <v>81</v>
      </c>
      <c r="H50" s="88" t="s">
        <v>148</v>
      </c>
      <c r="I50" s="190" t="s">
        <v>140</v>
      </c>
      <c r="J50" s="180">
        <v>180000</v>
      </c>
      <c r="K50" s="79">
        <v>44</v>
      </c>
      <c r="L50" s="79">
        <v>0</v>
      </c>
      <c r="M50" s="79">
        <v>135</v>
      </c>
      <c r="N50" s="89">
        <v>16</v>
      </c>
      <c r="O50" s="90">
        <v>0</v>
      </c>
      <c r="P50" s="91">
        <f>N50+O50</f>
        <v>16</v>
      </c>
      <c r="Q50" s="80">
        <f>IFERROR(P50/M50,"-")</f>
        <v>0.11851851851852</v>
      </c>
      <c r="R50" s="79">
        <v>1</v>
      </c>
      <c r="S50" s="79">
        <v>4</v>
      </c>
      <c r="T50" s="80">
        <f>IFERROR(R50/(P50),"-")</f>
        <v>0.0625</v>
      </c>
      <c r="U50" s="186">
        <f>IFERROR(J50/SUM(N50:O51),"-")</f>
        <v>10588.235294118</v>
      </c>
      <c r="V50" s="82">
        <v>5</v>
      </c>
      <c r="W50" s="80">
        <f>IF(P50=0,"-",V50/P50)</f>
        <v>0.3125</v>
      </c>
      <c r="X50" s="185">
        <v>59000</v>
      </c>
      <c r="Y50" s="186">
        <f>IFERROR(X50/P50,"-")</f>
        <v>3687.5</v>
      </c>
      <c r="Z50" s="186">
        <f>IFERROR(X50/V50,"-")</f>
        <v>11800</v>
      </c>
      <c r="AA50" s="180">
        <f>SUM(X50:X51)-SUM(J50:J51)</f>
        <v>-121000</v>
      </c>
      <c r="AB50" s="83">
        <f>SUM(X50:X51)/SUM(J50:J51)</f>
        <v>0.32777777777778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4</v>
      </c>
      <c r="BF50" s="111">
        <f>IF(P50=0,"",IF(BE50=0,"",(BE50/P50)))</f>
        <v>0.25</v>
      </c>
      <c r="BG50" s="110">
        <v>2</v>
      </c>
      <c r="BH50" s="112">
        <f>IFERROR(BG50/BE50,"-")</f>
        <v>0.5</v>
      </c>
      <c r="BI50" s="113">
        <v>46000</v>
      </c>
      <c r="BJ50" s="114">
        <f>IFERROR(BI50/BE50,"-")</f>
        <v>11500</v>
      </c>
      <c r="BK50" s="115"/>
      <c r="BL50" s="115"/>
      <c r="BM50" s="115">
        <v>2</v>
      </c>
      <c r="BN50" s="117">
        <v>8</v>
      </c>
      <c r="BO50" s="118">
        <f>IF(P50=0,"",IF(BN50=0,"",(BN50/P50)))</f>
        <v>0.5</v>
      </c>
      <c r="BP50" s="119">
        <v>1</v>
      </c>
      <c r="BQ50" s="120">
        <f>IFERROR(BP50/BN50,"-")</f>
        <v>0.125</v>
      </c>
      <c r="BR50" s="121">
        <v>2000</v>
      </c>
      <c r="BS50" s="122">
        <f>IFERROR(BR50/BN50,"-")</f>
        <v>250</v>
      </c>
      <c r="BT50" s="123">
        <v>1</v>
      </c>
      <c r="BU50" s="123"/>
      <c r="BV50" s="123"/>
      <c r="BW50" s="124">
        <v>4</v>
      </c>
      <c r="BX50" s="125">
        <f>IF(P50=0,"",IF(BW50=0,"",(BW50/P50)))</f>
        <v>0.25</v>
      </c>
      <c r="BY50" s="126">
        <v>2</v>
      </c>
      <c r="BZ50" s="127">
        <f>IFERROR(BY50/BW50,"-")</f>
        <v>0.5</v>
      </c>
      <c r="CA50" s="128">
        <v>11000</v>
      </c>
      <c r="CB50" s="129">
        <f>IFERROR(CA50/BW50,"-")</f>
        <v>2750</v>
      </c>
      <c r="CC50" s="130">
        <v>1</v>
      </c>
      <c r="CD50" s="130">
        <v>1</v>
      </c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5</v>
      </c>
      <c r="CP50" s="139">
        <v>59000</v>
      </c>
      <c r="CQ50" s="139">
        <v>30000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151</v>
      </c>
      <c r="C51" s="189"/>
      <c r="D51" s="189" t="s">
        <v>146</v>
      </c>
      <c r="E51" s="189" t="s">
        <v>147</v>
      </c>
      <c r="F51" s="189" t="s">
        <v>69</v>
      </c>
      <c r="G51" s="88"/>
      <c r="H51" s="88"/>
      <c r="I51" s="88"/>
      <c r="J51" s="180"/>
      <c r="K51" s="79">
        <v>44</v>
      </c>
      <c r="L51" s="79">
        <v>27</v>
      </c>
      <c r="M51" s="79">
        <v>43</v>
      </c>
      <c r="N51" s="89">
        <v>1</v>
      </c>
      <c r="O51" s="90">
        <v>0</v>
      </c>
      <c r="P51" s="91">
        <f>N51+O51</f>
        <v>1</v>
      </c>
      <c r="Q51" s="80">
        <f>IFERROR(P51/M51,"-")</f>
        <v>0.023255813953488</v>
      </c>
      <c r="R51" s="79">
        <v>0</v>
      </c>
      <c r="S51" s="79">
        <v>0</v>
      </c>
      <c r="T51" s="80">
        <f>IFERROR(R51/(P51),"-")</f>
        <v>0</v>
      </c>
      <c r="U51" s="186"/>
      <c r="V51" s="82">
        <v>0</v>
      </c>
      <c r="W51" s="80">
        <f>IF(P51=0,"-",V51/P51)</f>
        <v>0</v>
      </c>
      <c r="X51" s="185">
        <v>0</v>
      </c>
      <c r="Y51" s="186">
        <f>IFERROR(X51/P51,"-")</f>
        <v>0</v>
      </c>
      <c r="Z51" s="186" t="str">
        <f>IFERROR(X51/V51,"-")</f>
        <v>-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>
        <v>1</v>
      </c>
      <c r="BX51" s="125">
        <f>IF(P51=0,"",IF(BW51=0,"",(BW51/P51)))</f>
        <v>1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0.019230769230769</v>
      </c>
      <c r="B52" s="189" t="s">
        <v>152</v>
      </c>
      <c r="C52" s="189"/>
      <c r="D52" s="189" t="s">
        <v>90</v>
      </c>
      <c r="E52" s="189" t="s">
        <v>91</v>
      </c>
      <c r="F52" s="189" t="s">
        <v>64</v>
      </c>
      <c r="G52" s="88" t="s">
        <v>153</v>
      </c>
      <c r="H52" s="88" t="s">
        <v>139</v>
      </c>
      <c r="I52" s="190" t="s">
        <v>154</v>
      </c>
      <c r="J52" s="180">
        <v>156000</v>
      </c>
      <c r="K52" s="79">
        <v>22</v>
      </c>
      <c r="L52" s="79">
        <v>0</v>
      </c>
      <c r="M52" s="79">
        <v>60</v>
      </c>
      <c r="N52" s="89">
        <v>9</v>
      </c>
      <c r="O52" s="90">
        <v>0</v>
      </c>
      <c r="P52" s="91">
        <f>N52+O52</f>
        <v>9</v>
      </c>
      <c r="Q52" s="80">
        <f>IFERROR(P52/M52,"-")</f>
        <v>0.15</v>
      </c>
      <c r="R52" s="79">
        <v>0</v>
      </c>
      <c r="S52" s="79">
        <v>3</v>
      </c>
      <c r="T52" s="80">
        <f>IFERROR(R52/(P52),"-")</f>
        <v>0</v>
      </c>
      <c r="U52" s="186">
        <f>IFERROR(J52/SUM(N52:O53),"-")</f>
        <v>17333.333333333</v>
      </c>
      <c r="V52" s="82">
        <v>1</v>
      </c>
      <c r="W52" s="80">
        <f>IF(P52=0,"-",V52/P52)</f>
        <v>0.11111111111111</v>
      </c>
      <c r="X52" s="185">
        <v>3000</v>
      </c>
      <c r="Y52" s="186">
        <f>IFERROR(X52/P52,"-")</f>
        <v>333.33333333333</v>
      </c>
      <c r="Z52" s="186">
        <f>IFERROR(X52/V52,"-")</f>
        <v>3000</v>
      </c>
      <c r="AA52" s="180">
        <f>SUM(X52:X53)-SUM(J52:J53)</f>
        <v>-153000</v>
      </c>
      <c r="AB52" s="83">
        <f>SUM(X52:X53)/SUM(J52:J53)</f>
        <v>0.019230769230769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3</v>
      </c>
      <c r="BO52" s="118">
        <f>IF(P52=0,"",IF(BN52=0,"",(BN52/P52)))</f>
        <v>0.33333333333333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5</v>
      </c>
      <c r="BX52" s="125">
        <f>IF(P52=0,"",IF(BW52=0,"",(BW52/P52)))</f>
        <v>0.55555555555556</v>
      </c>
      <c r="BY52" s="126">
        <v>1</v>
      </c>
      <c r="BZ52" s="127">
        <f>IFERROR(BY52/BW52,"-")</f>
        <v>0.2</v>
      </c>
      <c r="CA52" s="128">
        <v>3000</v>
      </c>
      <c r="CB52" s="129">
        <f>IFERROR(CA52/BW52,"-")</f>
        <v>600</v>
      </c>
      <c r="CC52" s="130">
        <v>1</v>
      </c>
      <c r="CD52" s="130"/>
      <c r="CE52" s="130"/>
      <c r="CF52" s="131">
        <v>1</v>
      </c>
      <c r="CG52" s="132">
        <f>IF(P52=0,"",IF(CF52=0,"",(CF52/P52)))</f>
        <v>0.11111111111111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1</v>
      </c>
      <c r="CP52" s="139">
        <v>3000</v>
      </c>
      <c r="CQ52" s="139">
        <v>3000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155</v>
      </c>
      <c r="C53" s="189"/>
      <c r="D53" s="189" t="s">
        <v>90</v>
      </c>
      <c r="E53" s="189" t="s">
        <v>91</v>
      </c>
      <c r="F53" s="189" t="s">
        <v>69</v>
      </c>
      <c r="G53" s="88"/>
      <c r="H53" s="88"/>
      <c r="I53" s="88"/>
      <c r="J53" s="180"/>
      <c r="K53" s="79">
        <v>12</v>
      </c>
      <c r="L53" s="79">
        <v>7</v>
      </c>
      <c r="M53" s="79">
        <v>10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186"/>
      <c r="V53" s="82">
        <v>0</v>
      </c>
      <c r="W53" s="80" t="str">
        <f>IF(P53=0,"-",V53/P53)</f>
        <v>-</v>
      </c>
      <c r="X53" s="185">
        <v>0</v>
      </c>
      <c r="Y53" s="186" t="str">
        <f>IFERROR(X53/P53,"-")</f>
        <v>-</v>
      </c>
      <c r="Z53" s="186" t="str">
        <f>IFERROR(X53/V53,"-")</f>
        <v>-</v>
      </c>
      <c r="AA53" s="18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0.097222222222222</v>
      </c>
      <c r="B54" s="189" t="s">
        <v>156</v>
      </c>
      <c r="C54" s="189"/>
      <c r="D54" s="189" t="s">
        <v>146</v>
      </c>
      <c r="E54" s="189" t="s">
        <v>147</v>
      </c>
      <c r="F54" s="189" t="s">
        <v>64</v>
      </c>
      <c r="G54" s="88" t="s">
        <v>120</v>
      </c>
      <c r="H54" s="88" t="s">
        <v>157</v>
      </c>
      <c r="I54" s="88" t="s">
        <v>158</v>
      </c>
      <c r="J54" s="180">
        <v>144000</v>
      </c>
      <c r="K54" s="79">
        <v>16</v>
      </c>
      <c r="L54" s="79">
        <v>0</v>
      </c>
      <c r="M54" s="79">
        <v>68</v>
      </c>
      <c r="N54" s="89">
        <v>4</v>
      </c>
      <c r="O54" s="90">
        <v>0</v>
      </c>
      <c r="P54" s="91">
        <f>N54+O54</f>
        <v>4</v>
      </c>
      <c r="Q54" s="80">
        <f>IFERROR(P54/M54,"-")</f>
        <v>0.058823529411765</v>
      </c>
      <c r="R54" s="79">
        <v>0</v>
      </c>
      <c r="S54" s="79">
        <v>0</v>
      </c>
      <c r="T54" s="80">
        <f>IFERROR(R54/(P54),"-")</f>
        <v>0</v>
      </c>
      <c r="U54" s="186">
        <f>IFERROR(J54/SUM(N54:O55),"-")</f>
        <v>18000</v>
      </c>
      <c r="V54" s="82">
        <v>0</v>
      </c>
      <c r="W54" s="80">
        <f>IF(P54=0,"-",V54/P54)</f>
        <v>0</v>
      </c>
      <c r="X54" s="185">
        <v>0</v>
      </c>
      <c r="Y54" s="186">
        <f>IFERROR(X54/P54,"-")</f>
        <v>0</v>
      </c>
      <c r="Z54" s="186" t="str">
        <f>IFERROR(X54/V54,"-")</f>
        <v>-</v>
      </c>
      <c r="AA54" s="180">
        <f>SUM(X54:X55)-SUM(J54:J55)</f>
        <v>-130000</v>
      </c>
      <c r="AB54" s="83">
        <f>SUM(X54:X55)/SUM(J54:J55)</f>
        <v>0.097222222222222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1</v>
      </c>
      <c r="AN54" s="99">
        <f>IF(P54=0,"",IF(AM54=0,"",(AM54/P54)))</f>
        <v>0.25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0.25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1</v>
      </c>
      <c r="BO54" s="118">
        <f>IF(P54=0,"",IF(BN54=0,"",(BN54/P54)))</f>
        <v>0.25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0.25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159</v>
      </c>
      <c r="C55" s="189"/>
      <c r="D55" s="189" t="s">
        <v>146</v>
      </c>
      <c r="E55" s="189" t="s">
        <v>147</v>
      </c>
      <c r="F55" s="189" t="s">
        <v>69</v>
      </c>
      <c r="G55" s="88"/>
      <c r="H55" s="88"/>
      <c r="I55" s="88"/>
      <c r="J55" s="180"/>
      <c r="K55" s="79">
        <v>44</v>
      </c>
      <c r="L55" s="79">
        <v>23</v>
      </c>
      <c r="M55" s="79">
        <v>8</v>
      </c>
      <c r="N55" s="89">
        <v>4</v>
      </c>
      <c r="O55" s="90">
        <v>0</v>
      </c>
      <c r="P55" s="91">
        <f>N55+O55</f>
        <v>4</v>
      </c>
      <c r="Q55" s="80">
        <f>IFERROR(P55/M55,"-")</f>
        <v>0.5</v>
      </c>
      <c r="R55" s="79">
        <v>1</v>
      </c>
      <c r="S55" s="79">
        <v>1</v>
      </c>
      <c r="T55" s="80">
        <f>IFERROR(R55/(P55),"-")</f>
        <v>0.25</v>
      </c>
      <c r="U55" s="186"/>
      <c r="V55" s="82">
        <v>2</v>
      </c>
      <c r="W55" s="80">
        <f>IF(P55=0,"-",V55/P55)</f>
        <v>0.5</v>
      </c>
      <c r="X55" s="185">
        <v>14000</v>
      </c>
      <c r="Y55" s="186">
        <f>IFERROR(X55/P55,"-")</f>
        <v>3500</v>
      </c>
      <c r="Z55" s="186">
        <f>IFERROR(X55/V55,"-")</f>
        <v>7000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0.25</v>
      </c>
      <c r="BP55" s="119">
        <v>1</v>
      </c>
      <c r="BQ55" s="120">
        <f>IFERROR(BP55/BN55,"-")</f>
        <v>1</v>
      </c>
      <c r="BR55" s="121">
        <v>1000</v>
      </c>
      <c r="BS55" s="122">
        <f>IFERROR(BR55/BN55,"-")</f>
        <v>1000</v>
      </c>
      <c r="BT55" s="123">
        <v>1</v>
      </c>
      <c r="BU55" s="123"/>
      <c r="BV55" s="123"/>
      <c r="BW55" s="124">
        <v>1</v>
      </c>
      <c r="BX55" s="125">
        <f>IF(P55=0,"",IF(BW55=0,"",(BW55/P55)))</f>
        <v>0.25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>
        <v>2</v>
      </c>
      <c r="CG55" s="132">
        <f>IF(P55=0,"",IF(CF55=0,"",(CF55/P55)))</f>
        <v>0.5</v>
      </c>
      <c r="CH55" s="133">
        <v>1</v>
      </c>
      <c r="CI55" s="134">
        <f>IFERROR(CH55/CF55,"-")</f>
        <v>0.5</v>
      </c>
      <c r="CJ55" s="135">
        <v>13000</v>
      </c>
      <c r="CK55" s="136">
        <f>IFERROR(CJ55/CF55,"-")</f>
        <v>6500</v>
      </c>
      <c r="CL55" s="137"/>
      <c r="CM55" s="137"/>
      <c r="CN55" s="137">
        <v>1</v>
      </c>
      <c r="CO55" s="138">
        <v>2</v>
      </c>
      <c r="CP55" s="139">
        <v>14000</v>
      </c>
      <c r="CQ55" s="139">
        <v>13000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5.0166666666667</v>
      </c>
      <c r="B56" s="189" t="s">
        <v>160</v>
      </c>
      <c r="C56" s="189"/>
      <c r="D56" s="189" t="s">
        <v>161</v>
      </c>
      <c r="E56" s="189" t="s">
        <v>63</v>
      </c>
      <c r="F56" s="189" t="s">
        <v>64</v>
      </c>
      <c r="G56" s="88" t="s">
        <v>162</v>
      </c>
      <c r="H56" s="88" t="s">
        <v>163</v>
      </c>
      <c r="I56" s="190" t="s">
        <v>140</v>
      </c>
      <c r="J56" s="180">
        <v>60000</v>
      </c>
      <c r="K56" s="79">
        <v>15</v>
      </c>
      <c r="L56" s="79">
        <v>0</v>
      </c>
      <c r="M56" s="79">
        <v>80</v>
      </c>
      <c r="N56" s="89">
        <v>6</v>
      </c>
      <c r="O56" s="90">
        <v>0</v>
      </c>
      <c r="P56" s="91">
        <f>N56+O56</f>
        <v>6</v>
      </c>
      <c r="Q56" s="80">
        <f>IFERROR(P56/M56,"-")</f>
        <v>0.075</v>
      </c>
      <c r="R56" s="79">
        <v>1</v>
      </c>
      <c r="S56" s="79">
        <v>2</v>
      </c>
      <c r="T56" s="80">
        <f>IFERROR(R56/(P56),"-")</f>
        <v>0.16666666666667</v>
      </c>
      <c r="U56" s="186">
        <f>IFERROR(J56/SUM(N56:O57),"-")</f>
        <v>7500</v>
      </c>
      <c r="V56" s="82">
        <v>3</v>
      </c>
      <c r="W56" s="80">
        <f>IF(P56=0,"-",V56/P56)</f>
        <v>0.5</v>
      </c>
      <c r="X56" s="185">
        <v>288000</v>
      </c>
      <c r="Y56" s="186">
        <f>IFERROR(X56/P56,"-")</f>
        <v>48000</v>
      </c>
      <c r="Z56" s="186">
        <f>IFERROR(X56/V56,"-")</f>
        <v>96000</v>
      </c>
      <c r="AA56" s="180">
        <f>SUM(X56:X57)-SUM(J56:J57)</f>
        <v>241000</v>
      </c>
      <c r="AB56" s="83">
        <f>SUM(X56:X57)/SUM(J56:J57)</f>
        <v>5.0166666666667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0.16666666666667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1</v>
      </c>
      <c r="BO56" s="118">
        <f>IF(P56=0,"",IF(BN56=0,"",(BN56/P56)))</f>
        <v>0.16666666666667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2</v>
      </c>
      <c r="BX56" s="125">
        <f>IF(P56=0,"",IF(BW56=0,"",(BW56/P56)))</f>
        <v>0.33333333333333</v>
      </c>
      <c r="BY56" s="126">
        <v>2</v>
      </c>
      <c r="BZ56" s="127">
        <f>IFERROR(BY56/BW56,"-")</f>
        <v>1</v>
      </c>
      <c r="CA56" s="128">
        <v>282000</v>
      </c>
      <c r="CB56" s="129">
        <f>IFERROR(CA56/BW56,"-")</f>
        <v>141000</v>
      </c>
      <c r="CC56" s="130">
        <v>1</v>
      </c>
      <c r="CD56" s="130"/>
      <c r="CE56" s="130">
        <v>1</v>
      </c>
      <c r="CF56" s="131">
        <v>2</v>
      </c>
      <c r="CG56" s="132">
        <f>IF(P56=0,"",IF(CF56=0,"",(CF56/P56)))</f>
        <v>0.33333333333333</v>
      </c>
      <c r="CH56" s="133">
        <v>1</v>
      </c>
      <c r="CI56" s="134">
        <f>IFERROR(CH56/CF56,"-")</f>
        <v>0.5</v>
      </c>
      <c r="CJ56" s="135">
        <v>6000</v>
      </c>
      <c r="CK56" s="136">
        <f>IFERROR(CJ56/CF56,"-")</f>
        <v>3000</v>
      </c>
      <c r="CL56" s="137"/>
      <c r="CM56" s="137">
        <v>1</v>
      </c>
      <c r="CN56" s="137"/>
      <c r="CO56" s="138">
        <v>3</v>
      </c>
      <c r="CP56" s="139">
        <v>288000</v>
      </c>
      <c r="CQ56" s="139">
        <v>281000</v>
      </c>
      <c r="CR56" s="139"/>
      <c r="CS56" s="140" t="str">
        <f>IF(AND(CQ56=0,CR56=0),"",IF(AND(CQ56&lt;=100000,CR56&lt;=100000),"",IF(CQ56/CP56&gt;0.7,"男高",IF(CR56/CP56&gt;0.7,"女高",""))))</f>
        <v>男高</v>
      </c>
    </row>
    <row r="57" spans="1:98">
      <c r="A57" s="78"/>
      <c r="B57" s="189" t="s">
        <v>164</v>
      </c>
      <c r="C57" s="189"/>
      <c r="D57" s="189" t="s">
        <v>161</v>
      </c>
      <c r="E57" s="189" t="s">
        <v>63</v>
      </c>
      <c r="F57" s="189" t="s">
        <v>69</v>
      </c>
      <c r="G57" s="88"/>
      <c r="H57" s="88"/>
      <c r="I57" s="88"/>
      <c r="J57" s="180"/>
      <c r="K57" s="79">
        <v>17</v>
      </c>
      <c r="L57" s="79">
        <v>14</v>
      </c>
      <c r="M57" s="79">
        <v>3</v>
      </c>
      <c r="N57" s="89">
        <v>2</v>
      </c>
      <c r="O57" s="90">
        <v>0</v>
      </c>
      <c r="P57" s="91">
        <f>N57+O57</f>
        <v>2</v>
      </c>
      <c r="Q57" s="80">
        <f>IFERROR(P57/M57,"-")</f>
        <v>0.66666666666667</v>
      </c>
      <c r="R57" s="79">
        <v>1</v>
      </c>
      <c r="S57" s="79">
        <v>0</v>
      </c>
      <c r="T57" s="80">
        <f>IFERROR(R57/(P57),"-")</f>
        <v>0.5</v>
      </c>
      <c r="U57" s="186"/>
      <c r="V57" s="82">
        <v>2</v>
      </c>
      <c r="W57" s="80">
        <f>IF(P57=0,"-",V57/P57)</f>
        <v>1</v>
      </c>
      <c r="X57" s="185">
        <v>13000</v>
      </c>
      <c r="Y57" s="186">
        <f>IFERROR(X57/P57,"-")</f>
        <v>6500</v>
      </c>
      <c r="Z57" s="186">
        <f>IFERROR(X57/V57,"-")</f>
        <v>6500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>
        <v>2</v>
      </c>
      <c r="CG57" s="132">
        <f>IF(P57=0,"",IF(CF57=0,"",(CF57/P57)))</f>
        <v>1</v>
      </c>
      <c r="CH57" s="133">
        <v>2</v>
      </c>
      <c r="CI57" s="134">
        <f>IFERROR(CH57/CF57,"-")</f>
        <v>1</v>
      </c>
      <c r="CJ57" s="135">
        <v>13000</v>
      </c>
      <c r="CK57" s="136">
        <f>IFERROR(CJ57/CF57,"-")</f>
        <v>6500</v>
      </c>
      <c r="CL57" s="137">
        <v>1</v>
      </c>
      <c r="CM57" s="137"/>
      <c r="CN57" s="137">
        <v>1</v>
      </c>
      <c r="CO57" s="138">
        <v>2</v>
      </c>
      <c r="CP57" s="139">
        <v>13000</v>
      </c>
      <c r="CQ57" s="139">
        <v>11000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0.052083333333333</v>
      </c>
      <c r="B58" s="189" t="s">
        <v>165</v>
      </c>
      <c r="C58" s="189"/>
      <c r="D58" s="189"/>
      <c r="E58" s="189"/>
      <c r="F58" s="189" t="s">
        <v>64</v>
      </c>
      <c r="G58" s="88" t="s">
        <v>166</v>
      </c>
      <c r="H58" s="88" t="s">
        <v>167</v>
      </c>
      <c r="I58" s="88" t="s">
        <v>168</v>
      </c>
      <c r="J58" s="180">
        <v>96000</v>
      </c>
      <c r="K58" s="79">
        <v>15</v>
      </c>
      <c r="L58" s="79">
        <v>0</v>
      </c>
      <c r="M58" s="79">
        <v>75</v>
      </c>
      <c r="N58" s="89">
        <v>8</v>
      </c>
      <c r="O58" s="90">
        <v>0</v>
      </c>
      <c r="P58" s="91">
        <f>N58+O58</f>
        <v>8</v>
      </c>
      <c r="Q58" s="80">
        <f>IFERROR(P58/M58,"-")</f>
        <v>0.10666666666667</v>
      </c>
      <c r="R58" s="79">
        <v>0</v>
      </c>
      <c r="S58" s="79">
        <v>5</v>
      </c>
      <c r="T58" s="80">
        <f>IFERROR(R58/(P58),"-")</f>
        <v>0</v>
      </c>
      <c r="U58" s="186">
        <f>IFERROR(J58/SUM(N58:O59),"-")</f>
        <v>12000</v>
      </c>
      <c r="V58" s="82">
        <v>1</v>
      </c>
      <c r="W58" s="80">
        <f>IF(P58=0,"-",V58/P58)</f>
        <v>0.125</v>
      </c>
      <c r="X58" s="185">
        <v>5000</v>
      </c>
      <c r="Y58" s="186">
        <f>IFERROR(X58/P58,"-")</f>
        <v>625</v>
      </c>
      <c r="Z58" s="186">
        <f>IFERROR(X58/V58,"-")</f>
        <v>5000</v>
      </c>
      <c r="AA58" s="180">
        <f>SUM(X58:X59)-SUM(J58:J59)</f>
        <v>-91000</v>
      </c>
      <c r="AB58" s="83">
        <f>SUM(X58:X59)/SUM(J58:J59)</f>
        <v>0.052083333333333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>
        <v>2</v>
      </c>
      <c r="AW58" s="105">
        <f>IF(P58=0,"",IF(AV58=0,"",(AV58/P58)))</f>
        <v>0.25</v>
      </c>
      <c r="AX58" s="104"/>
      <c r="AY58" s="106">
        <f>IFERROR(AX58/AV58,"-")</f>
        <v>0</v>
      </c>
      <c r="AZ58" s="107"/>
      <c r="BA58" s="108">
        <f>IFERROR(AZ58/AV58,"-")</f>
        <v>0</v>
      </c>
      <c r="BB58" s="109"/>
      <c r="BC58" s="109"/>
      <c r="BD58" s="109"/>
      <c r="BE58" s="110">
        <v>1</v>
      </c>
      <c r="BF58" s="111">
        <f>IF(P58=0,"",IF(BE58=0,"",(BE58/P58)))</f>
        <v>0.125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2</v>
      </c>
      <c r="BO58" s="118">
        <f>IF(P58=0,"",IF(BN58=0,"",(BN58/P58)))</f>
        <v>0.25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3</v>
      </c>
      <c r="BX58" s="125">
        <f>IF(P58=0,"",IF(BW58=0,"",(BW58/P58)))</f>
        <v>0.375</v>
      </c>
      <c r="BY58" s="126">
        <v>1</v>
      </c>
      <c r="BZ58" s="127">
        <f>IFERROR(BY58/BW58,"-")</f>
        <v>0.33333333333333</v>
      </c>
      <c r="CA58" s="128">
        <v>5000</v>
      </c>
      <c r="CB58" s="129">
        <f>IFERROR(CA58/BW58,"-")</f>
        <v>1666.6666666667</v>
      </c>
      <c r="CC58" s="130">
        <v>1</v>
      </c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5000</v>
      </c>
      <c r="CQ58" s="139">
        <v>5000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169</v>
      </c>
      <c r="C59" s="189"/>
      <c r="D59" s="189"/>
      <c r="E59" s="189"/>
      <c r="F59" s="189" t="s">
        <v>69</v>
      </c>
      <c r="G59" s="88"/>
      <c r="H59" s="88"/>
      <c r="I59" s="88"/>
      <c r="J59" s="180"/>
      <c r="K59" s="79">
        <v>16</v>
      </c>
      <c r="L59" s="79">
        <v>6</v>
      </c>
      <c r="M59" s="79">
        <v>0</v>
      </c>
      <c r="N59" s="89">
        <v>0</v>
      </c>
      <c r="O59" s="90">
        <v>0</v>
      </c>
      <c r="P59" s="91">
        <f>N59+O59</f>
        <v>0</v>
      </c>
      <c r="Q59" s="80" t="str">
        <f>IFERROR(P59/M59,"-")</f>
        <v>-</v>
      </c>
      <c r="R59" s="79">
        <v>0</v>
      </c>
      <c r="S59" s="79">
        <v>0</v>
      </c>
      <c r="T59" s="80" t="str">
        <f>IFERROR(R59/(P59),"-")</f>
        <v>-</v>
      </c>
      <c r="U59" s="186"/>
      <c r="V59" s="82">
        <v>0</v>
      </c>
      <c r="W59" s="80" t="str">
        <f>IF(P59=0,"-",V59/P59)</f>
        <v>-</v>
      </c>
      <c r="X59" s="185">
        <v>0</v>
      </c>
      <c r="Y59" s="186" t="str">
        <f>IFERROR(X59/P59,"-")</f>
        <v>-</v>
      </c>
      <c r="Z59" s="186" t="str">
        <f>IFERROR(X59/V59,"-")</f>
        <v>-</v>
      </c>
      <c r="AA59" s="18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 t="str">
        <f>AB60</f>
        <v>0</v>
      </c>
      <c r="B60" s="189" t="s">
        <v>170</v>
      </c>
      <c r="C60" s="189"/>
      <c r="D60" s="189"/>
      <c r="E60" s="189"/>
      <c r="F60" s="189" t="s">
        <v>64</v>
      </c>
      <c r="G60" s="88" t="s">
        <v>171</v>
      </c>
      <c r="H60" s="88" t="s">
        <v>167</v>
      </c>
      <c r="I60" s="190" t="s">
        <v>172</v>
      </c>
      <c r="J60" s="180">
        <v>0</v>
      </c>
      <c r="K60" s="79">
        <v>8</v>
      </c>
      <c r="L60" s="79">
        <v>0</v>
      </c>
      <c r="M60" s="79">
        <v>47</v>
      </c>
      <c r="N60" s="89">
        <v>1</v>
      </c>
      <c r="O60" s="90">
        <v>0</v>
      </c>
      <c r="P60" s="91">
        <f>N60+O60</f>
        <v>1</v>
      </c>
      <c r="Q60" s="80">
        <f>IFERROR(P60/M60,"-")</f>
        <v>0.021276595744681</v>
      </c>
      <c r="R60" s="79">
        <v>0</v>
      </c>
      <c r="S60" s="79">
        <v>0</v>
      </c>
      <c r="T60" s="80">
        <f>IFERROR(R60/(P60),"-")</f>
        <v>0</v>
      </c>
      <c r="U60" s="186">
        <f>IFERROR(J60/SUM(N60:O61),"-")</f>
        <v>0</v>
      </c>
      <c r="V60" s="82">
        <v>0</v>
      </c>
      <c r="W60" s="80">
        <f>IF(P60=0,"-",V60/P60)</f>
        <v>0</v>
      </c>
      <c r="X60" s="185">
        <v>0</v>
      </c>
      <c r="Y60" s="186">
        <f>IFERROR(X60/P60,"-")</f>
        <v>0</v>
      </c>
      <c r="Z60" s="186" t="str">
        <f>IFERROR(X60/V60,"-")</f>
        <v>-</v>
      </c>
      <c r="AA60" s="180">
        <f>SUM(X60:X61)-SUM(J60:J61)</f>
        <v>0</v>
      </c>
      <c r="AB60" s="83" t="str">
        <f>SUM(X60:X61)/SUM(J60:J61)</f>
        <v>0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>
        <v>1</v>
      </c>
      <c r="BX60" s="125">
        <f>IF(P60=0,"",IF(BW60=0,"",(BW60/P60)))</f>
        <v>1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173</v>
      </c>
      <c r="C61" s="189"/>
      <c r="D61" s="189"/>
      <c r="E61" s="189"/>
      <c r="F61" s="189" t="s">
        <v>69</v>
      </c>
      <c r="G61" s="88"/>
      <c r="H61" s="88"/>
      <c r="I61" s="88"/>
      <c r="J61" s="180"/>
      <c r="K61" s="79">
        <v>0</v>
      </c>
      <c r="L61" s="79">
        <v>0</v>
      </c>
      <c r="M61" s="79">
        <v>0</v>
      </c>
      <c r="N61" s="89">
        <v>0</v>
      </c>
      <c r="O61" s="90">
        <v>0</v>
      </c>
      <c r="P61" s="91">
        <f>N61+O61</f>
        <v>0</v>
      </c>
      <c r="Q61" s="80" t="str">
        <f>IFERROR(P61/M61,"-")</f>
        <v>-</v>
      </c>
      <c r="R61" s="79">
        <v>0</v>
      </c>
      <c r="S61" s="79">
        <v>0</v>
      </c>
      <c r="T61" s="80" t="str">
        <f>IFERROR(R61/(P61),"-")</f>
        <v>-</v>
      </c>
      <c r="U61" s="186"/>
      <c r="V61" s="82">
        <v>0</v>
      </c>
      <c r="W61" s="80" t="str">
        <f>IF(P61=0,"-",V61/P61)</f>
        <v>-</v>
      </c>
      <c r="X61" s="185">
        <v>0</v>
      </c>
      <c r="Y61" s="186" t="str">
        <f>IFERROR(X61/P61,"-")</f>
        <v>-</v>
      </c>
      <c r="Z61" s="186" t="str">
        <f>IFERROR(X61/V61,"-")</f>
        <v>-</v>
      </c>
      <c r="AA61" s="18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30"/>
      <c r="B62" s="85"/>
      <c r="C62" s="86"/>
      <c r="D62" s="86"/>
      <c r="E62" s="86"/>
      <c r="F62" s="87"/>
      <c r="G62" s="88"/>
      <c r="H62" s="88"/>
      <c r="I62" s="88"/>
      <c r="J62" s="181"/>
      <c r="K62" s="34"/>
      <c r="L62" s="34"/>
      <c r="M62" s="31"/>
      <c r="N62" s="23"/>
      <c r="O62" s="23"/>
      <c r="P62" s="23"/>
      <c r="Q62" s="32"/>
      <c r="R62" s="32"/>
      <c r="S62" s="23"/>
      <c r="T62" s="32"/>
      <c r="U62" s="187"/>
      <c r="V62" s="25"/>
      <c r="W62" s="25"/>
      <c r="X62" s="187"/>
      <c r="Y62" s="187"/>
      <c r="Z62" s="187"/>
      <c r="AA62" s="187"/>
      <c r="AB62" s="33"/>
      <c r="AC62" s="57"/>
      <c r="AD62" s="61"/>
      <c r="AE62" s="62"/>
      <c r="AF62" s="61"/>
      <c r="AG62" s="65"/>
      <c r="AH62" s="66"/>
      <c r="AI62" s="67"/>
      <c r="AJ62" s="68"/>
      <c r="AK62" s="68"/>
      <c r="AL62" s="68"/>
      <c r="AM62" s="61"/>
      <c r="AN62" s="62"/>
      <c r="AO62" s="61"/>
      <c r="AP62" s="65"/>
      <c r="AQ62" s="66"/>
      <c r="AR62" s="67"/>
      <c r="AS62" s="68"/>
      <c r="AT62" s="68"/>
      <c r="AU62" s="68"/>
      <c r="AV62" s="61"/>
      <c r="AW62" s="62"/>
      <c r="AX62" s="61"/>
      <c r="AY62" s="65"/>
      <c r="AZ62" s="66"/>
      <c r="BA62" s="67"/>
      <c r="BB62" s="68"/>
      <c r="BC62" s="68"/>
      <c r="BD62" s="68"/>
      <c r="BE62" s="61"/>
      <c r="BF62" s="62"/>
      <c r="BG62" s="61"/>
      <c r="BH62" s="65"/>
      <c r="BI62" s="66"/>
      <c r="BJ62" s="67"/>
      <c r="BK62" s="68"/>
      <c r="BL62" s="68"/>
      <c r="BM62" s="68"/>
      <c r="BN62" s="63"/>
      <c r="BO62" s="64"/>
      <c r="BP62" s="61"/>
      <c r="BQ62" s="65"/>
      <c r="BR62" s="66"/>
      <c r="BS62" s="67"/>
      <c r="BT62" s="68"/>
      <c r="BU62" s="68"/>
      <c r="BV62" s="68"/>
      <c r="BW62" s="63"/>
      <c r="BX62" s="64"/>
      <c r="BY62" s="61"/>
      <c r="BZ62" s="65"/>
      <c r="CA62" s="66"/>
      <c r="CB62" s="67"/>
      <c r="CC62" s="68"/>
      <c r="CD62" s="68"/>
      <c r="CE62" s="68"/>
      <c r="CF62" s="63"/>
      <c r="CG62" s="64"/>
      <c r="CH62" s="61"/>
      <c r="CI62" s="65"/>
      <c r="CJ62" s="66"/>
      <c r="CK62" s="67"/>
      <c r="CL62" s="68"/>
      <c r="CM62" s="68"/>
      <c r="CN62" s="68"/>
      <c r="CO62" s="69"/>
      <c r="CP62" s="66"/>
      <c r="CQ62" s="66"/>
      <c r="CR62" s="66"/>
      <c r="CS62" s="70"/>
    </row>
    <row r="63" spans="1:98">
      <c r="A63" s="30"/>
      <c r="B63" s="37"/>
      <c r="C63" s="21"/>
      <c r="D63" s="21"/>
      <c r="E63" s="21"/>
      <c r="F63" s="22"/>
      <c r="G63" s="36"/>
      <c r="H63" s="36"/>
      <c r="I63" s="73"/>
      <c r="J63" s="182"/>
      <c r="K63" s="34"/>
      <c r="L63" s="34"/>
      <c r="M63" s="31"/>
      <c r="N63" s="23"/>
      <c r="O63" s="23"/>
      <c r="P63" s="23"/>
      <c r="Q63" s="32"/>
      <c r="R63" s="32"/>
      <c r="S63" s="23"/>
      <c r="T63" s="32"/>
      <c r="U63" s="187"/>
      <c r="V63" s="25"/>
      <c r="W63" s="25"/>
      <c r="X63" s="187"/>
      <c r="Y63" s="187"/>
      <c r="Z63" s="187"/>
      <c r="AA63" s="187"/>
      <c r="AB63" s="33"/>
      <c r="AC63" s="59"/>
      <c r="AD63" s="61"/>
      <c r="AE63" s="62"/>
      <c r="AF63" s="61"/>
      <c r="AG63" s="65"/>
      <c r="AH63" s="66"/>
      <c r="AI63" s="67"/>
      <c r="AJ63" s="68"/>
      <c r="AK63" s="68"/>
      <c r="AL63" s="68"/>
      <c r="AM63" s="61"/>
      <c r="AN63" s="62"/>
      <c r="AO63" s="61"/>
      <c r="AP63" s="65"/>
      <c r="AQ63" s="66"/>
      <c r="AR63" s="67"/>
      <c r="AS63" s="68"/>
      <c r="AT63" s="68"/>
      <c r="AU63" s="68"/>
      <c r="AV63" s="61"/>
      <c r="AW63" s="62"/>
      <c r="AX63" s="61"/>
      <c r="AY63" s="65"/>
      <c r="AZ63" s="66"/>
      <c r="BA63" s="67"/>
      <c r="BB63" s="68"/>
      <c r="BC63" s="68"/>
      <c r="BD63" s="68"/>
      <c r="BE63" s="61"/>
      <c r="BF63" s="62"/>
      <c r="BG63" s="61"/>
      <c r="BH63" s="65"/>
      <c r="BI63" s="66"/>
      <c r="BJ63" s="67"/>
      <c r="BK63" s="68"/>
      <c r="BL63" s="68"/>
      <c r="BM63" s="68"/>
      <c r="BN63" s="63"/>
      <c r="BO63" s="64"/>
      <c r="BP63" s="61"/>
      <c r="BQ63" s="65"/>
      <c r="BR63" s="66"/>
      <c r="BS63" s="67"/>
      <c r="BT63" s="68"/>
      <c r="BU63" s="68"/>
      <c r="BV63" s="68"/>
      <c r="BW63" s="63"/>
      <c r="BX63" s="64"/>
      <c r="BY63" s="61"/>
      <c r="BZ63" s="65"/>
      <c r="CA63" s="66"/>
      <c r="CB63" s="67"/>
      <c r="CC63" s="68"/>
      <c r="CD63" s="68"/>
      <c r="CE63" s="68"/>
      <c r="CF63" s="63"/>
      <c r="CG63" s="64"/>
      <c r="CH63" s="61"/>
      <c r="CI63" s="65"/>
      <c r="CJ63" s="66"/>
      <c r="CK63" s="67"/>
      <c r="CL63" s="68"/>
      <c r="CM63" s="68"/>
      <c r="CN63" s="68"/>
      <c r="CO63" s="69"/>
      <c r="CP63" s="66"/>
      <c r="CQ63" s="66"/>
      <c r="CR63" s="66"/>
      <c r="CS63" s="70"/>
    </row>
    <row r="64" spans="1:98">
      <c r="A64" s="19">
        <f>AB64</f>
        <v>1.0478199718706</v>
      </c>
      <c r="B64" s="39"/>
      <c r="C64" s="39"/>
      <c r="D64" s="39"/>
      <c r="E64" s="39"/>
      <c r="F64" s="39"/>
      <c r="G64" s="40" t="s">
        <v>174</v>
      </c>
      <c r="H64" s="40"/>
      <c r="I64" s="40"/>
      <c r="J64" s="183">
        <f>SUM(J6:J63)</f>
        <v>2844000</v>
      </c>
      <c r="K64" s="41">
        <f>SUM(K6:K63)</f>
        <v>1248</v>
      </c>
      <c r="L64" s="41">
        <f>SUM(L6:L63)</f>
        <v>433</v>
      </c>
      <c r="M64" s="41">
        <f>SUM(M6:M63)</f>
        <v>2534</v>
      </c>
      <c r="N64" s="41">
        <f>SUM(N6:N63)</f>
        <v>188</v>
      </c>
      <c r="O64" s="41">
        <f>SUM(O6:O63)</f>
        <v>0</v>
      </c>
      <c r="P64" s="41">
        <f>SUM(P6:P63)</f>
        <v>188</v>
      </c>
      <c r="Q64" s="42">
        <f>IFERROR(P64/M64,"-")</f>
        <v>0.074191002367798</v>
      </c>
      <c r="R64" s="76">
        <f>SUM(R6:R63)</f>
        <v>16</v>
      </c>
      <c r="S64" s="76">
        <f>SUM(S6:S63)</f>
        <v>57</v>
      </c>
      <c r="T64" s="42">
        <f>IFERROR(R64/P64,"-")</f>
        <v>0.085106382978723</v>
      </c>
      <c r="U64" s="188">
        <f>IFERROR(J64/P64,"-")</f>
        <v>15127.659574468</v>
      </c>
      <c r="V64" s="44">
        <f>SUM(V6:V63)</f>
        <v>47</v>
      </c>
      <c r="W64" s="42">
        <f>IFERROR(V64/P64,"-")</f>
        <v>0.25</v>
      </c>
      <c r="X64" s="183">
        <f>SUM(X6:X63)</f>
        <v>2980000</v>
      </c>
      <c r="Y64" s="183">
        <f>IFERROR(X64/P64,"-")</f>
        <v>15851.063829787</v>
      </c>
      <c r="Z64" s="183">
        <f>IFERROR(X64/V64,"-")</f>
        <v>63404.255319149</v>
      </c>
      <c r="AA64" s="183">
        <f>X64-J64</f>
        <v>136000</v>
      </c>
      <c r="AB64" s="45">
        <f>X64/J64</f>
        <v>1.0478199718706</v>
      </c>
      <c r="AC64" s="58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9"/>
    <mergeCell ref="J22:J29"/>
    <mergeCell ref="U22:U29"/>
    <mergeCell ref="AA22:AA29"/>
    <mergeCell ref="AB22:AB29"/>
    <mergeCell ref="A30:A35"/>
    <mergeCell ref="J30:J35"/>
    <mergeCell ref="U30:U35"/>
    <mergeCell ref="AA30:AA35"/>
    <mergeCell ref="AB30:AB35"/>
    <mergeCell ref="A36:A43"/>
    <mergeCell ref="J36:J43"/>
    <mergeCell ref="U36:U43"/>
    <mergeCell ref="AA36:AA43"/>
    <mergeCell ref="AB36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175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0.03125</v>
      </c>
      <c r="B6" s="189" t="s">
        <v>176</v>
      </c>
      <c r="C6" s="189" t="s">
        <v>177</v>
      </c>
      <c r="D6" s="189" t="s">
        <v>178</v>
      </c>
      <c r="E6" s="189" t="s">
        <v>179</v>
      </c>
      <c r="F6" s="189" t="s">
        <v>64</v>
      </c>
      <c r="G6" s="88" t="s">
        <v>180</v>
      </c>
      <c r="H6" s="88" t="s">
        <v>181</v>
      </c>
      <c r="I6" s="88" t="s">
        <v>168</v>
      </c>
      <c r="J6" s="180">
        <v>96000</v>
      </c>
      <c r="K6" s="79">
        <v>30</v>
      </c>
      <c r="L6" s="79">
        <v>0</v>
      </c>
      <c r="M6" s="79">
        <v>87</v>
      </c>
      <c r="N6" s="89">
        <v>15</v>
      </c>
      <c r="O6" s="90">
        <v>0</v>
      </c>
      <c r="P6" s="91">
        <f>N6+O6</f>
        <v>15</v>
      </c>
      <c r="Q6" s="80">
        <f>IFERROR(P6/M6,"-")</f>
        <v>0.17241379310345</v>
      </c>
      <c r="R6" s="79">
        <v>0</v>
      </c>
      <c r="S6" s="79">
        <v>4</v>
      </c>
      <c r="T6" s="80">
        <f>IFERROR(R6/(P6),"-")</f>
        <v>0</v>
      </c>
      <c r="U6" s="186">
        <f>IFERROR(J6/SUM(N6:O7),"-")</f>
        <v>2526.3157894737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-93000</v>
      </c>
      <c r="AB6" s="83">
        <f>SUM(X6:X7)/SUM(J6:J7)</f>
        <v>0.03125</v>
      </c>
      <c r="AC6" s="77"/>
      <c r="AD6" s="92">
        <v>2</v>
      </c>
      <c r="AE6" s="93">
        <f>IF(P6=0,"",IF(AD6=0,"",(AD6/P6)))</f>
        <v>0.13333333333333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8</v>
      </c>
      <c r="AN6" s="99">
        <f>IF(P6=0,"",IF(AM6=0,"",(AM6/P6)))</f>
        <v>0.53333333333333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4</v>
      </c>
      <c r="BO6" s="118">
        <f>IF(P6=0,"",IF(BN6=0,"",(BN6/P6)))</f>
        <v>0.26666666666667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0.066666666666667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182</v>
      </c>
      <c r="C7" s="189"/>
      <c r="D7" s="189"/>
      <c r="E7" s="189"/>
      <c r="F7" s="189" t="s">
        <v>69</v>
      </c>
      <c r="G7" s="88"/>
      <c r="H7" s="88"/>
      <c r="I7" s="88"/>
      <c r="J7" s="180"/>
      <c r="K7" s="79">
        <v>81</v>
      </c>
      <c r="L7" s="79">
        <v>58</v>
      </c>
      <c r="M7" s="79">
        <v>24</v>
      </c>
      <c r="N7" s="89">
        <v>22</v>
      </c>
      <c r="O7" s="90">
        <v>1</v>
      </c>
      <c r="P7" s="91">
        <f>N7+O7</f>
        <v>23</v>
      </c>
      <c r="Q7" s="80">
        <f>IFERROR(P7/M7,"-")</f>
        <v>0.95833333333333</v>
      </c>
      <c r="R7" s="79">
        <v>0</v>
      </c>
      <c r="S7" s="79">
        <v>7</v>
      </c>
      <c r="T7" s="80">
        <f>IFERROR(R7/(P7),"-")</f>
        <v>0</v>
      </c>
      <c r="U7" s="186"/>
      <c r="V7" s="82">
        <v>2</v>
      </c>
      <c r="W7" s="80">
        <f>IF(P7=0,"-",V7/P7)</f>
        <v>0.08695652173913</v>
      </c>
      <c r="X7" s="185">
        <v>3000</v>
      </c>
      <c r="Y7" s="186">
        <f>IFERROR(X7/P7,"-")</f>
        <v>130.4347826087</v>
      </c>
      <c r="Z7" s="186">
        <f>IFERROR(X7/V7,"-")</f>
        <v>1500</v>
      </c>
      <c r="AA7" s="180"/>
      <c r="AB7" s="83"/>
      <c r="AC7" s="77"/>
      <c r="AD7" s="92">
        <v>1</v>
      </c>
      <c r="AE7" s="93">
        <f>IF(P7=0,"",IF(AD7=0,"",(AD7/P7)))</f>
        <v>0.043478260869565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6</v>
      </c>
      <c r="AN7" s="99">
        <f>IF(P7=0,"",IF(AM7=0,"",(AM7/P7)))</f>
        <v>0.26086956521739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6</v>
      </c>
      <c r="BF7" s="111">
        <f>IF(P7=0,"",IF(BE7=0,"",(BE7/P7)))</f>
        <v>0.26086956521739</v>
      </c>
      <c r="BG7" s="110">
        <v>1</v>
      </c>
      <c r="BH7" s="112">
        <f>IFERROR(BG7/BE7,"-")</f>
        <v>0.16666666666667</v>
      </c>
      <c r="BI7" s="113">
        <v>1000</v>
      </c>
      <c r="BJ7" s="114">
        <f>IFERROR(BI7/BE7,"-")</f>
        <v>166.66666666667</v>
      </c>
      <c r="BK7" s="115">
        <v>1</v>
      </c>
      <c r="BL7" s="115"/>
      <c r="BM7" s="115"/>
      <c r="BN7" s="117">
        <v>6</v>
      </c>
      <c r="BO7" s="118">
        <f>IF(P7=0,"",IF(BN7=0,"",(BN7/P7)))</f>
        <v>0.26086956521739</v>
      </c>
      <c r="BP7" s="119">
        <v>1</v>
      </c>
      <c r="BQ7" s="120">
        <f>IFERROR(BP7/BN7,"-")</f>
        <v>0.16666666666667</v>
      </c>
      <c r="BR7" s="121">
        <v>2000</v>
      </c>
      <c r="BS7" s="122">
        <f>IFERROR(BR7/BN7,"-")</f>
        <v>333.33333333333</v>
      </c>
      <c r="BT7" s="123">
        <v>1</v>
      </c>
      <c r="BU7" s="123"/>
      <c r="BV7" s="123"/>
      <c r="BW7" s="124">
        <v>4</v>
      </c>
      <c r="BX7" s="125">
        <f>IF(P7=0,"",IF(BW7=0,"",(BW7/P7)))</f>
        <v>0.17391304347826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3000</v>
      </c>
      <c r="CQ7" s="139">
        <v>2000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0.03125</v>
      </c>
      <c r="B10" s="39"/>
      <c r="C10" s="39"/>
      <c r="D10" s="39"/>
      <c r="E10" s="39"/>
      <c r="F10" s="39"/>
      <c r="G10" s="40" t="s">
        <v>183</v>
      </c>
      <c r="H10" s="40"/>
      <c r="I10" s="40"/>
      <c r="J10" s="183">
        <f>SUM(J6:J9)</f>
        <v>96000</v>
      </c>
      <c r="K10" s="41">
        <f>SUM(K6:K9)</f>
        <v>111</v>
      </c>
      <c r="L10" s="41">
        <f>SUM(L6:L9)</f>
        <v>58</v>
      </c>
      <c r="M10" s="41">
        <f>SUM(M6:M9)</f>
        <v>111</v>
      </c>
      <c r="N10" s="41">
        <f>SUM(N6:N9)</f>
        <v>37</v>
      </c>
      <c r="O10" s="41">
        <f>SUM(O6:O9)</f>
        <v>1</v>
      </c>
      <c r="P10" s="41">
        <f>SUM(P6:P9)</f>
        <v>38</v>
      </c>
      <c r="Q10" s="42">
        <f>IFERROR(P10/M10,"-")</f>
        <v>0.34234234234234</v>
      </c>
      <c r="R10" s="76">
        <f>SUM(R6:R9)</f>
        <v>0</v>
      </c>
      <c r="S10" s="76">
        <f>SUM(S6:S9)</f>
        <v>11</v>
      </c>
      <c r="T10" s="42">
        <f>IFERROR(R10/P10,"-")</f>
        <v>0</v>
      </c>
      <c r="U10" s="188">
        <f>IFERROR(J10/P10,"-")</f>
        <v>2526.3157894737</v>
      </c>
      <c r="V10" s="44">
        <f>SUM(V6:V9)</f>
        <v>2</v>
      </c>
      <c r="W10" s="42">
        <f>IFERROR(V10/P10,"-")</f>
        <v>0.052631578947368</v>
      </c>
      <c r="X10" s="183">
        <f>SUM(X6:X9)</f>
        <v>3000</v>
      </c>
      <c r="Y10" s="183">
        <f>IFERROR(X10/P10,"-")</f>
        <v>78.947368421053</v>
      </c>
      <c r="Z10" s="183">
        <f>IFERROR(X10/V10,"-")</f>
        <v>1500</v>
      </c>
      <c r="AA10" s="183">
        <f>X10-J10</f>
        <v>-93000</v>
      </c>
      <c r="AB10" s="45">
        <f>X10/J10</f>
        <v>0.03125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