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<sst xmlns="http://schemas.openxmlformats.org/spreadsheetml/2006/main" uniqueCount="167">
  <si>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</si>
  <si>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</si>
  <si>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</si>
  <si>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</si>
  <si>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</si>
  <si>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</si>
  <si>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</si>
  <si>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</si>
  <si>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</si>
  <si>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</si>
  <si>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</si>
  <si>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</si>
  <si>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</si>
  <si>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</si>
  <si>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</si>
  <si>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</si>
  <si>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</si>
  <si>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</si>
  <si>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</si>
  <si>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</si>
  <si>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</si>
  <si>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</si>
  <si>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</si>
  <si>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</si>
  <si>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02月</t>
  </si>
  <si>
    <t>りんご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</si>
  <si>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</si>
  <si>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</si>
  <si>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</si>
  <si>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</si>
  <si>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</si>
  <si>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</si>
  <si>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</si>
  <si>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</si>
  <si>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</si>
  <si>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</si>
  <si>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</si>
  <si>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</si>
  <si>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</si>
  <si>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</si>
  <si>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</si>
  <si>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</si>
  <si>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</si>
  <si>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</si>
  <si>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</si>
  <si>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</si>
  <si>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</si>
  <si>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</si>
  <si>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</si>
  <si>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</si>
  <si>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</si>
  <si>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</si>
  <si>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</si>
  <si>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</si>
  <si>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</si>
  <si>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</si>
  <si>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</si>
  <si>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</si>
  <si>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</si>
  <si>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</si>
  <si>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ks629</t>
  </si>
  <si>
    <t>①デリヘル版2（栗山絵麻）</t>
  </si>
  <si>
    <t>①もし出会系大賞があったらこのサイトが受賞しているでしょう</t>
  </si>
  <si>
    <t>TOP</t>
  </si>
  <si>
    <t>サンスポ関東</t>
  </si>
  <si>
    <t>全5段つかみ15段</t>
  </si>
  <si>
    <t>1～15日</t>
  </si>
  <si>
    <t>ks630</t>
  </si>
  <si>
    <t>空電</t>
  </si>
  <si>
    <t>ks631</t>
  </si>
  <si>
    <t>半5段つかみ15段</t>
  </si>
  <si>
    <t>ks632</t>
  </si>
  <si>
    <t>ks633</t>
  </si>
  <si>
    <t>②右女9（栗山絵麻）</t>
  </si>
  <si>
    <t>②学生いませんギャルもいません熟女熟女熟女熟女</t>
  </si>
  <si>
    <t>16～31日</t>
  </si>
  <si>
    <t>ks634</t>
  </si>
  <si>
    <t>ks635</t>
  </si>
  <si>
    <t>ks636</t>
  </si>
  <si>
    <t>ks637</t>
  </si>
  <si>
    <t>サンスポ関西</t>
  </si>
  <si>
    <t>ks638</t>
  </si>
  <si>
    <t>ks639</t>
  </si>
  <si>
    <t>ks640</t>
  </si>
  <si>
    <t>ks641</t>
  </si>
  <si>
    <t>ks642</t>
  </si>
  <si>
    <t>ks643</t>
  </si>
  <si>
    <t>ks644</t>
  </si>
  <si>
    <t>ks645</t>
  </si>
  <si>
    <t>①大正版（栗山絵麻）</t>
  </si>
  <si>
    <t>198「43歳美人熟女。顔出し写真掲載。しかも迫力ボディ」</t>
  </si>
  <si>
    <t>スポニチ関東</t>
  </si>
  <si>
    <t>半2段つかみ20段保証</t>
  </si>
  <si>
    <t>20段保証</t>
  </si>
  <si>
    <t>ks646</t>
  </si>
  <si>
    <t>ks647</t>
  </si>
  <si>
    <t>②旧デイリー風（栗山絵麻）</t>
  </si>
  <si>
    <t>199「出会い史上、最もブックマークされた出会いのサイト」</t>
  </si>
  <si>
    <t>ks648</t>
  </si>
  <si>
    <t>ks649</t>
  </si>
  <si>
    <t>③黒：右女3（栗山絵麻）</t>
  </si>
  <si>
    <t>人生の後半戦、美熟女にモテモテ</t>
  </si>
  <si>
    <t>ks650</t>
  </si>
  <si>
    <t>ks651</t>
  </si>
  <si>
    <t>④求人版（栗山絵麻）</t>
  </si>
  <si>
    <t>201「新人熟女が大勢登録！？今がチャンスだ！急げ急げ！」</t>
  </si>
  <si>
    <t>ks652</t>
  </si>
  <si>
    <t>ks653</t>
  </si>
  <si>
    <t>デイリースポーツ関西</t>
  </si>
  <si>
    <t>ks654</t>
  </si>
  <si>
    <t>ks655</t>
  </si>
  <si>
    <t>ks656</t>
  </si>
  <si>
    <t>ks657</t>
  </si>
  <si>
    <t>③お願い版（栗山絵麻）</t>
  </si>
  <si>
    <t>③出会いを求めている女性と お話し下さい</t>
  </si>
  <si>
    <t>ks658</t>
  </si>
  <si>
    <t>ks659</t>
  </si>
  <si>
    <t>④女性が好きな私にとって神サイトです</t>
  </si>
  <si>
    <t>ks660</t>
  </si>
  <si>
    <t>ks661</t>
  </si>
  <si>
    <t>ニッカン関西</t>
  </si>
  <si>
    <t>半2段つかみ10段保証</t>
  </si>
  <si>
    <t>1～10日</t>
  </si>
  <si>
    <t>ks662</t>
  </si>
  <si>
    <t>ks663</t>
  </si>
  <si>
    <t>11～20日</t>
  </si>
  <si>
    <t>ks664</t>
  </si>
  <si>
    <t>ks665</t>
  </si>
  <si>
    <t>21～31日</t>
  </si>
  <si>
    <t>ks666</t>
  </si>
  <si>
    <t>ks667</t>
  </si>
  <si>
    <t>右女3（栗山絵麻）</t>
  </si>
  <si>
    <t>①おじさんワクチンを摂取希望の女性急増中</t>
  </si>
  <si>
    <t>日刊ゲンダイ東海版</t>
  </si>
  <si>
    <t>全2段</t>
  </si>
  <si>
    <t>ks668</t>
  </si>
  <si>
    <t>ks669</t>
  </si>
  <si>
    <t>旧デイリー風（栗山絵麻）</t>
  </si>
  <si>
    <t>②令和にやれる中年の出会いはココ</t>
  </si>
  <si>
    <t>ks670</t>
  </si>
  <si>
    <t>ks671</t>
  </si>
  <si>
    <t>漫画版リニューアル（栗山絵麻）</t>
  </si>
  <si>
    <t>50〜70代男性限定熟女好きな男性募集中</t>
  </si>
  <si>
    <t>全5段</t>
  </si>
  <si>
    <t>2月20日(日)</t>
  </si>
  <si>
    <t>ks672</t>
  </si>
  <si>
    <t>ks673</t>
  </si>
  <si>
    <t>スポニチ関西</t>
  </si>
  <si>
    <t>ks674</t>
  </si>
  <si>
    <t>ks675</t>
  </si>
  <si>
    <t>1C終面全5段</t>
  </si>
  <si>
    <t>2月12日(土)</t>
  </si>
  <si>
    <t>ks676</t>
  </si>
  <si>
    <t>ks677</t>
  </si>
  <si>
    <t>ks678</t>
  </si>
  <si>
    <t>ks679</t>
  </si>
  <si>
    <t>デリヘル版3（栗山絵麻）</t>
  </si>
  <si>
    <t>女性が好きな私にとって神サイトです</t>
  </si>
  <si>
    <t>4C終面全5段</t>
  </si>
  <si>
    <t>2月25日(金)</t>
  </si>
  <si>
    <t>ks680</t>
  </si>
  <si>
    <t>ks681</t>
  </si>
  <si>
    <t>九スポ</t>
  </si>
  <si>
    <t>記事枠</t>
  </si>
  <si>
    <t>2月06日(日)</t>
  </si>
  <si>
    <t>ks682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</si>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</sst>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54</v>
      </c>
      <c r="D6" s="180">
        <v>2508000</v>
      </c>
      <c r="E6" s="79">
        <v>2023</v>
      </c>
      <c r="F6" s="79">
        <v>427</v>
      </c>
      <c r="G6" s="79">
        <v>1762</v>
      </c>
      <c r="H6" s="89">
        <v>198</v>
      </c>
      <c r="I6" s="90">
        <v>0</v>
      </c>
      <c r="J6" s="143">
        <f>H6+I6</f>
        <v>198</v>
      </c>
      <c r="K6" s="80">
        <f>IFERROR(J6/G6,"-")</f>
        <v>0.11237230419977</v>
      </c>
      <c r="L6" s="79">
        <v>36</v>
      </c>
      <c r="M6" s="79">
        <v>67</v>
      </c>
      <c r="N6" s="80">
        <f>IFERROR(L6/J6,"-")</f>
        <v>0.18181818181818</v>
      </c>
      <c r="O6" s="81">
        <f>IFERROR(D6/J6,"-")</f>
        <v>12666.666666667</v>
      </c>
      <c r="P6" s="82">
        <v>60</v>
      </c>
      <c r="Q6" s="80">
        <f>IFERROR(P6/J6,"-")</f>
        <v>0.3030303030303</v>
      </c>
      <c r="R6" s="185">
        <v>2601130</v>
      </c>
      <c r="S6" s="186">
        <f>IFERROR(R6/J6,"-")</f>
        <v>13137.02020202</v>
      </c>
      <c r="T6" s="186">
        <f>IFERROR(R6/P6,"-")</f>
        <v>43352.166666667</v>
      </c>
      <c r="U6" s="180">
        <f>IFERROR(R6-D6,"-")</f>
        <v>93130</v>
      </c>
      <c r="V6" s="83">
        <f>R6/D6</f>
        <v>1.0371331738437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2508000</v>
      </c>
      <c r="E9" s="41">
        <f>SUM(E6:E7)</f>
        <v>2023</v>
      </c>
      <c r="F9" s="41">
        <f>SUM(F6:F7)</f>
        <v>427</v>
      </c>
      <c r="G9" s="41">
        <f>SUM(G6:G7)</f>
        <v>1762</v>
      </c>
      <c r="H9" s="41">
        <f>SUM(H6:H7)</f>
        <v>198</v>
      </c>
      <c r="I9" s="41">
        <f>SUM(I6:I7)</f>
        <v>0</v>
      </c>
      <c r="J9" s="41">
        <f>SUM(J6:J7)</f>
        <v>198</v>
      </c>
      <c r="K9" s="42">
        <f>IFERROR(J9/G9,"-")</f>
        <v>0.11237230419977</v>
      </c>
      <c r="L9" s="76">
        <f>SUM(L6:L7)</f>
        <v>36</v>
      </c>
      <c r="M9" s="76">
        <f>SUM(M6:M7)</f>
        <v>67</v>
      </c>
      <c r="N9" s="42">
        <f>IFERROR(L9/J9,"-")</f>
        <v>0.18181818181818</v>
      </c>
      <c r="O9" s="43">
        <f>IFERROR(D9/J9,"-")</f>
        <v>12666.666666667</v>
      </c>
      <c r="P9" s="44">
        <f>SUM(P6:P7)</f>
        <v>60</v>
      </c>
      <c r="Q9" s="42">
        <f>IFERROR(P9/J9,"-")</f>
        <v>0.3030303030303</v>
      </c>
      <c r="R9" s="183">
        <f>SUM(R6:R7)</f>
        <v>2601130</v>
      </c>
      <c r="S9" s="183">
        <f>IFERROR(R9/J9,"-")</f>
        <v>13137.02020202</v>
      </c>
      <c r="T9" s="183">
        <f>IFERROR(P9/P9,"-")</f>
        <v>1</v>
      </c>
      <c r="U9" s="183">
        <f>SUM(U6:U7)</f>
        <v>93130</v>
      </c>
      <c r="V9" s="45">
        <f>IFERROR(R9/D9,"-")</f>
        <v>1.0371331738437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0.63970588235294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88" t="s">
        <v>66</v>
      </c>
      <c r="J6" s="180">
        <v>408000</v>
      </c>
      <c r="K6" s="79">
        <v>11</v>
      </c>
      <c r="L6" s="79">
        <v>0</v>
      </c>
      <c r="M6" s="79">
        <v>31</v>
      </c>
      <c r="N6" s="89">
        <v>5</v>
      </c>
      <c r="O6" s="90">
        <v>0</v>
      </c>
      <c r="P6" s="91">
        <f>N6+O6</f>
        <v>5</v>
      </c>
      <c r="Q6" s="80">
        <f>IFERROR(P6/M6,"-")</f>
        <v>0.16129032258065</v>
      </c>
      <c r="R6" s="79">
        <v>0</v>
      </c>
      <c r="S6" s="79">
        <v>2</v>
      </c>
      <c r="T6" s="80">
        <f>IFERROR(R6/(P6),"-")</f>
        <v>0</v>
      </c>
      <c r="U6" s="186">
        <f>IFERROR(J6/SUM(N6:O21),"-")</f>
        <v>8000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SUM(X6:X21)-SUM(J6:J21)</f>
        <v>-147000</v>
      </c>
      <c r="AB6" s="83">
        <f>SUM(X6:X21)/SUM(J6:J21)</f>
        <v>0.63970588235294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0.2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0.2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0.2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0.2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61</v>
      </c>
      <c r="E7" s="189" t="s">
        <v>62</v>
      </c>
      <c r="F7" s="189" t="s">
        <v>68</v>
      </c>
      <c r="G7" s="88"/>
      <c r="H7" s="88"/>
      <c r="I7" s="88"/>
      <c r="J7" s="180"/>
      <c r="K7" s="79">
        <v>27</v>
      </c>
      <c r="L7" s="79">
        <v>13</v>
      </c>
      <c r="M7" s="79">
        <v>10</v>
      </c>
      <c r="N7" s="89">
        <v>2</v>
      </c>
      <c r="O7" s="90">
        <v>0</v>
      </c>
      <c r="P7" s="91">
        <f>N7+O7</f>
        <v>2</v>
      </c>
      <c r="Q7" s="80">
        <f>IFERROR(P7/M7,"-")</f>
        <v>0.2</v>
      </c>
      <c r="R7" s="79">
        <v>1</v>
      </c>
      <c r="S7" s="79">
        <v>1</v>
      </c>
      <c r="T7" s="80">
        <f>IFERROR(R7/(P7),"-")</f>
        <v>0.5</v>
      </c>
      <c r="U7" s="186"/>
      <c r="V7" s="82">
        <v>2</v>
      </c>
      <c r="W7" s="80">
        <f>IF(P7=0,"-",V7/P7)</f>
        <v>1</v>
      </c>
      <c r="X7" s="185">
        <v>100000</v>
      </c>
      <c r="Y7" s="186">
        <f>IFERROR(X7/P7,"-")</f>
        <v>50000</v>
      </c>
      <c r="Z7" s="186">
        <f>IFERROR(X7/V7,"-")</f>
        <v>50000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2</v>
      </c>
      <c r="BO7" s="118">
        <f>IF(P7=0,"",IF(BN7=0,"",(BN7/P7)))</f>
        <v>1</v>
      </c>
      <c r="BP7" s="119">
        <v>2</v>
      </c>
      <c r="BQ7" s="120">
        <f>IFERROR(BP7/BN7,"-")</f>
        <v>1</v>
      </c>
      <c r="BR7" s="121">
        <v>100000</v>
      </c>
      <c r="BS7" s="122">
        <f>IFERROR(BR7/BN7,"-")</f>
        <v>50000</v>
      </c>
      <c r="BT7" s="123"/>
      <c r="BU7" s="123"/>
      <c r="BV7" s="123">
        <v>2</v>
      </c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100000</v>
      </c>
      <c r="CQ7" s="139">
        <v>88000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69</v>
      </c>
      <c r="C8" s="189"/>
      <c r="D8" s="189" t="s">
        <v>61</v>
      </c>
      <c r="E8" s="189" t="s">
        <v>62</v>
      </c>
      <c r="F8" s="189" t="s">
        <v>63</v>
      </c>
      <c r="G8" s="88" t="s">
        <v>64</v>
      </c>
      <c r="H8" s="88" t="s">
        <v>70</v>
      </c>
      <c r="I8" s="88"/>
      <c r="J8" s="180"/>
      <c r="K8" s="79">
        <v>8</v>
      </c>
      <c r="L8" s="79">
        <v>0</v>
      </c>
      <c r="M8" s="79">
        <v>50</v>
      </c>
      <c r="N8" s="89">
        <v>4</v>
      </c>
      <c r="O8" s="90">
        <v>0</v>
      </c>
      <c r="P8" s="91">
        <f>N8+O8</f>
        <v>4</v>
      </c>
      <c r="Q8" s="80">
        <f>IFERROR(P8/M8,"-")</f>
        <v>0.08</v>
      </c>
      <c r="R8" s="79">
        <v>1</v>
      </c>
      <c r="S8" s="79">
        <v>2</v>
      </c>
      <c r="T8" s="80">
        <f>IFERROR(R8/(P8),"-")</f>
        <v>0.25</v>
      </c>
      <c r="U8" s="186"/>
      <c r="V8" s="82">
        <v>2</v>
      </c>
      <c r="W8" s="80">
        <f>IF(P8=0,"-",V8/P8)</f>
        <v>0.5</v>
      </c>
      <c r="X8" s="185">
        <v>2000</v>
      </c>
      <c r="Y8" s="186">
        <f>IFERROR(X8/P8,"-")</f>
        <v>500</v>
      </c>
      <c r="Z8" s="186">
        <f>IFERROR(X8/V8,"-")</f>
        <v>1000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3</v>
      </c>
      <c r="BO8" s="118">
        <f>IF(P8=0,"",IF(BN8=0,"",(BN8/P8)))</f>
        <v>0.75</v>
      </c>
      <c r="BP8" s="119">
        <v>1</v>
      </c>
      <c r="BQ8" s="120">
        <f>IFERROR(BP8/BN8,"-")</f>
        <v>0.33333333333333</v>
      </c>
      <c r="BR8" s="121">
        <v>1000</v>
      </c>
      <c r="BS8" s="122">
        <f>IFERROR(BR8/BN8,"-")</f>
        <v>333.33333333333</v>
      </c>
      <c r="BT8" s="123">
        <v>1</v>
      </c>
      <c r="BU8" s="123"/>
      <c r="BV8" s="123"/>
      <c r="BW8" s="124">
        <v>1</v>
      </c>
      <c r="BX8" s="125">
        <f>IF(P8=0,"",IF(BW8=0,"",(BW8/P8)))</f>
        <v>0.25</v>
      </c>
      <c r="BY8" s="126">
        <v>1</v>
      </c>
      <c r="BZ8" s="127">
        <f>IFERROR(BY8/BW8,"-")</f>
        <v>1</v>
      </c>
      <c r="CA8" s="128">
        <v>1000</v>
      </c>
      <c r="CB8" s="129">
        <f>IFERROR(CA8/BW8,"-")</f>
        <v>1000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2000</v>
      </c>
      <c r="CQ8" s="139">
        <v>1000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71</v>
      </c>
      <c r="C9" s="189"/>
      <c r="D9" s="189" t="s">
        <v>61</v>
      </c>
      <c r="E9" s="189" t="s">
        <v>62</v>
      </c>
      <c r="F9" s="189" t="s">
        <v>68</v>
      </c>
      <c r="G9" s="88"/>
      <c r="H9" s="88"/>
      <c r="I9" s="88"/>
      <c r="J9" s="180"/>
      <c r="K9" s="79">
        <v>34</v>
      </c>
      <c r="L9" s="79">
        <v>17</v>
      </c>
      <c r="M9" s="79">
        <v>8</v>
      </c>
      <c r="N9" s="89">
        <v>7</v>
      </c>
      <c r="O9" s="90">
        <v>0</v>
      </c>
      <c r="P9" s="91">
        <f>N9+O9</f>
        <v>7</v>
      </c>
      <c r="Q9" s="80">
        <f>IFERROR(P9/M9,"-")</f>
        <v>0.875</v>
      </c>
      <c r="R9" s="79">
        <v>1</v>
      </c>
      <c r="S9" s="79">
        <v>0</v>
      </c>
      <c r="T9" s="80">
        <f>IFERROR(R9/(P9),"-")</f>
        <v>0.14285714285714</v>
      </c>
      <c r="U9" s="186"/>
      <c r="V9" s="82">
        <v>2</v>
      </c>
      <c r="W9" s="80">
        <f>IF(P9=0,"-",V9/P9)</f>
        <v>0.28571428571429</v>
      </c>
      <c r="X9" s="185">
        <v>13000</v>
      </c>
      <c r="Y9" s="186">
        <f>IFERROR(X9/P9,"-")</f>
        <v>1857.1428571429</v>
      </c>
      <c r="Z9" s="186">
        <f>IFERROR(X9/V9,"-")</f>
        <v>6500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0.14285714285714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0.28571428571429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3</v>
      </c>
      <c r="BX9" s="125">
        <f>IF(P9=0,"",IF(BW9=0,"",(BW9/P9)))</f>
        <v>0.42857142857143</v>
      </c>
      <c r="BY9" s="126">
        <v>1</v>
      </c>
      <c r="BZ9" s="127">
        <f>IFERROR(BY9/BW9,"-")</f>
        <v>0.33333333333333</v>
      </c>
      <c r="CA9" s="128">
        <v>2000</v>
      </c>
      <c r="CB9" s="129">
        <f>IFERROR(CA9/BW9,"-")</f>
        <v>666.66666666667</v>
      </c>
      <c r="CC9" s="130">
        <v>1</v>
      </c>
      <c r="CD9" s="130"/>
      <c r="CE9" s="130"/>
      <c r="CF9" s="131">
        <v>1</v>
      </c>
      <c r="CG9" s="132">
        <f>IF(P9=0,"",IF(CF9=0,"",(CF9/P9)))</f>
        <v>0.14285714285714</v>
      </c>
      <c r="CH9" s="133">
        <v>1</v>
      </c>
      <c r="CI9" s="134">
        <f>IFERROR(CH9/CF9,"-")</f>
        <v>1</v>
      </c>
      <c r="CJ9" s="135">
        <v>11000</v>
      </c>
      <c r="CK9" s="136">
        <f>IFERROR(CJ9/CF9,"-")</f>
        <v>11000</v>
      </c>
      <c r="CL9" s="137"/>
      <c r="CM9" s="137">
        <v>1</v>
      </c>
      <c r="CN9" s="137"/>
      <c r="CO9" s="138">
        <v>2</v>
      </c>
      <c r="CP9" s="139">
        <v>13000</v>
      </c>
      <c r="CQ9" s="139">
        <v>11000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72</v>
      </c>
      <c r="C10" s="189"/>
      <c r="D10" s="189" t="s">
        <v>73</v>
      </c>
      <c r="E10" s="189" t="s">
        <v>74</v>
      </c>
      <c r="F10" s="189" t="s">
        <v>63</v>
      </c>
      <c r="G10" s="88" t="s">
        <v>64</v>
      </c>
      <c r="H10" s="88" t="s">
        <v>65</v>
      </c>
      <c r="I10" s="88" t="s">
        <v>75</v>
      </c>
      <c r="J10" s="180"/>
      <c r="K10" s="79">
        <v>20</v>
      </c>
      <c r="L10" s="79">
        <v>0</v>
      </c>
      <c r="M10" s="79">
        <v>69</v>
      </c>
      <c r="N10" s="89">
        <v>4</v>
      </c>
      <c r="O10" s="90">
        <v>0</v>
      </c>
      <c r="P10" s="91">
        <f>N10+O10</f>
        <v>4</v>
      </c>
      <c r="Q10" s="80">
        <f>IFERROR(P10/M10,"-")</f>
        <v>0.057971014492754</v>
      </c>
      <c r="R10" s="79">
        <v>1</v>
      </c>
      <c r="S10" s="79">
        <v>0</v>
      </c>
      <c r="T10" s="80">
        <f>IFERROR(R10/(P10),"-")</f>
        <v>0.25</v>
      </c>
      <c r="U10" s="186"/>
      <c r="V10" s="82">
        <v>1</v>
      </c>
      <c r="W10" s="80">
        <f>IF(P10=0,"-",V10/P10)</f>
        <v>0.25</v>
      </c>
      <c r="X10" s="185">
        <v>9000</v>
      </c>
      <c r="Y10" s="186">
        <f>IFERROR(X10/P10,"-")</f>
        <v>2250</v>
      </c>
      <c r="Z10" s="186">
        <f>IFERROR(X10/V10,"-")</f>
        <v>9000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0.25</v>
      </c>
      <c r="BG10" s="110">
        <v>1</v>
      </c>
      <c r="BH10" s="112">
        <f>IFERROR(BG10/BE10,"-")</f>
        <v>1</v>
      </c>
      <c r="BI10" s="113">
        <v>9000</v>
      </c>
      <c r="BJ10" s="114">
        <f>IFERROR(BI10/BE10,"-")</f>
        <v>9000</v>
      </c>
      <c r="BK10" s="115"/>
      <c r="BL10" s="115"/>
      <c r="BM10" s="115">
        <v>1</v>
      </c>
      <c r="BN10" s="117">
        <v>2</v>
      </c>
      <c r="BO10" s="118">
        <f>IF(P10=0,"",IF(BN10=0,"",(BN10/P10)))</f>
        <v>0.5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1</v>
      </c>
      <c r="BX10" s="125">
        <f>IF(P10=0,"",IF(BW10=0,"",(BW10/P10)))</f>
        <v>0.25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9000</v>
      </c>
      <c r="CQ10" s="139">
        <v>9000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76</v>
      </c>
      <c r="C11" s="189"/>
      <c r="D11" s="189" t="s">
        <v>73</v>
      </c>
      <c r="E11" s="189" t="s">
        <v>74</v>
      </c>
      <c r="F11" s="189" t="s">
        <v>68</v>
      </c>
      <c r="G11" s="88"/>
      <c r="H11" s="88"/>
      <c r="I11" s="88"/>
      <c r="J11" s="180"/>
      <c r="K11" s="79">
        <v>55</v>
      </c>
      <c r="L11" s="79">
        <v>21</v>
      </c>
      <c r="M11" s="79">
        <v>7</v>
      </c>
      <c r="N11" s="89">
        <v>2</v>
      </c>
      <c r="O11" s="90">
        <v>0</v>
      </c>
      <c r="P11" s="91">
        <f>N11+O11</f>
        <v>2</v>
      </c>
      <c r="Q11" s="80">
        <f>IFERROR(P11/M11,"-")</f>
        <v>0.28571428571429</v>
      </c>
      <c r="R11" s="79">
        <v>0</v>
      </c>
      <c r="S11" s="79">
        <v>1</v>
      </c>
      <c r="T11" s="80">
        <f>IFERROR(R11/(P11),"-")</f>
        <v>0</v>
      </c>
      <c r="U11" s="186"/>
      <c r="V11" s="82">
        <v>1</v>
      </c>
      <c r="W11" s="80">
        <f>IF(P11=0,"-",V11/P11)</f>
        <v>0.5</v>
      </c>
      <c r="X11" s="185">
        <v>11000</v>
      </c>
      <c r="Y11" s="186">
        <f>IFERROR(X11/P11,"-")</f>
        <v>5500</v>
      </c>
      <c r="Z11" s="186">
        <f>IFERROR(X11/V11,"-")</f>
        <v>11000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1</v>
      </c>
      <c r="BX11" s="125">
        <f>IF(P11=0,"",IF(BW11=0,"",(BW11/P11)))</f>
        <v>0.5</v>
      </c>
      <c r="BY11" s="126">
        <v>1</v>
      </c>
      <c r="BZ11" s="127">
        <f>IFERROR(BY11/BW11,"-")</f>
        <v>1</v>
      </c>
      <c r="CA11" s="128">
        <v>11000</v>
      </c>
      <c r="CB11" s="129">
        <f>IFERROR(CA11/BW11,"-")</f>
        <v>11000</v>
      </c>
      <c r="CC11" s="130"/>
      <c r="CD11" s="130">
        <v>1</v>
      </c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11000</v>
      </c>
      <c r="CQ11" s="139">
        <v>11000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77</v>
      </c>
      <c r="C12" s="189"/>
      <c r="D12" s="189" t="s">
        <v>73</v>
      </c>
      <c r="E12" s="189" t="s">
        <v>74</v>
      </c>
      <c r="F12" s="189" t="s">
        <v>63</v>
      </c>
      <c r="G12" s="88" t="s">
        <v>64</v>
      </c>
      <c r="H12" s="88" t="s">
        <v>70</v>
      </c>
      <c r="I12" s="88"/>
      <c r="J12" s="180"/>
      <c r="K12" s="79">
        <v>8</v>
      </c>
      <c r="L12" s="79">
        <v>0</v>
      </c>
      <c r="M12" s="79">
        <v>39</v>
      </c>
      <c r="N12" s="89">
        <v>1</v>
      </c>
      <c r="O12" s="90">
        <v>0</v>
      </c>
      <c r="P12" s="91">
        <f>N12+O12</f>
        <v>1</v>
      </c>
      <c r="Q12" s="80">
        <f>IFERROR(P12/M12,"-")</f>
        <v>0.025641025641026</v>
      </c>
      <c r="R12" s="79">
        <v>0</v>
      </c>
      <c r="S12" s="79">
        <v>0</v>
      </c>
      <c r="T12" s="80">
        <f>IFERROR(R12/(P12),"-")</f>
        <v>0</v>
      </c>
      <c r="U12" s="186"/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1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78</v>
      </c>
      <c r="C13" s="189"/>
      <c r="D13" s="189" t="s">
        <v>73</v>
      </c>
      <c r="E13" s="189" t="s">
        <v>74</v>
      </c>
      <c r="F13" s="189" t="s">
        <v>68</v>
      </c>
      <c r="G13" s="88"/>
      <c r="H13" s="88"/>
      <c r="I13" s="88"/>
      <c r="J13" s="180"/>
      <c r="K13" s="79">
        <v>12</v>
      </c>
      <c r="L13" s="79">
        <v>9</v>
      </c>
      <c r="M13" s="79">
        <v>3</v>
      </c>
      <c r="N13" s="89">
        <v>1</v>
      </c>
      <c r="O13" s="90">
        <v>0</v>
      </c>
      <c r="P13" s="91">
        <f>N13+O13</f>
        <v>1</v>
      </c>
      <c r="Q13" s="80">
        <f>IFERROR(P13/M13,"-")</f>
        <v>0.33333333333333</v>
      </c>
      <c r="R13" s="79">
        <v>1</v>
      </c>
      <c r="S13" s="79">
        <v>0</v>
      </c>
      <c r="T13" s="80">
        <f>IFERROR(R13/(P13),"-")</f>
        <v>1</v>
      </c>
      <c r="U13" s="186"/>
      <c r="V13" s="82">
        <v>1</v>
      </c>
      <c r="W13" s="80">
        <f>IF(P13=0,"-",V13/P13)</f>
        <v>1</v>
      </c>
      <c r="X13" s="185">
        <v>2000</v>
      </c>
      <c r="Y13" s="186">
        <f>IFERROR(X13/P13,"-")</f>
        <v>2000</v>
      </c>
      <c r="Z13" s="186">
        <f>IFERROR(X13/V13,"-")</f>
        <v>2000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1</v>
      </c>
      <c r="BP13" s="119">
        <v>1</v>
      </c>
      <c r="BQ13" s="120">
        <f>IFERROR(BP13/BN13,"-")</f>
        <v>1</v>
      </c>
      <c r="BR13" s="121">
        <v>2000</v>
      </c>
      <c r="BS13" s="122">
        <f>IFERROR(BR13/BN13,"-")</f>
        <v>2000</v>
      </c>
      <c r="BT13" s="123">
        <v>1</v>
      </c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2000</v>
      </c>
      <c r="CQ13" s="139">
        <v>2000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79</v>
      </c>
      <c r="C14" s="189"/>
      <c r="D14" s="189" t="s">
        <v>61</v>
      </c>
      <c r="E14" s="189" t="s">
        <v>62</v>
      </c>
      <c r="F14" s="189" t="s">
        <v>63</v>
      </c>
      <c r="G14" s="88" t="s">
        <v>80</v>
      </c>
      <c r="H14" s="88" t="s">
        <v>65</v>
      </c>
      <c r="I14" s="88" t="s">
        <v>66</v>
      </c>
      <c r="J14" s="180"/>
      <c r="K14" s="79">
        <v>5</v>
      </c>
      <c r="L14" s="79">
        <v>0</v>
      </c>
      <c r="M14" s="79">
        <v>13</v>
      </c>
      <c r="N14" s="89">
        <v>1</v>
      </c>
      <c r="O14" s="90">
        <v>0</v>
      </c>
      <c r="P14" s="91">
        <f>N14+O14</f>
        <v>1</v>
      </c>
      <c r="Q14" s="80">
        <f>IFERROR(P14/M14,"-")</f>
        <v>0.076923076923077</v>
      </c>
      <c r="R14" s="79">
        <v>0</v>
      </c>
      <c r="S14" s="79">
        <v>0</v>
      </c>
      <c r="T14" s="80">
        <f>IFERROR(R14/(P14),"-")</f>
        <v>0</v>
      </c>
      <c r="U14" s="186"/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>
        <v>1</v>
      </c>
      <c r="CG14" s="132">
        <f>IF(P14=0,"",IF(CF14=0,"",(CF14/P14)))</f>
        <v>1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81</v>
      </c>
      <c r="C15" s="189"/>
      <c r="D15" s="189" t="s">
        <v>61</v>
      </c>
      <c r="E15" s="189" t="s">
        <v>62</v>
      </c>
      <c r="F15" s="189" t="s">
        <v>68</v>
      </c>
      <c r="G15" s="88"/>
      <c r="H15" s="88"/>
      <c r="I15" s="88"/>
      <c r="J15" s="180"/>
      <c r="K15" s="79">
        <v>15</v>
      </c>
      <c r="L15" s="79">
        <v>13</v>
      </c>
      <c r="M15" s="79">
        <v>3</v>
      </c>
      <c r="N15" s="89">
        <v>3</v>
      </c>
      <c r="O15" s="90">
        <v>0</v>
      </c>
      <c r="P15" s="91">
        <f>N15+O15</f>
        <v>3</v>
      </c>
      <c r="Q15" s="80">
        <f>IFERROR(P15/M15,"-")</f>
        <v>1</v>
      </c>
      <c r="R15" s="79">
        <v>0</v>
      </c>
      <c r="S15" s="79">
        <v>0</v>
      </c>
      <c r="T15" s="80">
        <f>IFERROR(R15/(P15),"-")</f>
        <v>0</v>
      </c>
      <c r="U15" s="186"/>
      <c r="V15" s="82">
        <v>1</v>
      </c>
      <c r="W15" s="80">
        <f>IF(P15=0,"-",V15/P15)</f>
        <v>0.33333333333333</v>
      </c>
      <c r="X15" s="185">
        <v>33000</v>
      </c>
      <c r="Y15" s="186">
        <f>IFERROR(X15/P15,"-")</f>
        <v>11000</v>
      </c>
      <c r="Z15" s="186">
        <f>IFERROR(X15/V15,"-")</f>
        <v>33000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2</v>
      </c>
      <c r="BO15" s="118">
        <f>IF(P15=0,"",IF(BN15=0,"",(BN15/P15)))</f>
        <v>0.66666666666667</v>
      </c>
      <c r="BP15" s="119">
        <v>1</v>
      </c>
      <c r="BQ15" s="120">
        <f>IFERROR(BP15/BN15,"-")</f>
        <v>0.5</v>
      </c>
      <c r="BR15" s="121">
        <v>33000</v>
      </c>
      <c r="BS15" s="122">
        <f>IFERROR(BR15/BN15,"-")</f>
        <v>16500</v>
      </c>
      <c r="BT15" s="123"/>
      <c r="BU15" s="123"/>
      <c r="BV15" s="123">
        <v>1</v>
      </c>
      <c r="BW15" s="124">
        <v>1</v>
      </c>
      <c r="BX15" s="125">
        <f>IF(P15=0,"",IF(BW15=0,"",(BW15/P15)))</f>
        <v>0.33333333333333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33000</v>
      </c>
      <c r="CQ15" s="139">
        <v>33000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82</v>
      </c>
      <c r="C16" s="189"/>
      <c r="D16" s="189" t="s">
        <v>61</v>
      </c>
      <c r="E16" s="189" t="s">
        <v>62</v>
      </c>
      <c r="F16" s="189" t="s">
        <v>63</v>
      </c>
      <c r="G16" s="88" t="s">
        <v>80</v>
      </c>
      <c r="H16" s="88" t="s">
        <v>70</v>
      </c>
      <c r="I16" s="88"/>
      <c r="J16" s="180"/>
      <c r="K16" s="79">
        <v>21</v>
      </c>
      <c r="L16" s="79">
        <v>0</v>
      </c>
      <c r="M16" s="79">
        <v>72</v>
      </c>
      <c r="N16" s="89">
        <v>7</v>
      </c>
      <c r="O16" s="90">
        <v>0</v>
      </c>
      <c r="P16" s="91">
        <f>N16+O16</f>
        <v>7</v>
      </c>
      <c r="Q16" s="80">
        <f>IFERROR(P16/M16,"-")</f>
        <v>0.097222222222222</v>
      </c>
      <c r="R16" s="79">
        <v>1</v>
      </c>
      <c r="S16" s="79">
        <v>2</v>
      </c>
      <c r="T16" s="80">
        <f>IFERROR(R16/(P16),"-")</f>
        <v>0.14285714285714</v>
      </c>
      <c r="U16" s="186"/>
      <c r="V16" s="82">
        <v>1</v>
      </c>
      <c r="W16" s="80">
        <f>IF(P16=0,"-",V16/P16)</f>
        <v>0.14285714285714</v>
      </c>
      <c r="X16" s="185">
        <v>2000</v>
      </c>
      <c r="Y16" s="186">
        <f>IFERROR(X16/P16,"-")</f>
        <v>285.71428571429</v>
      </c>
      <c r="Z16" s="186">
        <f>IFERROR(X16/V16,"-")</f>
        <v>2000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0.14285714285714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3</v>
      </c>
      <c r="BO16" s="118">
        <f>IF(P16=0,"",IF(BN16=0,"",(BN16/P16)))</f>
        <v>0.42857142857143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3</v>
      </c>
      <c r="BX16" s="125">
        <f>IF(P16=0,"",IF(BW16=0,"",(BW16/P16)))</f>
        <v>0.42857142857143</v>
      </c>
      <c r="BY16" s="126">
        <v>1</v>
      </c>
      <c r="BZ16" s="127">
        <f>IFERROR(BY16/BW16,"-")</f>
        <v>0.33333333333333</v>
      </c>
      <c r="CA16" s="128">
        <v>2000</v>
      </c>
      <c r="CB16" s="129">
        <f>IFERROR(CA16/BW16,"-")</f>
        <v>666.66666666667</v>
      </c>
      <c r="CC16" s="130"/>
      <c r="CD16" s="130">
        <v>1</v>
      </c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2000</v>
      </c>
      <c r="CQ16" s="139">
        <v>2000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83</v>
      </c>
      <c r="C17" s="189"/>
      <c r="D17" s="189" t="s">
        <v>61</v>
      </c>
      <c r="E17" s="189" t="s">
        <v>62</v>
      </c>
      <c r="F17" s="189" t="s">
        <v>68</v>
      </c>
      <c r="G17" s="88"/>
      <c r="H17" s="88"/>
      <c r="I17" s="88"/>
      <c r="J17" s="180"/>
      <c r="K17" s="79">
        <v>37</v>
      </c>
      <c r="L17" s="79">
        <v>26</v>
      </c>
      <c r="M17" s="79">
        <v>26</v>
      </c>
      <c r="N17" s="89">
        <v>7</v>
      </c>
      <c r="O17" s="90">
        <v>0</v>
      </c>
      <c r="P17" s="91">
        <f>N17+O17</f>
        <v>7</v>
      </c>
      <c r="Q17" s="80">
        <f>IFERROR(P17/M17,"-")</f>
        <v>0.26923076923077</v>
      </c>
      <c r="R17" s="79">
        <v>3</v>
      </c>
      <c r="S17" s="79">
        <v>3</v>
      </c>
      <c r="T17" s="80">
        <f>IFERROR(R17/(P17),"-")</f>
        <v>0.42857142857143</v>
      </c>
      <c r="U17" s="186"/>
      <c r="V17" s="82">
        <v>3</v>
      </c>
      <c r="W17" s="80">
        <f>IF(P17=0,"-",V17/P17)</f>
        <v>0.42857142857143</v>
      </c>
      <c r="X17" s="185">
        <v>63000</v>
      </c>
      <c r="Y17" s="186">
        <f>IFERROR(X17/P17,"-")</f>
        <v>9000</v>
      </c>
      <c r="Z17" s="186">
        <f>IFERROR(X17/V17,"-")</f>
        <v>21000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5</v>
      </c>
      <c r="BO17" s="118">
        <f>IF(P17=0,"",IF(BN17=0,"",(BN17/P17)))</f>
        <v>0.71428571428571</v>
      </c>
      <c r="BP17" s="119">
        <v>2</v>
      </c>
      <c r="BQ17" s="120">
        <f>IFERROR(BP17/BN17,"-")</f>
        <v>0.4</v>
      </c>
      <c r="BR17" s="121">
        <v>56000</v>
      </c>
      <c r="BS17" s="122">
        <f>IFERROR(BR17/BN17,"-")</f>
        <v>11200</v>
      </c>
      <c r="BT17" s="123">
        <v>1</v>
      </c>
      <c r="BU17" s="123"/>
      <c r="BV17" s="123">
        <v>1</v>
      </c>
      <c r="BW17" s="124">
        <v>1</v>
      </c>
      <c r="BX17" s="125">
        <f>IF(P17=0,"",IF(BW17=0,"",(BW17/P17)))</f>
        <v>0.14285714285714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>
        <v>1</v>
      </c>
      <c r="CG17" s="132">
        <f>IF(P17=0,"",IF(CF17=0,"",(CF17/P17)))</f>
        <v>0.14285714285714</v>
      </c>
      <c r="CH17" s="133">
        <v>1</v>
      </c>
      <c r="CI17" s="134">
        <f>IFERROR(CH17/CF17,"-")</f>
        <v>1</v>
      </c>
      <c r="CJ17" s="135">
        <v>7000</v>
      </c>
      <c r="CK17" s="136">
        <f>IFERROR(CJ17/CF17,"-")</f>
        <v>7000</v>
      </c>
      <c r="CL17" s="137"/>
      <c r="CM17" s="137"/>
      <c r="CN17" s="137">
        <v>1</v>
      </c>
      <c r="CO17" s="138">
        <v>3</v>
      </c>
      <c r="CP17" s="139">
        <v>63000</v>
      </c>
      <c r="CQ17" s="139">
        <v>55000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84</v>
      </c>
      <c r="C18" s="189"/>
      <c r="D18" s="189" t="s">
        <v>73</v>
      </c>
      <c r="E18" s="189" t="s">
        <v>74</v>
      </c>
      <c r="F18" s="189" t="s">
        <v>63</v>
      </c>
      <c r="G18" s="88" t="s">
        <v>80</v>
      </c>
      <c r="H18" s="88" t="s">
        <v>65</v>
      </c>
      <c r="I18" s="88" t="s">
        <v>75</v>
      </c>
      <c r="J18" s="180"/>
      <c r="K18" s="79">
        <v>12</v>
      </c>
      <c r="L18" s="79">
        <v>0</v>
      </c>
      <c r="M18" s="79">
        <v>34</v>
      </c>
      <c r="N18" s="89">
        <v>2</v>
      </c>
      <c r="O18" s="90">
        <v>0</v>
      </c>
      <c r="P18" s="91">
        <f>N18+O18</f>
        <v>2</v>
      </c>
      <c r="Q18" s="80">
        <f>IFERROR(P18/M18,"-")</f>
        <v>0.058823529411765</v>
      </c>
      <c r="R18" s="79">
        <v>0</v>
      </c>
      <c r="S18" s="79">
        <v>0</v>
      </c>
      <c r="T18" s="80">
        <f>IFERROR(R18/(P18),"-")</f>
        <v>0</v>
      </c>
      <c r="U18" s="186"/>
      <c r="V18" s="82">
        <v>0</v>
      </c>
      <c r="W18" s="80">
        <f>IF(P18=0,"-",V18/P18)</f>
        <v>0</v>
      </c>
      <c r="X18" s="185">
        <v>0</v>
      </c>
      <c r="Y18" s="186">
        <f>IFERROR(X18/P18,"-")</f>
        <v>0</v>
      </c>
      <c r="Z18" s="186" t="str">
        <f>IFERROR(X18/V18,"-")</f>
        <v>-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1</v>
      </c>
      <c r="BX18" s="125">
        <f>IF(P18=0,"",IF(BW18=0,"",(BW18/P18)))</f>
        <v>0.5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0.5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85</v>
      </c>
      <c r="C19" s="189"/>
      <c r="D19" s="189" t="s">
        <v>73</v>
      </c>
      <c r="E19" s="189" t="s">
        <v>74</v>
      </c>
      <c r="F19" s="189" t="s">
        <v>68</v>
      </c>
      <c r="G19" s="88"/>
      <c r="H19" s="88"/>
      <c r="I19" s="88"/>
      <c r="J19" s="180"/>
      <c r="K19" s="79">
        <v>24</v>
      </c>
      <c r="L19" s="79">
        <v>17</v>
      </c>
      <c r="M19" s="79">
        <v>14</v>
      </c>
      <c r="N19" s="89">
        <v>4</v>
      </c>
      <c r="O19" s="90">
        <v>0</v>
      </c>
      <c r="P19" s="91">
        <f>N19+O19</f>
        <v>4</v>
      </c>
      <c r="Q19" s="80">
        <f>IFERROR(P19/M19,"-")</f>
        <v>0.28571428571429</v>
      </c>
      <c r="R19" s="79">
        <v>2</v>
      </c>
      <c r="S19" s="79">
        <v>0</v>
      </c>
      <c r="T19" s="80">
        <f>IFERROR(R19/(P19),"-")</f>
        <v>0.5</v>
      </c>
      <c r="U19" s="186"/>
      <c r="V19" s="82">
        <v>1</v>
      </c>
      <c r="W19" s="80">
        <f>IF(P19=0,"-",V19/P19)</f>
        <v>0.25</v>
      </c>
      <c r="X19" s="185">
        <v>6000</v>
      </c>
      <c r="Y19" s="186">
        <f>IFERROR(X19/P19,"-")</f>
        <v>1500</v>
      </c>
      <c r="Z19" s="186">
        <f>IFERROR(X19/V19,"-")</f>
        <v>6000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2</v>
      </c>
      <c r="BX19" s="125">
        <f>IF(P19=0,"",IF(BW19=0,"",(BW19/P19)))</f>
        <v>0.5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>
        <v>2</v>
      </c>
      <c r="CG19" s="132">
        <f>IF(P19=0,"",IF(CF19=0,"",(CF19/P19)))</f>
        <v>0.5</v>
      </c>
      <c r="CH19" s="133">
        <v>1</v>
      </c>
      <c r="CI19" s="134">
        <f>IFERROR(CH19/CF19,"-")</f>
        <v>0.5</v>
      </c>
      <c r="CJ19" s="135">
        <v>6000</v>
      </c>
      <c r="CK19" s="136">
        <f>IFERROR(CJ19/CF19,"-")</f>
        <v>3000</v>
      </c>
      <c r="CL19" s="137"/>
      <c r="CM19" s="137">
        <v>1</v>
      </c>
      <c r="CN19" s="137"/>
      <c r="CO19" s="138">
        <v>1</v>
      </c>
      <c r="CP19" s="139">
        <v>6000</v>
      </c>
      <c r="CQ19" s="139">
        <v>6000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86</v>
      </c>
      <c r="C20" s="189"/>
      <c r="D20" s="189" t="s">
        <v>73</v>
      </c>
      <c r="E20" s="189" t="s">
        <v>74</v>
      </c>
      <c r="F20" s="189" t="s">
        <v>63</v>
      </c>
      <c r="G20" s="88" t="s">
        <v>80</v>
      </c>
      <c r="H20" s="88" t="s">
        <v>70</v>
      </c>
      <c r="I20" s="88"/>
      <c r="J20" s="180"/>
      <c r="K20" s="79">
        <v>0</v>
      </c>
      <c r="L20" s="79">
        <v>0</v>
      </c>
      <c r="M20" s="79">
        <v>1</v>
      </c>
      <c r="N20" s="89">
        <v>0</v>
      </c>
      <c r="O20" s="90">
        <v>0</v>
      </c>
      <c r="P20" s="91">
        <f>N20+O20</f>
        <v>0</v>
      </c>
      <c r="Q20" s="80">
        <f>IFERROR(P20/M20,"-")</f>
        <v>0</v>
      </c>
      <c r="R20" s="79">
        <v>0</v>
      </c>
      <c r="S20" s="79">
        <v>0</v>
      </c>
      <c r="T20" s="80" t="str">
        <f>IFERROR(R20/(P20),"-")</f>
        <v>-</v>
      </c>
      <c r="U20" s="186"/>
      <c r="V20" s="82">
        <v>0</v>
      </c>
      <c r="W20" s="80" t="str">
        <f>IF(P20=0,"-",V20/P20)</f>
        <v>-</v>
      </c>
      <c r="X20" s="185">
        <v>0</v>
      </c>
      <c r="Y20" s="186" t="str">
        <f>IFERROR(X20/P20,"-")</f>
        <v>-</v>
      </c>
      <c r="Z20" s="186" t="str">
        <f>IFERROR(X20/V20,"-")</f>
        <v>-</v>
      </c>
      <c r="AA20" s="18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87</v>
      </c>
      <c r="C21" s="189"/>
      <c r="D21" s="189" t="s">
        <v>73</v>
      </c>
      <c r="E21" s="189" t="s">
        <v>74</v>
      </c>
      <c r="F21" s="189" t="s">
        <v>68</v>
      </c>
      <c r="G21" s="88"/>
      <c r="H21" s="88"/>
      <c r="I21" s="88"/>
      <c r="J21" s="180"/>
      <c r="K21" s="79">
        <v>7</v>
      </c>
      <c r="L21" s="79">
        <v>6</v>
      </c>
      <c r="M21" s="79">
        <v>3</v>
      </c>
      <c r="N21" s="89">
        <v>1</v>
      </c>
      <c r="O21" s="90">
        <v>0</v>
      </c>
      <c r="P21" s="91">
        <f>N21+O21</f>
        <v>1</v>
      </c>
      <c r="Q21" s="80">
        <f>IFERROR(P21/M21,"-")</f>
        <v>0.33333333333333</v>
      </c>
      <c r="R21" s="79">
        <v>1</v>
      </c>
      <c r="S21" s="79">
        <v>0</v>
      </c>
      <c r="T21" s="80">
        <f>IFERROR(R21/(P21),"-")</f>
        <v>1</v>
      </c>
      <c r="U21" s="186"/>
      <c r="V21" s="82">
        <v>1</v>
      </c>
      <c r="W21" s="80">
        <f>IF(P21=0,"-",V21/P21)</f>
        <v>1</v>
      </c>
      <c r="X21" s="185">
        <v>20000</v>
      </c>
      <c r="Y21" s="186">
        <f>IFERROR(X21/P21,"-")</f>
        <v>20000</v>
      </c>
      <c r="Z21" s="186">
        <f>IFERROR(X21/V21,"-")</f>
        <v>20000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>
        <v>1</v>
      </c>
      <c r="CG21" s="132">
        <f>IF(P21=0,"",IF(CF21=0,"",(CF21/P21)))</f>
        <v>1</v>
      </c>
      <c r="CH21" s="133">
        <v>1</v>
      </c>
      <c r="CI21" s="134">
        <f>IFERROR(CH21/CF21,"-")</f>
        <v>1</v>
      </c>
      <c r="CJ21" s="135">
        <v>20000</v>
      </c>
      <c r="CK21" s="136">
        <f>IFERROR(CJ21/CF21,"-")</f>
        <v>20000</v>
      </c>
      <c r="CL21" s="137"/>
      <c r="CM21" s="137">
        <v>1</v>
      </c>
      <c r="CN21" s="137"/>
      <c r="CO21" s="138">
        <v>1</v>
      </c>
      <c r="CP21" s="139">
        <v>20000</v>
      </c>
      <c r="CQ21" s="139">
        <v>20000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0.25</v>
      </c>
      <c r="B22" s="189" t="s">
        <v>88</v>
      </c>
      <c r="C22" s="189"/>
      <c r="D22" s="189" t="s">
        <v>89</v>
      </c>
      <c r="E22" s="189" t="s">
        <v>90</v>
      </c>
      <c r="F22" s="189" t="s">
        <v>63</v>
      </c>
      <c r="G22" s="88" t="s">
        <v>91</v>
      </c>
      <c r="H22" s="88" t="s">
        <v>92</v>
      </c>
      <c r="I22" s="88" t="s">
        <v>93</v>
      </c>
      <c r="J22" s="180">
        <v>480000</v>
      </c>
      <c r="K22" s="79">
        <v>20</v>
      </c>
      <c r="L22" s="79">
        <v>0</v>
      </c>
      <c r="M22" s="79">
        <v>133</v>
      </c>
      <c r="N22" s="89">
        <v>9</v>
      </c>
      <c r="O22" s="90">
        <v>0</v>
      </c>
      <c r="P22" s="91">
        <f>N22+O22</f>
        <v>9</v>
      </c>
      <c r="Q22" s="80">
        <f>IFERROR(P22/M22,"-")</f>
        <v>0.067669172932331</v>
      </c>
      <c r="R22" s="79">
        <v>0</v>
      </c>
      <c r="S22" s="79">
        <v>5</v>
      </c>
      <c r="T22" s="80">
        <f>IFERROR(R22/(P22),"-")</f>
        <v>0</v>
      </c>
      <c r="U22" s="186">
        <f>IFERROR(J22/SUM(N22:O29),"-")</f>
        <v>14117.647058824</v>
      </c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>
        <f>SUM(X22:X29)-SUM(J22:J29)</f>
        <v>-360000</v>
      </c>
      <c r="AB22" s="83">
        <f>SUM(X22:X29)/SUM(J22:J29)</f>
        <v>0.25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3</v>
      </c>
      <c r="BF22" s="111">
        <f>IF(P22=0,"",IF(BE22=0,"",(BE22/P22)))</f>
        <v>0.33333333333333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5</v>
      </c>
      <c r="BO22" s="118">
        <f>IF(P22=0,"",IF(BN22=0,"",(BN22/P22)))</f>
        <v>0.55555555555556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0.11111111111111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94</v>
      </c>
      <c r="C23" s="189"/>
      <c r="D23" s="189" t="s">
        <v>89</v>
      </c>
      <c r="E23" s="189" t="s">
        <v>90</v>
      </c>
      <c r="F23" s="189" t="s">
        <v>68</v>
      </c>
      <c r="G23" s="88"/>
      <c r="H23" s="88"/>
      <c r="I23" s="88"/>
      <c r="J23" s="180"/>
      <c r="K23" s="79">
        <v>45</v>
      </c>
      <c r="L23" s="79">
        <v>13</v>
      </c>
      <c r="M23" s="79">
        <v>8</v>
      </c>
      <c r="N23" s="89">
        <v>2</v>
      </c>
      <c r="O23" s="90">
        <v>0</v>
      </c>
      <c r="P23" s="91">
        <f>N23+O23</f>
        <v>2</v>
      </c>
      <c r="Q23" s="80">
        <f>IFERROR(P23/M23,"-")</f>
        <v>0.25</v>
      </c>
      <c r="R23" s="79">
        <v>0</v>
      </c>
      <c r="S23" s="79">
        <v>1</v>
      </c>
      <c r="T23" s="80">
        <f>IFERROR(R23/(P23),"-")</f>
        <v>0</v>
      </c>
      <c r="U23" s="186"/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95</v>
      </c>
      <c r="C24" s="189"/>
      <c r="D24" s="189" t="s">
        <v>96</v>
      </c>
      <c r="E24" s="189" t="s">
        <v>97</v>
      </c>
      <c r="F24" s="189" t="s">
        <v>63</v>
      </c>
      <c r="G24" s="88"/>
      <c r="H24" s="88" t="s">
        <v>92</v>
      </c>
      <c r="I24" s="88"/>
      <c r="J24" s="180"/>
      <c r="K24" s="79">
        <v>8</v>
      </c>
      <c r="L24" s="79">
        <v>0</v>
      </c>
      <c r="M24" s="79">
        <v>61</v>
      </c>
      <c r="N24" s="89">
        <v>3</v>
      </c>
      <c r="O24" s="90">
        <v>0</v>
      </c>
      <c r="P24" s="91">
        <f>N24+O24</f>
        <v>3</v>
      </c>
      <c r="Q24" s="80">
        <f>IFERROR(P24/M24,"-")</f>
        <v>0.049180327868852</v>
      </c>
      <c r="R24" s="79">
        <v>0</v>
      </c>
      <c r="S24" s="79">
        <v>2</v>
      </c>
      <c r="T24" s="80">
        <f>IFERROR(R24/(P24),"-")</f>
        <v>0</v>
      </c>
      <c r="U24" s="186"/>
      <c r="V24" s="82">
        <v>1</v>
      </c>
      <c r="W24" s="80">
        <f>IF(P24=0,"-",V24/P24)</f>
        <v>0.33333333333333</v>
      </c>
      <c r="X24" s="185">
        <v>8000</v>
      </c>
      <c r="Y24" s="186">
        <f>IFERROR(X24/P24,"-")</f>
        <v>2666.6666666667</v>
      </c>
      <c r="Z24" s="186">
        <f>IFERROR(X24/V24,"-")</f>
        <v>8000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0.33333333333333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1</v>
      </c>
      <c r="BO24" s="118">
        <f>IF(P24=0,"",IF(BN24=0,"",(BN24/P24)))</f>
        <v>0.33333333333333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1</v>
      </c>
      <c r="BX24" s="125">
        <f>IF(P24=0,"",IF(BW24=0,"",(BW24/P24)))</f>
        <v>0.33333333333333</v>
      </c>
      <c r="BY24" s="126">
        <v>1</v>
      </c>
      <c r="BZ24" s="127">
        <f>IFERROR(BY24/BW24,"-")</f>
        <v>1</v>
      </c>
      <c r="CA24" s="128">
        <v>8000</v>
      </c>
      <c r="CB24" s="129">
        <f>IFERROR(CA24/BW24,"-")</f>
        <v>8000</v>
      </c>
      <c r="CC24" s="130"/>
      <c r="CD24" s="130">
        <v>1</v>
      </c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8000</v>
      </c>
      <c r="CQ24" s="139">
        <v>8000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98</v>
      </c>
      <c r="C25" s="189"/>
      <c r="D25" s="189" t="s">
        <v>96</v>
      </c>
      <c r="E25" s="189" t="s">
        <v>97</v>
      </c>
      <c r="F25" s="189" t="s">
        <v>68</v>
      </c>
      <c r="G25" s="88"/>
      <c r="H25" s="88"/>
      <c r="I25" s="88"/>
      <c r="J25" s="180"/>
      <c r="K25" s="79">
        <v>20</v>
      </c>
      <c r="L25" s="79">
        <v>15</v>
      </c>
      <c r="M25" s="79">
        <v>4</v>
      </c>
      <c r="N25" s="89">
        <v>5</v>
      </c>
      <c r="O25" s="90">
        <v>0</v>
      </c>
      <c r="P25" s="91">
        <f>N25+O25</f>
        <v>5</v>
      </c>
      <c r="Q25" s="80">
        <f>IFERROR(P25/M25,"-")</f>
        <v>1.25</v>
      </c>
      <c r="R25" s="79">
        <v>0</v>
      </c>
      <c r="S25" s="79">
        <v>3</v>
      </c>
      <c r="T25" s="80">
        <f>IFERROR(R25/(P25),"-")</f>
        <v>0</v>
      </c>
      <c r="U25" s="186"/>
      <c r="V25" s="82">
        <v>3</v>
      </c>
      <c r="W25" s="80">
        <f>IF(P25=0,"-",V25/P25)</f>
        <v>0.6</v>
      </c>
      <c r="X25" s="185">
        <v>14000</v>
      </c>
      <c r="Y25" s="186">
        <f>IFERROR(X25/P25,"-")</f>
        <v>2800</v>
      </c>
      <c r="Z25" s="186">
        <f>IFERROR(X25/V25,"-")</f>
        <v>4666.6666666667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0.2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2</v>
      </c>
      <c r="BO25" s="118">
        <f>IF(P25=0,"",IF(BN25=0,"",(BN25/P25)))</f>
        <v>0.4</v>
      </c>
      <c r="BP25" s="119">
        <v>2</v>
      </c>
      <c r="BQ25" s="120">
        <f>IFERROR(BP25/BN25,"-")</f>
        <v>1</v>
      </c>
      <c r="BR25" s="121">
        <v>8000</v>
      </c>
      <c r="BS25" s="122">
        <f>IFERROR(BR25/BN25,"-")</f>
        <v>4000</v>
      </c>
      <c r="BT25" s="123">
        <v>2</v>
      </c>
      <c r="BU25" s="123"/>
      <c r="BV25" s="123"/>
      <c r="BW25" s="124">
        <v>1</v>
      </c>
      <c r="BX25" s="125">
        <f>IF(P25=0,"",IF(BW25=0,"",(BW25/P25)))</f>
        <v>0.2</v>
      </c>
      <c r="BY25" s="126">
        <v>1</v>
      </c>
      <c r="BZ25" s="127">
        <f>IFERROR(BY25/BW25,"-")</f>
        <v>1</v>
      </c>
      <c r="CA25" s="128">
        <v>6000</v>
      </c>
      <c r="CB25" s="129">
        <f>IFERROR(CA25/BW25,"-")</f>
        <v>6000</v>
      </c>
      <c r="CC25" s="130"/>
      <c r="CD25" s="130">
        <v>1</v>
      </c>
      <c r="CE25" s="130"/>
      <c r="CF25" s="131">
        <v>1</v>
      </c>
      <c r="CG25" s="132">
        <f>IF(P25=0,"",IF(CF25=0,"",(CF25/P25)))</f>
        <v>0.2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3</v>
      </c>
      <c r="CP25" s="139">
        <v>14000</v>
      </c>
      <c r="CQ25" s="139">
        <v>6000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99</v>
      </c>
      <c r="C26" s="189"/>
      <c r="D26" s="189" t="s">
        <v>100</v>
      </c>
      <c r="E26" s="189" t="s">
        <v>101</v>
      </c>
      <c r="F26" s="189" t="s">
        <v>63</v>
      </c>
      <c r="G26" s="88"/>
      <c r="H26" s="88" t="s">
        <v>92</v>
      </c>
      <c r="I26" s="88"/>
      <c r="J26" s="180"/>
      <c r="K26" s="79">
        <v>17</v>
      </c>
      <c r="L26" s="79">
        <v>0</v>
      </c>
      <c r="M26" s="79">
        <v>77</v>
      </c>
      <c r="N26" s="89">
        <v>4</v>
      </c>
      <c r="O26" s="90">
        <v>0</v>
      </c>
      <c r="P26" s="91">
        <f>N26+O26</f>
        <v>4</v>
      </c>
      <c r="Q26" s="80">
        <f>IFERROR(P26/M26,"-")</f>
        <v>0.051948051948052</v>
      </c>
      <c r="R26" s="79">
        <v>1</v>
      </c>
      <c r="S26" s="79">
        <v>1</v>
      </c>
      <c r="T26" s="80">
        <f>IFERROR(R26/(P26),"-")</f>
        <v>0.25</v>
      </c>
      <c r="U26" s="186"/>
      <c r="V26" s="82">
        <v>1</v>
      </c>
      <c r="W26" s="80">
        <f>IF(P26=0,"-",V26/P26)</f>
        <v>0.25</v>
      </c>
      <c r="X26" s="185">
        <v>2000</v>
      </c>
      <c r="Y26" s="186">
        <f>IFERROR(X26/P26,"-")</f>
        <v>500</v>
      </c>
      <c r="Z26" s="186">
        <f>IFERROR(X26/V26,"-")</f>
        <v>2000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0.25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2</v>
      </c>
      <c r="BO26" s="118">
        <f>IF(P26=0,"",IF(BN26=0,"",(BN26/P26)))</f>
        <v>0.5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>
        <v>1</v>
      </c>
      <c r="BX26" s="125">
        <f>IF(P26=0,"",IF(BW26=0,"",(BW26/P26)))</f>
        <v>0.25</v>
      </c>
      <c r="BY26" s="126">
        <v>1</v>
      </c>
      <c r="BZ26" s="127">
        <f>IFERROR(BY26/BW26,"-")</f>
        <v>1</v>
      </c>
      <c r="CA26" s="128">
        <v>2000</v>
      </c>
      <c r="CB26" s="129">
        <f>IFERROR(CA26/BW26,"-")</f>
        <v>2000</v>
      </c>
      <c r="CC26" s="130">
        <v>1</v>
      </c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2000</v>
      </c>
      <c r="CQ26" s="139">
        <v>2000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102</v>
      </c>
      <c r="C27" s="189"/>
      <c r="D27" s="189" t="s">
        <v>100</v>
      </c>
      <c r="E27" s="189" t="s">
        <v>101</v>
      </c>
      <c r="F27" s="189" t="s">
        <v>68</v>
      </c>
      <c r="G27" s="88"/>
      <c r="H27" s="88"/>
      <c r="I27" s="88"/>
      <c r="J27" s="180"/>
      <c r="K27" s="79">
        <v>22</v>
      </c>
      <c r="L27" s="79">
        <v>13</v>
      </c>
      <c r="M27" s="79">
        <v>0</v>
      </c>
      <c r="N27" s="89">
        <v>2</v>
      </c>
      <c r="O27" s="90">
        <v>0</v>
      </c>
      <c r="P27" s="91">
        <f>N27+O27</f>
        <v>2</v>
      </c>
      <c r="Q27" s="80" t="str">
        <f>IFERROR(P27/M27,"-")</f>
        <v>-</v>
      </c>
      <c r="R27" s="79">
        <v>0</v>
      </c>
      <c r="S27" s="79">
        <v>0</v>
      </c>
      <c r="T27" s="80">
        <f>IFERROR(R27/(P27),"-")</f>
        <v>0</v>
      </c>
      <c r="U27" s="186"/>
      <c r="V27" s="82">
        <v>2</v>
      </c>
      <c r="W27" s="80">
        <f>IF(P27=0,"-",V27/P27)</f>
        <v>1</v>
      </c>
      <c r="X27" s="185">
        <v>91000</v>
      </c>
      <c r="Y27" s="186">
        <f>IFERROR(X27/P27,"-")</f>
        <v>45500</v>
      </c>
      <c r="Z27" s="186">
        <f>IFERROR(X27/V27,"-")</f>
        <v>45500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0.5</v>
      </c>
      <c r="BP27" s="119">
        <v>1</v>
      </c>
      <c r="BQ27" s="120">
        <f>IFERROR(BP27/BN27,"-")</f>
        <v>1</v>
      </c>
      <c r="BR27" s="121">
        <v>86000</v>
      </c>
      <c r="BS27" s="122">
        <f>IFERROR(BR27/BN27,"-")</f>
        <v>86000</v>
      </c>
      <c r="BT27" s="123"/>
      <c r="BU27" s="123"/>
      <c r="BV27" s="123">
        <v>1</v>
      </c>
      <c r="BW27" s="124">
        <v>1</v>
      </c>
      <c r="BX27" s="125">
        <f>IF(P27=0,"",IF(BW27=0,"",(BW27/P27)))</f>
        <v>0.5</v>
      </c>
      <c r="BY27" s="126">
        <v>1</v>
      </c>
      <c r="BZ27" s="127">
        <f>IFERROR(BY27/BW27,"-")</f>
        <v>1</v>
      </c>
      <c r="CA27" s="128">
        <v>5000</v>
      </c>
      <c r="CB27" s="129">
        <f>IFERROR(CA27/BW27,"-")</f>
        <v>5000</v>
      </c>
      <c r="CC27" s="130">
        <v>1</v>
      </c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2</v>
      </c>
      <c r="CP27" s="139">
        <v>91000</v>
      </c>
      <c r="CQ27" s="139">
        <v>86000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103</v>
      </c>
      <c r="C28" s="189"/>
      <c r="D28" s="189" t="s">
        <v>104</v>
      </c>
      <c r="E28" s="189" t="s">
        <v>105</v>
      </c>
      <c r="F28" s="189" t="s">
        <v>63</v>
      </c>
      <c r="G28" s="88"/>
      <c r="H28" s="88" t="s">
        <v>92</v>
      </c>
      <c r="I28" s="88"/>
      <c r="J28" s="180"/>
      <c r="K28" s="79">
        <v>8</v>
      </c>
      <c r="L28" s="79">
        <v>0</v>
      </c>
      <c r="M28" s="79">
        <v>51</v>
      </c>
      <c r="N28" s="89">
        <v>3</v>
      </c>
      <c r="O28" s="90">
        <v>0</v>
      </c>
      <c r="P28" s="91">
        <f>N28+O28</f>
        <v>3</v>
      </c>
      <c r="Q28" s="80">
        <f>IFERROR(P28/M28,"-")</f>
        <v>0.058823529411765</v>
      </c>
      <c r="R28" s="79">
        <v>0</v>
      </c>
      <c r="S28" s="79">
        <v>2</v>
      </c>
      <c r="T28" s="80">
        <f>IFERROR(R28/(P28),"-")</f>
        <v>0</v>
      </c>
      <c r="U28" s="186"/>
      <c r="V28" s="82">
        <v>0</v>
      </c>
      <c r="W28" s="80">
        <f>IF(P28=0,"-",V28/P28)</f>
        <v>0</v>
      </c>
      <c r="X28" s="185">
        <v>0</v>
      </c>
      <c r="Y28" s="186">
        <f>IFERROR(X28/P28,"-")</f>
        <v>0</v>
      </c>
      <c r="Z28" s="186" t="str">
        <f>IFERROR(X28/V28,"-")</f>
        <v>-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0.33333333333333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0.33333333333333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>
        <v>1</v>
      </c>
      <c r="BX28" s="125">
        <f>IF(P28=0,"",IF(BW28=0,"",(BW28/P28)))</f>
        <v>0.33333333333333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106</v>
      </c>
      <c r="C29" s="189"/>
      <c r="D29" s="189" t="s">
        <v>104</v>
      </c>
      <c r="E29" s="189" t="s">
        <v>105</v>
      </c>
      <c r="F29" s="189" t="s">
        <v>68</v>
      </c>
      <c r="G29" s="88"/>
      <c r="H29" s="88"/>
      <c r="I29" s="88"/>
      <c r="J29" s="180"/>
      <c r="K29" s="79">
        <v>47</v>
      </c>
      <c r="L29" s="79">
        <v>29</v>
      </c>
      <c r="M29" s="79">
        <v>12</v>
      </c>
      <c r="N29" s="89">
        <v>6</v>
      </c>
      <c r="O29" s="90">
        <v>0</v>
      </c>
      <c r="P29" s="91">
        <f>N29+O29</f>
        <v>6</v>
      </c>
      <c r="Q29" s="80">
        <f>IFERROR(P29/M29,"-")</f>
        <v>0.5</v>
      </c>
      <c r="R29" s="79">
        <v>2</v>
      </c>
      <c r="S29" s="79">
        <v>2</v>
      </c>
      <c r="T29" s="80">
        <f>IFERROR(R29/(P29),"-")</f>
        <v>0.33333333333333</v>
      </c>
      <c r="U29" s="186"/>
      <c r="V29" s="82">
        <v>3</v>
      </c>
      <c r="W29" s="80">
        <f>IF(P29=0,"-",V29/P29)</f>
        <v>0.5</v>
      </c>
      <c r="X29" s="185">
        <v>5000</v>
      </c>
      <c r="Y29" s="186">
        <f>IFERROR(X29/P29,"-")</f>
        <v>833.33333333333</v>
      </c>
      <c r="Z29" s="186">
        <f>IFERROR(X29/V29,"-")</f>
        <v>1666.6666666667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1</v>
      </c>
      <c r="BO29" s="118">
        <f>IF(P29=0,"",IF(BN29=0,"",(BN29/P29)))</f>
        <v>0.16666666666667</v>
      </c>
      <c r="BP29" s="119">
        <v>1</v>
      </c>
      <c r="BQ29" s="120">
        <f>IFERROR(BP29/BN29,"-")</f>
        <v>1</v>
      </c>
      <c r="BR29" s="121">
        <v>2000</v>
      </c>
      <c r="BS29" s="122">
        <f>IFERROR(BR29/BN29,"-")</f>
        <v>2000</v>
      </c>
      <c r="BT29" s="123">
        <v>1</v>
      </c>
      <c r="BU29" s="123"/>
      <c r="BV29" s="123"/>
      <c r="BW29" s="124">
        <v>3</v>
      </c>
      <c r="BX29" s="125">
        <f>IF(P29=0,"",IF(BW29=0,"",(BW29/P29)))</f>
        <v>0.5</v>
      </c>
      <c r="BY29" s="126">
        <v>1</v>
      </c>
      <c r="BZ29" s="127">
        <f>IFERROR(BY29/BW29,"-")</f>
        <v>0.33333333333333</v>
      </c>
      <c r="CA29" s="128">
        <v>2000</v>
      </c>
      <c r="CB29" s="129">
        <f>IFERROR(CA29/BW29,"-")</f>
        <v>666.66666666667</v>
      </c>
      <c r="CC29" s="130">
        <v>1</v>
      </c>
      <c r="CD29" s="130"/>
      <c r="CE29" s="130"/>
      <c r="CF29" s="131">
        <v>2</v>
      </c>
      <c r="CG29" s="132">
        <f>IF(P29=0,"",IF(CF29=0,"",(CF29/P29)))</f>
        <v>0.33333333333333</v>
      </c>
      <c r="CH29" s="133">
        <v>1</v>
      </c>
      <c r="CI29" s="134">
        <f>IFERROR(CH29/CF29,"-")</f>
        <v>0.5</v>
      </c>
      <c r="CJ29" s="135">
        <v>1000</v>
      </c>
      <c r="CK29" s="136">
        <f>IFERROR(CJ29/CF29,"-")</f>
        <v>500</v>
      </c>
      <c r="CL29" s="137">
        <v>1</v>
      </c>
      <c r="CM29" s="137"/>
      <c r="CN29" s="137"/>
      <c r="CO29" s="138">
        <v>3</v>
      </c>
      <c r="CP29" s="139">
        <v>5000</v>
      </c>
      <c r="CQ29" s="139">
        <v>2000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4.8225833333333</v>
      </c>
      <c r="B30" s="189" t="s">
        <v>107</v>
      </c>
      <c r="C30" s="189"/>
      <c r="D30" s="189" t="s">
        <v>89</v>
      </c>
      <c r="E30" s="189" t="s">
        <v>62</v>
      </c>
      <c r="F30" s="189" t="s">
        <v>63</v>
      </c>
      <c r="G30" s="88" t="s">
        <v>108</v>
      </c>
      <c r="H30" s="88" t="s">
        <v>92</v>
      </c>
      <c r="I30" s="88" t="s">
        <v>93</v>
      </c>
      <c r="J30" s="180">
        <v>360000</v>
      </c>
      <c r="K30" s="79">
        <v>8</v>
      </c>
      <c r="L30" s="79">
        <v>0</v>
      </c>
      <c r="M30" s="79">
        <v>84</v>
      </c>
      <c r="N30" s="89">
        <v>3</v>
      </c>
      <c r="O30" s="90">
        <v>0</v>
      </c>
      <c r="P30" s="91">
        <f>N30+O30</f>
        <v>3</v>
      </c>
      <c r="Q30" s="80">
        <f>IFERROR(P30/M30,"-")</f>
        <v>0.035714285714286</v>
      </c>
      <c r="R30" s="79">
        <v>0</v>
      </c>
      <c r="S30" s="79">
        <v>2</v>
      </c>
      <c r="T30" s="80">
        <f>IFERROR(R30/(P30),"-")</f>
        <v>0</v>
      </c>
      <c r="U30" s="186">
        <f>IFERROR(J30/SUM(N30:O37),"-")</f>
        <v>15652.173913043</v>
      </c>
      <c r="V30" s="82">
        <v>1</v>
      </c>
      <c r="W30" s="80">
        <f>IF(P30=0,"-",V30/P30)</f>
        <v>0.33333333333333</v>
      </c>
      <c r="X30" s="185">
        <v>3000</v>
      </c>
      <c r="Y30" s="186">
        <f>IFERROR(X30/P30,"-")</f>
        <v>1000</v>
      </c>
      <c r="Z30" s="186">
        <f>IFERROR(X30/V30,"-")</f>
        <v>3000</v>
      </c>
      <c r="AA30" s="180">
        <f>SUM(X30:X37)-SUM(J30:J37)</f>
        <v>1376130</v>
      </c>
      <c r="AB30" s="83">
        <f>SUM(X30:X37)/SUM(J30:J37)</f>
        <v>4.8225833333333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0.33333333333333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2</v>
      </c>
      <c r="BO30" s="118">
        <f>IF(P30=0,"",IF(BN30=0,"",(BN30/P30)))</f>
        <v>0.66666666666667</v>
      </c>
      <c r="BP30" s="119">
        <v>1</v>
      </c>
      <c r="BQ30" s="120">
        <f>IFERROR(BP30/BN30,"-")</f>
        <v>0.5</v>
      </c>
      <c r="BR30" s="121">
        <v>3000</v>
      </c>
      <c r="BS30" s="122">
        <f>IFERROR(BR30/BN30,"-")</f>
        <v>1500</v>
      </c>
      <c r="BT30" s="123">
        <v>1</v>
      </c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3000</v>
      </c>
      <c r="CQ30" s="139">
        <v>3000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109</v>
      </c>
      <c r="C31" s="189"/>
      <c r="D31" s="189" t="s">
        <v>89</v>
      </c>
      <c r="E31" s="189" t="s">
        <v>62</v>
      </c>
      <c r="F31" s="189" t="s">
        <v>68</v>
      </c>
      <c r="G31" s="88"/>
      <c r="H31" s="88"/>
      <c r="I31" s="88"/>
      <c r="J31" s="180"/>
      <c r="K31" s="79">
        <v>31</v>
      </c>
      <c r="L31" s="79">
        <v>16</v>
      </c>
      <c r="M31" s="79">
        <v>43</v>
      </c>
      <c r="N31" s="89">
        <v>3</v>
      </c>
      <c r="O31" s="90">
        <v>0</v>
      </c>
      <c r="P31" s="91">
        <f>N31+O31</f>
        <v>3</v>
      </c>
      <c r="Q31" s="80">
        <f>IFERROR(P31/M31,"-")</f>
        <v>0.069767441860465</v>
      </c>
      <c r="R31" s="79">
        <v>1</v>
      </c>
      <c r="S31" s="79">
        <v>1</v>
      </c>
      <c r="T31" s="80">
        <f>IFERROR(R31/(P31),"-")</f>
        <v>0.33333333333333</v>
      </c>
      <c r="U31" s="186"/>
      <c r="V31" s="82">
        <v>3</v>
      </c>
      <c r="W31" s="80">
        <f>IF(P31=0,"-",V31/P31)</f>
        <v>1</v>
      </c>
      <c r="X31" s="185">
        <v>633000</v>
      </c>
      <c r="Y31" s="186">
        <f>IFERROR(X31/P31,"-")</f>
        <v>211000</v>
      </c>
      <c r="Z31" s="186">
        <f>IFERROR(X31/V31,"-")</f>
        <v>211000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1</v>
      </c>
      <c r="BO31" s="118">
        <f>IF(P31=0,"",IF(BN31=0,"",(BN31/P31)))</f>
        <v>0.33333333333333</v>
      </c>
      <c r="BP31" s="119">
        <v>1</v>
      </c>
      <c r="BQ31" s="120">
        <f>IFERROR(BP31/BN31,"-")</f>
        <v>1</v>
      </c>
      <c r="BR31" s="121">
        <v>620000</v>
      </c>
      <c r="BS31" s="122">
        <f>IFERROR(BR31/BN31,"-")</f>
        <v>620000</v>
      </c>
      <c r="BT31" s="123"/>
      <c r="BU31" s="123"/>
      <c r="BV31" s="123">
        <v>1</v>
      </c>
      <c r="BW31" s="124">
        <v>1</v>
      </c>
      <c r="BX31" s="125">
        <f>IF(P31=0,"",IF(BW31=0,"",(BW31/P31)))</f>
        <v>0.33333333333333</v>
      </c>
      <c r="BY31" s="126">
        <v>1</v>
      </c>
      <c r="BZ31" s="127">
        <f>IFERROR(BY31/BW31,"-")</f>
        <v>1</v>
      </c>
      <c r="CA31" s="128">
        <v>10000</v>
      </c>
      <c r="CB31" s="129">
        <f>IFERROR(CA31/BW31,"-")</f>
        <v>10000</v>
      </c>
      <c r="CC31" s="130">
        <v>1</v>
      </c>
      <c r="CD31" s="130"/>
      <c r="CE31" s="130"/>
      <c r="CF31" s="131">
        <v>1</v>
      </c>
      <c r="CG31" s="132">
        <f>IF(P31=0,"",IF(CF31=0,"",(CF31/P31)))</f>
        <v>0.33333333333333</v>
      </c>
      <c r="CH31" s="133">
        <v>1</v>
      </c>
      <c r="CI31" s="134">
        <f>IFERROR(CH31/CF31,"-")</f>
        <v>1</v>
      </c>
      <c r="CJ31" s="135">
        <v>3000</v>
      </c>
      <c r="CK31" s="136">
        <f>IFERROR(CJ31/CF31,"-")</f>
        <v>3000</v>
      </c>
      <c r="CL31" s="137">
        <v>1</v>
      </c>
      <c r="CM31" s="137"/>
      <c r="CN31" s="137"/>
      <c r="CO31" s="138">
        <v>3</v>
      </c>
      <c r="CP31" s="139">
        <v>633000</v>
      </c>
      <c r="CQ31" s="139">
        <v>620000</v>
      </c>
      <c r="CR31" s="139"/>
      <c r="CS31" s="140" t="str">
        <f>IF(AND(CQ31=0,CR31=0),"",IF(AND(CQ31&lt;=100000,CR31&lt;=100000),"",IF(CQ31/CP31&gt;0.7,"男高",IF(CR31/CP31&gt;0.7,"女高",""))))</f>
        <v>男高</v>
      </c>
    </row>
    <row r="32" spans="1:98">
      <c r="A32" s="78"/>
      <c r="B32" s="189" t="s">
        <v>110</v>
      </c>
      <c r="C32" s="189"/>
      <c r="D32" s="189" t="s">
        <v>96</v>
      </c>
      <c r="E32" s="189" t="s">
        <v>74</v>
      </c>
      <c r="F32" s="189" t="s">
        <v>63</v>
      </c>
      <c r="G32" s="88"/>
      <c r="H32" s="88" t="s">
        <v>92</v>
      </c>
      <c r="I32" s="88"/>
      <c r="J32" s="180"/>
      <c r="K32" s="79">
        <v>15</v>
      </c>
      <c r="L32" s="79">
        <v>0</v>
      </c>
      <c r="M32" s="79">
        <v>104</v>
      </c>
      <c r="N32" s="89">
        <v>5</v>
      </c>
      <c r="O32" s="90">
        <v>0</v>
      </c>
      <c r="P32" s="91">
        <f>N32+O32</f>
        <v>5</v>
      </c>
      <c r="Q32" s="80">
        <f>IFERROR(P32/M32,"-")</f>
        <v>0.048076923076923</v>
      </c>
      <c r="R32" s="79">
        <v>1</v>
      </c>
      <c r="S32" s="79">
        <v>2</v>
      </c>
      <c r="T32" s="80">
        <f>IFERROR(R32/(P32),"-")</f>
        <v>0.2</v>
      </c>
      <c r="U32" s="186"/>
      <c r="V32" s="82">
        <v>1</v>
      </c>
      <c r="W32" s="80">
        <f>IF(P32=0,"-",V32/P32)</f>
        <v>0.2</v>
      </c>
      <c r="X32" s="185">
        <v>0</v>
      </c>
      <c r="Y32" s="186">
        <f>IFERROR(X32/P32,"-")</f>
        <v>0</v>
      </c>
      <c r="Z32" s="186">
        <f>IFERROR(X32/V32,"-")</f>
        <v>0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1</v>
      </c>
      <c r="AN32" s="99">
        <f>IF(P32=0,"",IF(AM32=0,"",(AM32/P32)))</f>
        <v>0.2</v>
      </c>
      <c r="AO32" s="98"/>
      <c r="AP32" s="100">
        <f>IFERROR(AO32/AM32,"-")</f>
        <v>0</v>
      </c>
      <c r="AQ32" s="101"/>
      <c r="AR32" s="102">
        <f>IFERROR(AQ32/AM32,"-")</f>
        <v>0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2</v>
      </c>
      <c r="BF32" s="111">
        <f>IF(P32=0,"",IF(BE32=0,"",(BE32/P32)))</f>
        <v>0.4</v>
      </c>
      <c r="BG32" s="110">
        <v>1</v>
      </c>
      <c r="BH32" s="112">
        <f>IFERROR(BG32/BE32,"-")</f>
        <v>0.5</v>
      </c>
      <c r="BI32" s="113">
        <v>35000</v>
      </c>
      <c r="BJ32" s="114">
        <f>IFERROR(BI32/BE32,"-")</f>
        <v>17500</v>
      </c>
      <c r="BK32" s="115"/>
      <c r="BL32" s="115"/>
      <c r="BM32" s="115">
        <v>1</v>
      </c>
      <c r="BN32" s="117">
        <v>1</v>
      </c>
      <c r="BO32" s="118">
        <f>IF(P32=0,"",IF(BN32=0,"",(BN32/P32)))</f>
        <v>0.2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>
        <v>1</v>
      </c>
      <c r="CG32" s="132">
        <f>IF(P32=0,"",IF(CF32=0,"",(CF32/P32)))</f>
        <v>0.2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1</v>
      </c>
      <c r="CP32" s="139">
        <v>0</v>
      </c>
      <c r="CQ32" s="139">
        <v>35000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111</v>
      </c>
      <c r="C33" s="189"/>
      <c r="D33" s="189" t="s">
        <v>96</v>
      </c>
      <c r="E33" s="189" t="s">
        <v>74</v>
      </c>
      <c r="F33" s="189" t="s">
        <v>68</v>
      </c>
      <c r="G33" s="88"/>
      <c r="H33" s="88"/>
      <c r="I33" s="88"/>
      <c r="J33" s="180"/>
      <c r="K33" s="79">
        <v>23</v>
      </c>
      <c r="L33" s="79">
        <v>10</v>
      </c>
      <c r="M33" s="79">
        <v>13</v>
      </c>
      <c r="N33" s="89">
        <v>1</v>
      </c>
      <c r="O33" s="90">
        <v>0</v>
      </c>
      <c r="P33" s="91">
        <f>N33+O33</f>
        <v>1</v>
      </c>
      <c r="Q33" s="80">
        <f>IFERROR(P33/M33,"-")</f>
        <v>0.076923076923077</v>
      </c>
      <c r="R33" s="79">
        <v>0</v>
      </c>
      <c r="S33" s="79">
        <v>1</v>
      </c>
      <c r="T33" s="80">
        <f>IFERROR(R33/(P33),"-")</f>
        <v>0</v>
      </c>
      <c r="U33" s="186"/>
      <c r="V33" s="82">
        <v>0</v>
      </c>
      <c r="W33" s="80">
        <f>IF(P33=0,"-",V33/P33)</f>
        <v>0</v>
      </c>
      <c r="X33" s="185">
        <v>0</v>
      </c>
      <c r="Y33" s="186">
        <f>IFERROR(X33/P33,"-")</f>
        <v>0</v>
      </c>
      <c r="Z33" s="186" t="str">
        <f>IFERROR(X33/V33,"-")</f>
        <v>-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1</v>
      </c>
      <c r="BO33" s="118">
        <f>IF(P33=0,"",IF(BN33=0,"",(BN33/P33)))</f>
        <v>1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112</v>
      </c>
      <c r="C34" s="189"/>
      <c r="D34" s="189" t="s">
        <v>113</v>
      </c>
      <c r="E34" s="189" t="s">
        <v>114</v>
      </c>
      <c r="F34" s="189" t="s">
        <v>63</v>
      </c>
      <c r="G34" s="88"/>
      <c r="H34" s="88" t="s">
        <v>92</v>
      </c>
      <c r="I34" s="88"/>
      <c r="J34" s="180"/>
      <c r="K34" s="79">
        <v>7</v>
      </c>
      <c r="L34" s="79">
        <v>0</v>
      </c>
      <c r="M34" s="79">
        <v>107</v>
      </c>
      <c r="N34" s="89">
        <v>3</v>
      </c>
      <c r="O34" s="90">
        <v>0</v>
      </c>
      <c r="P34" s="91">
        <f>N34+O34</f>
        <v>3</v>
      </c>
      <c r="Q34" s="80">
        <f>IFERROR(P34/M34,"-")</f>
        <v>0.02803738317757</v>
      </c>
      <c r="R34" s="79">
        <v>1</v>
      </c>
      <c r="S34" s="79">
        <v>0</v>
      </c>
      <c r="T34" s="80">
        <f>IFERROR(R34/(P34),"-")</f>
        <v>0.33333333333333</v>
      </c>
      <c r="U34" s="186"/>
      <c r="V34" s="82">
        <v>1</v>
      </c>
      <c r="W34" s="80">
        <f>IF(P34=0,"-",V34/P34)</f>
        <v>0.33333333333333</v>
      </c>
      <c r="X34" s="185">
        <v>1000</v>
      </c>
      <c r="Y34" s="186">
        <f>IFERROR(X34/P34,"-")</f>
        <v>333.33333333333</v>
      </c>
      <c r="Z34" s="186">
        <f>IFERROR(X34/V34,"-")</f>
        <v>1000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0.33333333333333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>
        <v>1</v>
      </c>
      <c r="AW34" s="105">
        <f>IF(P34=0,"",IF(AV34=0,"",(AV34/P34)))</f>
        <v>0.33333333333333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>
        <v>1</v>
      </c>
      <c r="CG34" s="132">
        <f>IF(P34=0,"",IF(CF34=0,"",(CF34/P34)))</f>
        <v>0.33333333333333</v>
      </c>
      <c r="CH34" s="133">
        <v>1</v>
      </c>
      <c r="CI34" s="134">
        <f>IFERROR(CH34/CF34,"-")</f>
        <v>1</v>
      </c>
      <c r="CJ34" s="135">
        <v>1000</v>
      </c>
      <c r="CK34" s="136">
        <f>IFERROR(CJ34/CF34,"-")</f>
        <v>1000</v>
      </c>
      <c r="CL34" s="137">
        <v>1</v>
      </c>
      <c r="CM34" s="137"/>
      <c r="CN34" s="137"/>
      <c r="CO34" s="138">
        <v>1</v>
      </c>
      <c r="CP34" s="139">
        <v>1000</v>
      </c>
      <c r="CQ34" s="139">
        <v>1000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115</v>
      </c>
      <c r="C35" s="189"/>
      <c r="D35" s="189" t="s">
        <v>113</v>
      </c>
      <c r="E35" s="189" t="s">
        <v>114</v>
      </c>
      <c r="F35" s="189" t="s">
        <v>68</v>
      </c>
      <c r="G35" s="88"/>
      <c r="H35" s="88"/>
      <c r="I35" s="88"/>
      <c r="J35" s="180"/>
      <c r="K35" s="79">
        <v>59</v>
      </c>
      <c r="L35" s="79">
        <v>26</v>
      </c>
      <c r="M35" s="79">
        <v>4</v>
      </c>
      <c r="N35" s="89">
        <v>3</v>
      </c>
      <c r="O35" s="90">
        <v>0</v>
      </c>
      <c r="P35" s="91">
        <f>N35+O35</f>
        <v>3</v>
      </c>
      <c r="Q35" s="80">
        <f>IFERROR(P35/M35,"-")</f>
        <v>0.75</v>
      </c>
      <c r="R35" s="79">
        <v>0</v>
      </c>
      <c r="S35" s="79">
        <v>0</v>
      </c>
      <c r="T35" s="80">
        <f>IFERROR(R35/(P35),"-")</f>
        <v>0</v>
      </c>
      <c r="U35" s="186"/>
      <c r="V35" s="82">
        <v>0</v>
      </c>
      <c r="W35" s="80">
        <f>IF(P35=0,"-",V35/P35)</f>
        <v>0</v>
      </c>
      <c r="X35" s="185">
        <v>0</v>
      </c>
      <c r="Y35" s="186">
        <f>IFERROR(X35/P35,"-")</f>
        <v>0</v>
      </c>
      <c r="Z35" s="186" t="str">
        <f>IFERROR(X35/V35,"-")</f>
        <v>-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1</v>
      </c>
      <c r="AW35" s="105">
        <f>IF(P35=0,"",IF(AV35=0,"",(AV35/P35)))</f>
        <v>0.33333333333333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1</v>
      </c>
      <c r="BO35" s="118">
        <f>IF(P35=0,"",IF(BN35=0,"",(BN35/P35)))</f>
        <v>0.33333333333333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1</v>
      </c>
      <c r="BX35" s="125">
        <f>IF(P35=0,"",IF(BW35=0,"",(BW35/P35)))</f>
        <v>0.33333333333333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116</v>
      </c>
      <c r="C36" s="189"/>
      <c r="D36" s="189" t="s">
        <v>104</v>
      </c>
      <c r="E36" s="189" t="s">
        <v>117</v>
      </c>
      <c r="F36" s="189" t="s">
        <v>63</v>
      </c>
      <c r="G36" s="88"/>
      <c r="H36" s="88" t="s">
        <v>92</v>
      </c>
      <c r="I36" s="88"/>
      <c r="J36" s="180"/>
      <c r="K36" s="79">
        <v>4</v>
      </c>
      <c r="L36" s="79">
        <v>0</v>
      </c>
      <c r="M36" s="79">
        <v>69</v>
      </c>
      <c r="N36" s="89">
        <v>0</v>
      </c>
      <c r="O36" s="90">
        <v>0</v>
      </c>
      <c r="P36" s="91">
        <f>N36+O36</f>
        <v>0</v>
      </c>
      <c r="Q36" s="80">
        <f>IFERROR(P36/M36,"-")</f>
        <v>0</v>
      </c>
      <c r="R36" s="79">
        <v>0</v>
      </c>
      <c r="S36" s="79">
        <v>0</v>
      </c>
      <c r="T36" s="80" t="str">
        <f>IFERROR(R36/(P36),"-")</f>
        <v>-</v>
      </c>
      <c r="U36" s="186"/>
      <c r="V36" s="82">
        <v>0</v>
      </c>
      <c r="W36" s="80" t="str">
        <f>IF(P36=0,"-",V36/P36)</f>
        <v>-</v>
      </c>
      <c r="X36" s="185">
        <v>0</v>
      </c>
      <c r="Y36" s="186" t="str">
        <f>IFERROR(X36/P36,"-")</f>
        <v>-</v>
      </c>
      <c r="Z36" s="186" t="str">
        <f>IFERROR(X36/V36,"-")</f>
        <v>-</v>
      </c>
      <c r="AA36" s="180"/>
      <c r="AB36" s="83"/>
      <c r="AC36" s="77"/>
      <c r="AD36" s="92"/>
      <c r="AE36" s="93" t="str">
        <f>IF(P36=0,"",IF(AD36=0,"",(AD36/P36)))</f>
        <v/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 t="str">
        <f>IF(P36=0,"",IF(AM36=0,"",(AM36/P36)))</f>
        <v/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 t="str">
        <f>IF(P36=0,"",IF(AV36=0,"",(AV36/P36)))</f>
        <v/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 t="str">
        <f>IF(P36=0,"",IF(BE36=0,"",(BE36/P36)))</f>
        <v/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 t="str">
        <f>IF(P36=0,"",IF(BN36=0,"",(BN36/P36)))</f>
        <v/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 t="str">
        <f>IF(P36=0,"",IF(BW36=0,"",(BW36/P36)))</f>
        <v/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 t="str">
        <f>IF(P36=0,"",IF(CF36=0,"",(CF36/P36)))</f>
        <v/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118</v>
      </c>
      <c r="C37" s="189"/>
      <c r="D37" s="189" t="s">
        <v>104</v>
      </c>
      <c r="E37" s="189" t="s">
        <v>117</v>
      </c>
      <c r="F37" s="189" t="s">
        <v>68</v>
      </c>
      <c r="G37" s="88"/>
      <c r="H37" s="88"/>
      <c r="I37" s="88"/>
      <c r="J37" s="180"/>
      <c r="K37" s="79">
        <v>28</v>
      </c>
      <c r="L37" s="79">
        <v>18</v>
      </c>
      <c r="M37" s="79">
        <v>5</v>
      </c>
      <c r="N37" s="89">
        <v>5</v>
      </c>
      <c r="O37" s="90">
        <v>0</v>
      </c>
      <c r="P37" s="91">
        <f>N37+O37</f>
        <v>5</v>
      </c>
      <c r="Q37" s="80">
        <f>IFERROR(P37/M37,"-")</f>
        <v>1</v>
      </c>
      <c r="R37" s="79">
        <v>2</v>
      </c>
      <c r="S37" s="79">
        <v>1</v>
      </c>
      <c r="T37" s="80">
        <f>IFERROR(R37/(P37),"-")</f>
        <v>0.4</v>
      </c>
      <c r="U37" s="186"/>
      <c r="V37" s="82">
        <v>2</v>
      </c>
      <c r="W37" s="80">
        <f>IF(P37=0,"-",V37/P37)</f>
        <v>0.4</v>
      </c>
      <c r="X37" s="185">
        <v>1099130</v>
      </c>
      <c r="Y37" s="186">
        <f>IFERROR(X37/P37,"-")</f>
        <v>219826</v>
      </c>
      <c r="Z37" s="186">
        <f>IFERROR(X37/V37,"-")</f>
        <v>549565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>
        <v>1</v>
      </c>
      <c r="AN37" s="99">
        <f>IF(P37=0,"",IF(AM37=0,"",(AM37/P37)))</f>
        <v>0.2</v>
      </c>
      <c r="AO37" s="98"/>
      <c r="AP37" s="100">
        <f>IFERROR(AO37/AM37,"-")</f>
        <v>0</v>
      </c>
      <c r="AQ37" s="101"/>
      <c r="AR37" s="102">
        <f>IFERROR(AQ37/AM37,"-")</f>
        <v>0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0.2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3</v>
      </c>
      <c r="BX37" s="125">
        <f>IF(P37=0,"",IF(BW37=0,"",(BW37/P37)))</f>
        <v>0.6</v>
      </c>
      <c r="BY37" s="126">
        <v>2</v>
      </c>
      <c r="BZ37" s="127">
        <f>IFERROR(BY37/BW37,"-")</f>
        <v>0.66666666666667</v>
      </c>
      <c r="CA37" s="128">
        <v>1099130</v>
      </c>
      <c r="CB37" s="129">
        <f>IFERROR(CA37/BW37,"-")</f>
        <v>366376.66666667</v>
      </c>
      <c r="CC37" s="130"/>
      <c r="CD37" s="130"/>
      <c r="CE37" s="130">
        <v>2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2</v>
      </c>
      <c r="CP37" s="139">
        <v>1099130</v>
      </c>
      <c r="CQ37" s="139">
        <v>787130</v>
      </c>
      <c r="CR37" s="139"/>
      <c r="CS37" s="140" t="str">
        <f>IF(AND(CQ37=0,CR37=0),"",IF(AND(CQ37&lt;=100000,CR37&lt;=100000),"",IF(CQ37/CP37&gt;0.7,"男高",IF(CR37/CP37&gt;0.7,"女高",""))))</f>
        <v>男高</v>
      </c>
    </row>
    <row r="38" spans="1:98">
      <c r="A38" s="78">
        <f>AB38</f>
        <v>0.63141025641026</v>
      </c>
      <c r="B38" s="189" t="s">
        <v>119</v>
      </c>
      <c r="C38" s="189"/>
      <c r="D38" s="189" t="s">
        <v>89</v>
      </c>
      <c r="E38" s="189" t="s">
        <v>62</v>
      </c>
      <c r="F38" s="189" t="s">
        <v>63</v>
      </c>
      <c r="G38" s="88" t="s">
        <v>120</v>
      </c>
      <c r="H38" s="88" t="s">
        <v>121</v>
      </c>
      <c r="I38" s="88" t="s">
        <v>122</v>
      </c>
      <c r="J38" s="180">
        <v>312000</v>
      </c>
      <c r="K38" s="79">
        <v>10</v>
      </c>
      <c r="L38" s="79">
        <v>0</v>
      </c>
      <c r="M38" s="79">
        <v>38</v>
      </c>
      <c r="N38" s="89">
        <v>4</v>
      </c>
      <c r="O38" s="90">
        <v>0</v>
      </c>
      <c r="P38" s="91">
        <f>N38+O38</f>
        <v>4</v>
      </c>
      <c r="Q38" s="80">
        <f>IFERROR(P38/M38,"-")</f>
        <v>0.10526315789474</v>
      </c>
      <c r="R38" s="79">
        <v>0</v>
      </c>
      <c r="S38" s="79">
        <v>0</v>
      </c>
      <c r="T38" s="80">
        <f>IFERROR(R38/(P38),"-")</f>
        <v>0</v>
      </c>
      <c r="U38" s="186">
        <f>IFERROR(J38/SUM(N38:O43),"-")</f>
        <v>19500</v>
      </c>
      <c r="V38" s="82">
        <v>1</v>
      </c>
      <c r="W38" s="80">
        <f>IF(P38=0,"-",V38/P38)</f>
        <v>0.25</v>
      </c>
      <c r="X38" s="185">
        <v>10000</v>
      </c>
      <c r="Y38" s="186">
        <f>IFERROR(X38/P38,"-")</f>
        <v>2500</v>
      </c>
      <c r="Z38" s="186">
        <f>IFERROR(X38/V38,"-")</f>
        <v>10000</v>
      </c>
      <c r="AA38" s="180">
        <f>SUM(X38:X43)-SUM(J38:J43)</f>
        <v>-115000</v>
      </c>
      <c r="AB38" s="83">
        <f>SUM(X38:X43)/SUM(J38:J43)</f>
        <v>0.63141025641026</v>
      </c>
      <c r="AC38" s="77"/>
      <c r="AD38" s="92">
        <v>1</v>
      </c>
      <c r="AE38" s="93">
        <f>IF(P38=0,"",IF(AD38=0,"",(AD38/P38)))</f>
        <v>0.25</v>
      </c>
      <c r="AF38" s="92"/>
      <c r="AG38" s="94">
        <f>IFERROR(AF38/AD38,"-")</f>
        <v>0</v>
      </c>
      <c r="AH38" s="95"/>
      <c r="AI38" s="96">
        <f>IFERROR(AH38/AD38,"-")</f>
        <v>0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1</v>
      </c>
      <c r="BO38" s="118">
        <f>IF(P38=0,"",IF(BN38=0,"",(BN38/P38)))</f>
        <v>0.25</v>
      </c>
      <c r="BP38" s="119">
        <v>1</v>
      </c>
      <c r="BQ38" s="120">
        <f>IFERROR(BP38/BN38,"-")</f>
        <v>1</v>
      </c>
      <c r="BR38" s="121">
        <v>10000</v>
      </c>
      <c r="BS38" s="122">
        <f>IFERROR(BR38/BN38,"-")</f>
        <v>10000</v>
      </c>
      <c r="BT38" s="123">
        <v>1</v>
      </c>
      <c r="BU38" s="123"/>
      <c r="BV38" s="123"/>
      <c r="BW38" s="124">
        <v>1</v>
      </c>
      <c r="BX38" s="125">
        <f>IF(P38=0,"",IF(BW38=0,"",(BW38/P38)))</f>
        <v>0.25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>
        <v>1</v>
      </c>
      <c r="CG38" s="132">
        <f>IF(P38=0,"",IF(CF38=0,"",(CF38/P38)))</f>
        <v>0.25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1</v>
      </c>
      <c r="CP38" s="139">
        <v>10000</v>
      </c>
      <c r="CQ38" s="139">
        <v>10000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123</v>
      </c>
      <c r="C39" s="189"/>
      <c r="D39" s="189" t="s">
        <v>89</v>
      </c>
      <c r="E39" s="189" t="s">
        <v>62</v>
      </c>
      <c r="F39" s="189" t="s">
        <v>68</v>
      </c>
      <c r="G39" s="88"/>
      <c r="H39" s="88"/>
      <c r="I39" s="88"/>
      <c r="J39" s="180"/>
      <c r="K39" s="79">
        <v>23</v>
      </c>
      <c r="L39" s="79">
        <v>10</v>
      </c>
      <c r="M39" s="79">
        <v>0</v>
      </c>
      <c r="N39" s="89">
        <v>0</v>
      </c>
      <c r="O39" s="90">
        <v>0</v>
      </c>
      <c r="P39" s="91">
        <f>N39+O39</f>
        <v>0</v>
      </c>
      <c r="Q39" s="80" t="str">
        <f>IFERROR(P39/M39,"-")</f>
        <v>-</v>
      </c>
      <c r="R39" s="79">
        <v>0</v>
      </c>
      <c r="S39" s="79">
        <v>0</v>
      </c>
      <c r="T39" s="80" t="str">
        <f>IFERROR(R39/(P39),"-")</f>
        <v>-</v>
      </c>
      <c r="U39" s="186"/>
      <c r="V39" s="82">
        <v>0</v>
      </c>
      <c r="W39" s="80" t="str">
        <f>IF(P39=0,"-",V39/P39)</f>
        <v>-</v>
      </c>
      <c r="X39" s="185">
        <v>0</v>
      </c>
      <c r="Y39" s="186" t="str">
        <f>IFERROR(X39/P39,"-")</f>
        <v>-</v>
      </c>
      <c r="Z39" s="186" t="str">
        <f>IFERROR(X39/V39,"-")</f>
        <v>-</v>
      </c>
      <c r="AA39" s="180"/>
      <c r="AB39" s="83"/>
      <c r="AC39" s="77"/>
      <c r="AD39" s="92"/>
      <c r="AE39" s="93" t="str">
        <f>IF(P39=0,"",IF(AD39=0,"",(AD39/P39)))</f>
        <v/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 t="str">
        <f>IF(P39=0,"",IF(AM39=0,"",(AM39/P39)))</f>
        <v/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 t="str">
        <f>IF(P39=0,"",IF(AV39=0,"",(AV39/P39)))</f>
        <v/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 t="str">
        <f>IF(P39=0,"",IF(BE39=0,"",(BE39/P39)))</f>
        <v/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 t="str">
        <f>IF(P39=0,"",IF(BN39=0,"",(BN39/P39)))</f>
        <v/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 t="str">
        <f>IF(P39=0,"",IF(BW39=0,"",(BW39/P39)))</f>
        <v/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 t="str">
        <f>IF(P39=0,"",IF(CF39=0,"",(CF39/P39)))</f>
        <v/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124</v>
      </c>
      <c r="C40" s="189"/>
      <c r="D40" s="189" t="s">
        <v>96</v>
      </c>
      <c r="E40" s="189" t="s">
        <v>74</v>
      </c>
      <c r="F40" s="189" t="s">
        <v>63</v>
      </c>
      <c r="G40" s="88"/>
      <c r="H40" s="88" t="s">
        <v>121</v>
      </c>
      <c r="I40" s="88" t="s">
        <v>125</v>
      </c>
      <c r="J40" s="180"/>
      <c r="K40" s="79">
        <v>15</v>
      </c>
      <c r="L40" s="79">
        <v>0</v>
      </c>
      <c r="M40" s="79">
        <v>57</v>
      </c>
      <c r="N40" s="89">
        <v>7</v>
      </c>
      <c r="O40" s="90">
        <v>0</v>
      </c>
      <c r="P40" s="91">
        <f>N40+O40</f>
        <v>7</v>
      </c>
      <c r="Q40" s="80">
        <f>IFERROR(P40/M40,"-")</f>
        <v>0.12280701754386</v>
      </c>
      <c r="R40" s="79">
        <v>0</v>
      </c>
      <c r="S40" s="79">
        <v>5</v>
      </c>
      <c r="T40" s="80">
        <f>IFERROR(R40/(P40),"-")</f>
        <v>0</v>
      </c>
      <c r="U40" s="186"/>
      <c r="V40" s="82">
        <v>0</v>
      </c>
      <c r="W40" s="80">
        <f>IF(P40=0,"-",V40/P40)</f>
        <v>0</v>
      </c>
      <c r="X40" s="185">
        <v>0</v>
      </c>
      <c r="Y40" s="186">
        <f>IFERROR(X40/P40,"-")</f>
        <v>0</v>
      </c>
      <c r="Z40" s="186" t="str">
        <f>IFERROR(X40/V40,"-")</f>
        <v>-</v>
      </c>
      <c r="AA40" s="180"/>
      <c r="AB40" s="83"/>
      <c r="AC40" s="77"/>
      <c r="AD40" s="92">
        <v>1</v>
      </c>
      <c r="AE40" s="93">
        <f>IF(P40=0,"",IF(AD40=0,"",(AD40/P40)))</f>
        <v>0.14285714285714</v>
      </c>
      <c r="AF40" s="92"/>
      <c r="AG40" s="94">
        <f>IFERROR(AF40/AD40,"-")</f>
        <v>0</v>
      </c>
      <c r="AH40" s="95"/>
      <c r="AI40" s="96">
        <f>IFERROR(AH40/AD40,"-")</f>
        <v>0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2</v>
      </c>
      <c r="BF40" s="111">
        <f>IF(P40=0,"",IF(BE40=0,"",(BE40/P40)))</f>
        <v>0.28571428571429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4</v>
      </c>
      <c r="BO40" s="118">
        <f>IF(P40=0,"",IF(BN40=0,"",(BN40/P40)))</f>
        <v>0.57142857142857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126</v>
      </c>
      <c r="C41" s="189"/>
      <c r="D41" s="189" t="s">
        <v>96</v>
      </c>
      <c r="E41" s="189" t="s">
        <v>74</v>
      </c>
      <c r="F41" s="189" t="s">
        <v>68</v>
      </c>
      <c r="G41" s="88"/>
      <c r="H41" s="88"/>
      <c r="I41" s="88"/>
      <c r="J41" s="180"/>
      <c r="K41" s="79">
        <v>12</v>
      </c>
      <c r="L41" s="79">
        <v>9</v>
      </c>
      <c r="M41" s="79">
        <v>4</v>
      </c>
      <c r="N41" s="89">
        <v>2</v>
      </c>
      <c r="O41" s="90">
        <v>0</v>
      </c>
      <c r="P41" s="91">
        <f>N41+O41</f>
        <v>2</v>
      </c>
      <c r="Q41" s="80">
        <f>IFERROR(P41/M41,"-")</f>
        <v>0.5</v>
      </c>
      <c r="R41" s="79">
        <v>2</v>
      </c>
      <c r="S41" s="79">
        <v>0</v>
      </c>
      <c r="T41" s="80">
        <f>IFERROR(R41/(P41),"-")</f>
        <v>1</v>
      </c>
      <c r="U41" s="186"/>
      <c r="V41" s="82">
        <v>2</v>
      </c>
      <c r="W41" s="80">
        <f>IF(P41=0,"-",V41/P41)</f>
        <v>1</v>
      </c>
      <c r="X41" s="185">
        <v>187000</v>
      </c>
      <c r="Y41" s="186">
        <f>IFERROR(X41/P41,"-")</f>
        <v>93500</v>
      </c>
      <c r="Z41" s="186">
        <f>IFERROR(X41/V41,"-")</f>
        <v>93500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/>
      <c r="BO41" s="118">
        <f>IF(P41=0,"",IF(BN41=0,"",(BN41/P41)))</f>
        <v>0</v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>
        <v>1</v>
      </c>
      <c r="BX41" s="125">
        <f>IF(P41=0,"",IF(BW41=0,"",(BW41/P41)))</f>
        <v>0.5</v>
      </c>
      <c r="BY41" s="126">
        <v>1</v>
      </c>
      <c r="BZ41" s="127">
        <f>IFERROR(BY41/BW41,"-")</f>
        <v>1</v>
      </c>
      <c r="CA41" s="128">
        <v>178000</v>
      </c>
      <c r="CB41" s="129">
        <f>IFERROR(CA41/BW41,"-")</f>
        <v>178000</v>
      </c>
      <c r="CC41" s="130"/>
      <c r="CD41" s="130"/>
      <c r="CE41" s="130">
        <v>1</v>
      </c>
      <c r="CF41" s="131">
        <v>1</v>
      </c>
      <c r="CG41" s="132">
        <f>IF(P41=0,"",IF(CF41=0,"",(CF41/P41)))</f>
        <v>0.5</v>
      </c>
      <c r="CH41" s="133">
        <v>1</v>
      </c>
      <c r="CI41" s="134">
        <f>IFERROR(CH41/CF41,"-")</f>
        <v>1</v>
      </c>
      <c r="CJ41" s="135">
        <v>9000</v>
      </c>
      <c r="CK41" s="136">
        <f>IFERROR(CJ41/CF41,"-")</f>
        <v>9000</v>
      </c>
      <c r="CL41" s="137"/>
      <c r="CM41" s="137"/>
      <c r="CN41" s="137">
        <v>1</v>
      </c>
      <c r="CO41" s="138">
        <v>2</v>
      </c>
      <c r="CP41" s="139">
        <v>187000</v>
      </c>
      <c r="CQ41" s="139">
        <v>178000</v>
      </c>
      <c r="CR41" s="139"/>
      <c r="CS41" s="140" t="str">
        <f>IF(AND(CQ41=0,CR41=0),"",IF(AND(CQ41&lt;=100000,CR41&lt;=100000),"",IF(CQ41/CP41&gt;0.7,"男高",IF(CR41/CP41&gt;0.7,"女高",""))))</f>
        <v>男高</v>
      </c>
    </row>
    <row r="42" spans="1:98">
      <c r="A42" s="78"/>
      <c r="B42" s="189" t="s">
        <v>127</v>
      </c>
      <c r="C42" s="189"/>
      <c r="D42" s="189" t="s">
        <v>113</v>
      </c>
      <c r="E42" s="189" t="s">
        <v>114</v>
      </c>
      <c r="F42" s="189" t="s">
        <v>63</v>
      </c>
      <c r="G42" s="88"/>
      <c r="H42" s="88" t="s">
        <v>121</v>
      </c>
      <c r="I42" s="88" t="s">
        <v>128</v>
      </c>
      <c r="J42" s="180"/>
      <c r="K42" s="79">
        <v>6</v>
      </c>
      <c r="L42" s="79">
        <v>0</v>
      </c>
      <c r="M42" s="79">
        <v>34</v>
      </c>
      <c r="N42" s="89">
        <v>1</v>
      </c>
      <c r="O42" s="90">
        <v>0</v>
      </c>
      <c r="P42" s="91">
        <f>N42+O42</f>
        <v>1</v>
      </c>
      <c r="Q42" s="80">
        <f>IFERROR(P42/M42,"-")</f>
        <v>0.029411764705882</v>
      </c>
      <c r="R42" s="79">
        <v>0</v>
      </c>
      <c r="S42" s="79">
        <v>1</v>
      </c>
      <c r="T42" s="80">
        <f>IFERROR(R42/(P42),"-")</f>
        <v>0</v>
      </c>
      <c r="U42" s="186"/>
      <c r="V42" s="82">
        <v>0</v>
      </c>
      <c r="W42" s="80">
        <f>IF(P42=0,"-",V42/P42)</f>
        <v>0</v>
      </c>
      <c r="X42" s="185">
        <v>0</v>
      </c>
      <c r="Y42" s="186">
        <f>IFERROR(X42/P42,"-")</f>
        <v>0</v>
      </c>
      <c r="Z42" s="186" t="str">
        <f>IFERROR(X42/V42,"-")</f>
        <v>-</v>
      </c>
      <c r="AA42" s="18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1</v>
      </c>
      <c r="BO42" s="118">
        <f>IF(P42=0,"",IF(BN42=0,"",(BN42/P42)))</f>
        <v>1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129</v>
      </c>
      <c r="C43" s="189"/>
      <c r="D43" s="189" t="s">
        <v>113</v>
      </c>
      <c r="E43" s="189" t="s">
        <v>114</v>
      </c>
      <c r="F43" s="189" t="s">
        <v>68</v>
      </c>
      <c r="G43" s="88"/>
      <c r="H43" s="88"/>
      <c r="I43" s="88"/>
      <c r="J43" s="180"/>
      <c r="K43" s="79">
        <v>33</v>
      </c>
      <c r="L43" s="79">
        <v>18</v>
      </c>
      <c r="M43" s="79">
        <v>5</v>
      </c>
      <c r="N43" s="89">
        <v>2</v>
      </c>
      <c r="O43" s="90">
        <v>0</v>
      </c>
      <c r="P43" s="91">
        <f>N43+O43</f>
        <v>2</v>
      </c>
      <c r="Q43" s="80">
        <f>IFERROR(P43/M43,"-")</f>
        <v>0.4</v>
      </c>
      <c r="R43" s="79">
        <v>0</v>
      </c>
      <c r="S43" s="79">
        <v>1</v>
      </c>
      <c r="T43" s="80">
        <f>IFERROR(R43/(P43),"-")</f>
        <v>0</v>
      </c>
      <c r="U43" s="186"/>
      <c r="V43" s="82">
        <v>0</v>
      </c>
      <c r="W43" s="80">
        <f>IF(P43=0,"-",V43/P43)</f>
        <v>0</v>
      </c>
      <c r="X43" s="185">
        <v>0</v>
      </c>
      <c r="Y43" s="186">
        <f>IFERROR(X43/P43,"-")</f>
        <v>0</v>
      </c>
      <c r="Z43" s="186" t="str">
        <f>IFERROR(X43/V43,"-")</f>
        <v>-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0.5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1</v>
      </c>
      <c r="BO43" s="118">
        <f>IF(P43=0,"",IF(BN43=0,"",(BN43/P43)))</f>
        <v>0.5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</v>
      </c>
      <c r="B44" s="189" t="s">
        <v>130</v>
      </c>
      <c r="C44" s="189"/>
      <c r="D44" s="189" t="s">
        <v>131</v>
      </c>
      <c r="E44" s="189" t="s">
        <v>132</v>
      </c>
      <c r="F44" s="189" t="s">
        <v>63</v>
      </c>
      <c r="G44" s="88" t="s">
        <v>133</v>
      </c>
      <c r="H44" s="88" t="s">
        <v>134</v>
      </c>
      <c r="I44" s="88" t="s">
        <v>66</v>
      </c>
      <c r="J44" s="180">
        <v>120000</v>
      </c>
      <c r="K44" s="79">
        <v>7</v>
      </c>
      <c r="L44" s="79">
        <v>0</v>
      </c>
      <c r="M44" s="79">
        <v>20</v>
      </c>
      <c r="N44" s="89">
        <v>1</v>
      </c>
      <c r="O44" s="90">
        <v>0</v>
      </c>
      <c r="P44" s="91">
        <f>N44+O44</f>
        <v>1</v>
      </c>
      <c r="Q44" s="80">
        <f>IFERROR(P44/M44,"-")</f>
        <v>0.05</v>
      </c>
      <c r="R44" s="79">
        <v>0</v>
      </c>
      <c r="S44" s="79">
        <v>1</v>
      </c>
      <c r="T44" s="80">
        <f>IFERROR(R44/(P44),"-")</f>
        <v>0</v>
      </c>
      <c r="U44" s="186">
        <f>IFERROR(J44/SUM(N44:O47),"-")</f>
        <v>60000</v>
      </c>
      <c r="V44" s="82">
        <v>0</v>
      </c>
      <c r="W44" s="80">
        <f>IF(P44=0,"-",V44/P44)</f>
        <v>0</v>
      </c>
      <c r="X44" s="185">
        <v>0</v>
      </c>
      <c r="Y44" s="186">
        <f>IFERROR(X44/P44,"-")</f>
        <v>0</v>
      </c>
      <c r="Z44" s="186" t="str">
        <f>IFERROR(X44/V44,"-")</f>
        <v>-</v>
      </c>
      <c r="AA44" s="180">
        <f>SUM(X44:X47)-SUM(J44:J47)</f>
        <v>-120000</v>
      </c>
      <c r="AB44" s="83">
        <f>SUM(X44:X47)/SUM(J44:J47)</f>
        <v>0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/>
      <c r="BO44" s="118">
        <f>IF(P44=0,"",IF(BN44=0,"",(BN44/P44)))</f>
        <v>0</v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>
        <v>1</v>
      </c>
      <c r="CG44" s="132">
        <f>IF(P44=0,"",IF(CF44=0,"",(CF44/P44)))</f>
        <v>1</v>
      </c>
      <c r="CH44" s="133"/>
      <c r="CI44" s="134">
        <f>IFERROR(CH44/CF44,"-")</f>
        <v>0</v>
      </c>
      <c r="CJ44" s="135"/>
      <c r="CK44" s="136">
        <f>IFERROR(CJ44/CF44,"-")</f>
        <v>0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135</v>
      </c>
      <c r="C45" s="189"/>
      <c r="D45" s="189" t="s">
        <v>131</v>
      </c>
      <c r="E45" s="189" t="s">
        <v>132</v>
      </c>
      <c r="F45" s="189" t="s">
        <v>68</v>
      </c>
      <c r="G45" s="88"/>
      <c r="H45" s="88"/>
      <c r="I45" s="88"/>
      <c r="J45" s="180"/>
      <c r="K45" s="79">
        <v>6</v>
      </c>
      <c r="L45" s="79">
        <v>5</v>
      </c>
      <c r="M45" s="79">
        <v>0</v>
      </c>
      <c r="N45" s="89">
        <v>1</v>
      </c>
      <c r="O45" s="90">
        <v>0</v>
      </c>
      <c r="P45" s="91">
        <f>N45+O45</f>
        <v>1</v>
      </c>
      <c r="Q45" s="80" t="str">
        <f>IFERROR(P45/M45,"-")</f>
        <v>-</v>
      </c>
      <c r="R45" s="79">
        <v>0</v>
      </c>
      <c r="S45" s="79">
        <v>0</v>
      </c>
      <c r="T45" s="80">
        <f>IFERROR(R45/(P45),"-")</f>
        <v>0</v>
      </c>
      <c r="U45" s="186"/>
      <c r="V45" s="82">
        <v>0</v>
      </c>
      <c r="W45" s="80">
        <f>IF(P45=0,"-",V45/P45)</f>
        <v>0</v>
      </c>
      <c r="X45" s="185">
        <v>0</v>
      </c>
      <c r="Y45" s="186">
        <f>IFERROR(X45/P45,"-")</f>
        <v>0</v>
      </c>
      <c r="Z45" s="186" t="str">
        <f>IFERROR(X45/V45,"-")</f>
        <v>-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1</v>
      </c>
      <c r="BF45" s="111">
        <f>IF(P45=0,"",IF(BE45=0,"",(BE45/P45)))</f>
        <v>1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/>
      <c r="BO45" s="118">
        <f>IF(P45=0,"",IF(BN45=0,"",(BN45/P45)))</f>
        <v>0</v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189" t="s">
        <v>136</v>
      </c>
      <c r="C46" s="189"/>
      <c r="D46" s="189" t="s">
        <v>137</v>
      </c>
      <c r="E46" s="189" t="s">
        <v>138</v>
      </c>
      <c r="F46" s="189" t="s">
        <v>63</v>
      </c>
      <c r="G46" s="88"/>
      <c r="H46" s="88" t="s">
        <v>134</v>
      </c>
      <c r="I46" s="88" t="s">
        <v>75</v>
      </c>
      <c r="J46" s="180"/>
      <c r="K46" s="79">
        <v>8</v>
      </c>
      <c r="L46" s="79">
        <v>0</v>
      </c>
      <c r="M46" s="79">
        <v>30</v>
      </c>
      <c r="N46" s="89">
        <v>0</v>
      </c>
      <c r="O46" s="90">
        <v>0</v>
      </c>
      <c r="P46" s="91">
        <f>N46+O46</f>
        <v>0</v>
      </c>
      <c r="Q46" s="80">
        <f>IFERROR(P46/M46,"-")</f>
        <v>0</v>
      </c>
      <c r="R46" s="79">
        <v>0</v>
      </c>
      <c r="S46" s="79">
        <v>0</v>
      </c>
      <c r="T46" s="80" t="str">
        <f>IFERROR(R46/(P46),"-")</f>
        <v>-</v>
      </c>
      <c r="U46" s="186"/>
      <c r="V46" s="82">
        <v>0</v>
      </c>
      <c r="W46" s="80" t="str">
        <f>IF(P46=0,"-",V46/P46)</f>
        <v>-</v>
      </c>
      <c r="X46" s="185">
        <v>0</v>
      </c>
      <c r="Y46" s="186" t="str">
        <f>IFERROR(X46/P46,"-")</f>
        <v>-</v>
      </c>
      <c r="Z46" s="186" t="str">
        <f>IFERROR(X46/V46,"-")</f>
        <v>-</v>
      </c>
      <c r="AA46" s="180"/>
      <c r="AB46" s="83"/>
      <c r="AC46" s="77"/>
      <c r="AD46" s="92"/>
      <c r="AE46" s="93" t="str">
        <f>IF(P46=0,"",IF(AD46=0,"",(AD46/P46)))</f>
        <v/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 t="str">
        <f>IF(P46=0,"",IF(AM46=0,"",(AM46/P46)))</f>
        <v/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 t="str">
        <f>IF(P46=0,"",IF(AV46=0,"",(AV46/P46)))</f>
        <v/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 t="str">
        <f>IF(P46=0,"",IF(BE46=0,"",(BE46/P46)))</f>
        <v/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 t="str">
        <f>IF(P46=0,"",IF(BN46=0,"",(BN46/P46)))</f>
        <v/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 t="str">
        <f>IF(P46=0,"",IF(BW46=0,"",(BW46/P46)))</f>
        <v/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 t="str">
        <f>IF(P46=0,"",IF(CF46=0,"",(CF46/P46)))</f>
        <v/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139</v>
      </c>
      <c r="C47" s="189"/>
      <c r="D47" s="189" t="s">
        <v>137</v>
      </c>
      <c r="E47" s="189" t="s">
        <v>138</v>
      </c>
      <c r="F47" s="189" t="s">
        <v>68</v>
      </c>
      <c r="G47" s="88"/>
      <c r="H47" s="88"/>
      <c r="I47" s="88"/>
      <c r="J47" s="180"/>
      <c r="K47" s="79">
        <v>16</v>
      </c>
      <c r="L47" s="79">
        <v>12</v>
      </c>
      <c r="M47" s="79">
        <v>2</v>
      </c>
      <c r="N47" s="89">
        <v>0</v>
      </c>
      <c r="O47" s="90">
        <v>0</v>
      </c>
      <c r="P47" s="91">
        <f>N47+O47</f>
        <v>0</v>
      </c>
      <c r="Q47" s="80">
        <f>IFERROR(P47/M47,"-")</f>
        <v>0</v>
      </c>
      <c r="R47" s="79">
        <v>0</v>
      </c>
      <c r="S47" s="79">
        <v>0</v>
      </c>
      <c r="T47" s="80" t="str">
        <f>IFERROR(R47/(P47),"-")</f>
        <v>-</v>
      </c>
      <c r="U47" s="186"/>
      <c r="V47" s="82">
        <v>0</v>
      </c>
      <c r="W47" s="80" t="str">
        <f>IF(P47=0,"-",V47/P47)</f>
        <v>-</v>
      </c>
      <c r="X47" s="185">
        <v>0</v>
      </c>
      <c r="Y47" s="186" t="str">
        <f>IFERROR(X47/P47,"-")</f>
        <v>-</v>
      </c>
      <c r="Z47" s="186" t="str">
        <f>IFERROR(X47/V47,"-")</f>
        <v>-</v>
      </c>
      <c r="AA47" s="180"/>
      <c r="AB47" s="83"/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0.027777777777778</v>
      </c>
      <c r="B48" s="189" t="s">
        <v>140</v>
      </c>
      <c r="C48" s="189"/>
      <c r="D48" s="189" t="s">
        <v>141</v>
      </c>
      <c r="E48" s="189" t="s">
        <v>142</v>
      </c>
      <c r="F48" s="189" t="s">
        <v>63</v>
      </c>
      <c r="G48" s="88" t="s">
        <v>91</v>
      </c>
      <c r="H48" s="88" t="s">
        <v>143</v>
      </c>
      <c r="I48" s="190" t="s">
        <v>144</v>
      </c>
      <c r="J48" s="180">
        <v>144000</v>
      </c>
      <c r="K48" s="79">
        <v>17</v>
      </c>
      <c r="L48" s="79">
        <v>0</v>
      </c>
      <c r="M48" s="79">
        <v>50</v>
      </c>
      <c r="N48" s="89">
        <v>8</v>
      </c>
      <c r="O48" s="90">
        <v>0</v>
      </c>
      <c r="P48" s="91">
        <f>N48+O48</f>
        <v>8</v>
      </c>
      <c r="Q48" s="80">
        <f>IFERROR(P48/M48,"-")</f>
        <v>0.16</v>
      </c>
      <c r="R48" s="79">
        <v>0</v>
      </c>
      <c r="S48" s="79">
        <v>6</v>
      </c>
      <c r="T48" s="80">
        <f>IFERROR(R48/(P48),"-")</f>
        <v>0</v>
      </c>
      <c r="U48" s="186">
        <f>IFERROR(J48/SUM(N48:O49),"-")</f>
        <v>14400</v>
      </c>
      <c r="V48" s="82">
        <v>2</v>
      </c>
      <c r="W48" s="80">
        <f>IF(P48=0,"-",V48/P48)</f>
        <v>0.25</v>
      </c>
      <c r="X48" s="185">
        <v>2000</v>
      </c>
      <c r="Y48" s="186">
        <f>IFERROR(X48/P48,"-")</f>
        <v>250</v>
      </c>
      <c r="Z48" s="186">
        <f>IFERROR(X48/V48,"-")</f>
        <v>1000</v>
      </c>
      <c r="AA48" s="180">
        <f>SUM(X48:X49)-SUM(J48:J49)</f>
        <v>-140000</v>
      </c>
      <c r="AB48" s="83">
        <f>SUM(X48:X49)/SUM(J48:J49)</f>
        <v>0.027777777777778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2</v>
      </c>
      <c r="BO48" s="118">
        <f>IF(P48=0,"",IF(BN48=0,"",(BN48/P48)))</f>
        <v>0.25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6</v>
      </c>
      <c r="BX48" s="125">
        <f>IF(P48=0,"",IF(BW48=0,"",(BW48/P48)))</f>
        <v>0.75</v>
      </c>
      <c r="BY48" s="126">
        <v>2</v>
      </c>
      <c r="BZ48" s="127">
        <f>IFERROR(BY48/BW48,"-")</f>
        <v>0.33333333333333</v>
      </c>
      <c r="CA48" s="128">
        <v>2000</v>
      </c>
      <c r="CB48" s="129">
        <f>IFERROR(CA48/BW48,"-")</f>
        <v>333.33333333333</v>
      </c>
      <c r="CC48" s="130">
        <v>2</v>
      </c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2</v>
      </c>
      <c r="CP48" s="139">
        <v>2000</v>
      </c>
      <c r="CQ48" s="139">
        <v>1000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145</v>
      </c>
      <c r="C49" s="189"/>
      <c r="D49" s="189" t="s">
        <v>141</v>
      </c>
      <c r="E49" s="189" t="s">
        <v>142</v>
      </c>
      <c r="F49" s="189" t="s">
        <v>68</v>
      </c>
      <c r="G49" s="88"/>
      <c r="H49" s="88"/>
      <c r="I49" s="88"/>
      <c r="J49" s="180"/>
      <c r="K49" s="79">
        <v>17</v>
      </c>
      <c r="L49" s="79">
        <v>16</v>
      </c>
      <c r="M49" s="79">
        <v>22</v>
      </c>
      <c r="N49" s="89">
        <v>2</v>
      </c>
      <c r="O49" s="90">
        <v>0</v>
      </c>
      <c r="P49" s="91">
        <f>N49+O49</f>
        <v>2</v>
      </c>
      <c r="Q49" s="80">
        <f>IFERROR(P49/M49,"-")</f>
        <v>0.090909090909091</v>
      </c>
      <c r="R49" s="79">
        <v>0</v>
      </c>
      <c r="S49" s="79">
        <v>1</v>
      </c>
      <c r="T49" s="80">
        <f>IFERROR(R49/(P49),"-")</f>
        <v>0</v>
      </c>
      <c r="U49" s="186"/>
      <c r="V49" s="82">
        <v>1</v>
      </c>
      <c r="W49" s="80">
        <f>IF(P49=0,"-",V49/P49)</f>
        <v>0.5</v>
      </c>
      <c r="X49" s="185">
        <v>2000</v>
      </c>
      <c r="Y49" s="186">
        <f>IFERROR(X49/P49,"-")</f>
        <v>1000</v>
      </c>
      <c r="Z49" s="186">
        <f>IFERROR(X49/V49,"-")</f>
        <v>2000</v>
      </c>
      <c r="AA49" s="18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>
        <v>1</v>
      </c>
      <c r="BX49" s="125">
        <f>IF(P49=0,"",IF(BW49=0,"",(BW49/P49)))</f>
        <v>0.5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>
        <v>1</v>
      </c>
      <c r="CG49" s="132">
        <f>IF(P49=0,"",IF(CF49=0,"",(CF49/P49)))</f>
        <v>0.5</v>
      </c>
      <c r="CH49" s="133">
        <v>1</v>
      </c>
      <c r="CI49" s="134">
        <f>IFERROR(CH49/CF49,"-")</f>
        <v>1</v>
      </c>
      <c r="CJ49" s="135">
        <v>2000</v>
      </c>
      <c r="CK49" s="136">
        <f>IFERROR(CJ49/CF49,"-")</f>
        <v>2000</v>
      </c>
      <c r="CL49" s="137">
        <v>1</v>
      </c>
      <c r="CM49" s="137"/>
      <c r="CN49" s="137"/>
      <c r="CO49" s="138">
        <v>1</v>
      </c>
      <c r="CP49" s="139">
        <v>2000</v>
      </c>
      <c r="CQ49" s="139">
        <v>2000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0.57777777777778</v>
      </c>
      <c r="B50" s="189" t="s">
        <v>146</v>
      </c>
      <c r="C50" s="189"/>
      <c r="D50" s="189" t="s">
        <v>141</v>
      </c>
      <c r="E50" s="189" t="s">
        <v>142</v>
      </c>
      <c r="F50" s="189" t="s">
        <v>63</v>
      </c>
      <c r="G50" s="88" t="s">
        <v>147</v>
      </c>
      <c r="H50" s="88" t="s">
        <v>143</v>
      </c>
      <c r="I50" s="190" t="s">
        <v>144</v>
      </c>
      <c r="J50" s="180">
        <v>180000</v>
      </c>
      <c r="K50" s="79">
        <v>30</v>
      </c>
      <c r="L50" s="79">
        <v>0</v>
      </c>
      <c r="M50" s="79">
        <v>85</v>
      </c>
      <c r="N50" s="89">
        <v>11</v>
      </c>
      <c r="O50" s="90">
        <v>0</v>
      </c>
      <c r="P50" s="91">
        <f>N50+O50</f>
        <v>11</v>
      </c>
      <c r="Q50" s="80">
        <f>IFERROR(P50/M50,"-")</f>
        <v>0.12941176470588</v>
      </c>
      <c r="R50" s="79">
        <v>1</v>
      </c>
      <c r="S50" s="79">
        <v>4</v>
      </c>
      <c r="T50" s="80">
        <f>IFERROR(R50/(P50),"-")</f>
        <v>0.090909090909091</v>
      </c>
      <c r="U50" s="186">
        <f>IFERROR(J50/SUM(N50:O51),"-")</f>
        <v>7500</v>
      </c>
      <c r="V50" s="82">
        <v>1</v>
      </c>
      <c r="W50" s="80">
        <f>IF(P50=0,"-",V50/P50)</f>
        <v>0.090909090909091</v>
      </c>
      <c r="X50" s="185">
        <v>43000</v>
      </c>
      <c r="Y50" s="186">
        <f>IFERROR(X50/P50,"-")</f>
        <v>3909.0909090909</v>
      </c>
      <c r="Z50" s="186">
        <f>IFERROR(X50/V50,"-")</f>
        <v>43000</v>
      </c>
      <c r="AA50" s="180">
        <f>SUM(X50:X51)-SUM(J50:J51)</f>
        <v>-76000</v>
      </c>
      <c r="AB50" s="83">
        <f>SUM(X50:X51)/SUM(J50:J51)</f>
        <v>0.57777777777778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6</v>
      </c>
      <c r="BO50" s="118">
        <f>IF(P50=0,"",IF(BN50=0,"",(BN50/P50)))</f>
        <v>0.54545454545455</v>
      </c>
      <c r="BP50" s="119"/>
      <c r="BQ50" s="120">
        <f>IFERROR(BP50/BN50,"-")</f>
        <v>0</v>
      </c>
      <c r="BR50" s="121"/>
      <c r="BS50" s="122">
        <f>IFERROR(BR50/BN50,"-")</f>
        <v>0</v>
      </c>
      <c r="BT50" s="123"/>
      <c r="BU50" s="123"/>
      <c r="BV50" s="123"/>
      <c r="BW50" s="124">
        <v>2</v>
      </c>
      <c r="BX50" s="125">
        <f>IF(P50=0,"",IF(BW50=0,"",(BW50/P50)))</f>
        <v>0.18181818181818</v>
      </c>
      <c r="BY50" s="126">
        <v>1</v>
      </c>
      <c r="BZ50" s="127">
        <f>IFERROR(BY50/BW50,"-")</f>
        <v>0.5</v>
      </c>
      <c r="CA50" s="128">
        <v>43000</v>
      </c>
      <c r="CB50" s="129">
        <f>IFERROR(CA50/BW50,"-")</f>
        <v>21500</v>
      </c>
      <c r="CC50" s="130"/>
      <c r="CD50" s="130"/>
      <c r="CE50" s="130">
        <v>1</v>
      </c>
      <c r="CF50" s="131">
        <v>3</v>
      </c>
      <c r="CG50" s="132">
        <f>IF(P50=0,"",IF(CF50=0,"",(CF50/P50)))</f>
        <v>0.27272727272727</v>
      </c>
      <c r="CH50" s="133"/>
      <c r="CI50" s="134">
        <f>IFERROR(CH50/CF50,"-")</f>
        <v>0</v>
      </c>
      <c r="CJ50" s="135"/>
      <c r="CK50" s="136">
        <f>IFERROR(CJ50/CF50,"-")</f>
        <v>0</v>
      </c>
      <c r="CL50" s="137"/>
      <c r="CM50" s="137"/>
      <c r="CN50" s="137"/>
      <c r="CO50" s="138">
        <v>1</v>
      </c>
      <c r="CP50" s="139">
        <v>43000</v>
      </c>
      <c r="CQ50" s="139">
        <v>43000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148</v>
      </c>
      <c r="C51" s="189"/>
      <c r="D51" s="189" t="s">
        <v>141</v>
      </c>
      <c r="E51" s="189" t="s">
        <v>142</v>
      </c>
      <c r="F51" s="189" t="s">
        <v>68</v>
      </c>
      <c r="G51" s="88"/>
      <c r="H51" s="88"/>
      <c r="I51" s="88"/>
      <c r="J51" s="180"/>
      <c r="K51" s="79">
        <v>1025</v>
      </c>
      <c r="L51" s="79">
        <v>30</v>
      </c>
      <c r="M51" s="79">
        <v>21</v>
      </c>
      <c r="N51" s="89">
        <v>13</v>
      </c>
      <c r="O51" s="90">
        <v>0</v>
      </c>
      <c r="P51" s="91">
        <f>N51+O51</f>
        <v>13</v>
      </c>
      <c r="Q51" s="80">
        <f>IFERROR(P51/M51,"-")</f>
        <v>0.61904761904762</v>
      </c>
      <c r="R51" s="79">
        <v>6</v>
      </c>
      <c r="S51" s="79">
        <v>1</v>
      </c>
      <c r="T51" s="80">
        <f>IFERROR(R51/(P51),"-")</f>
        <v>0.46153846153846</v>
      </c>
      <c r="U51" s="186"/>
      <c r="V51" s="82">
        <v>8</v>
      </c>
      <c r="W51" s="80">
        <f>IF(P51=0,"-",V51/P51)</f>
        <v>0.61538461538462</v>
      </c>
      <c r="X51" s="185">
        <v>61000</v>
      </c>
      <c r="Y51" s="186">
        <f>IFERROR(X51/P51,"-")</f>
        <v>4692.3076923077</v>
      </c>
      <c r="Z51" s="186">
        <f>IFERROR(X51/V51,"-")</f>
        <v>7625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>
        <v>1</v>
      </c>
      <c r="AN51" s="99">
        <f>IF(P51=0,"",IF(AM51=0,"",(AM51/P51)))</f>
        <v>0.076923076923077</v>
      </c>
      <c r="AO51" s="98"/>
      <c r="AP51" s="100">
        <f>IFERROR(AO51/AM51,"-")</f>
        <v>0</v>
      </c>
      <c r="AQ51" s="101"/>
      <c r="AR51" s="102">
        <f>IFERROR(AQ51/AM51,"-")</f>
        <v>0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3</v>
      </c>
      <c r="BF51" s="111">
        <f>IF(P51=0,"",IF(BE51=0,"",(BE51/P51)))</f>
        <v>0.23076923076923</v>
      </c>
      <c r="BG51" s="110">
        <v>3</v>
      </c>
      <c r="BH51" s="112">
        <f>IFERROR(BG51/BE51,"-")</f>
        <v>1</v>
      </c>
      <c r="BI51" s="113">
        <v>27000</v>
      </c>
      <c r="BJ51" s="114">
        <f>IFERROR(BI51/BE51,"-")</f>
        <v>9000</v>
      </c>
      <c r="BK51" s="115">
        <v>1</v>
      </c>
      <c r="BL51" s="115">
        <v>1</v>
      </c>
      <c r="BM51" s="115">
        <v>1</v>
      </c>
      <c r="BN51" s="117">
        <v>4</v>
      </c>
      <c r="BO51" s="118">
        <f>IF(P51=0,"",IF(BN51=0,"",(BN51/P51)))</f>
        <v>0.30769230769231</v>
      </c>
      <c r="BP51" s="119">
        <v>2</v>
      </c>
      <c r="BQ51" s="120">
        <f>IFERROR(BP51/BN51,"-")</f>
        <v>0.5</v>
      </c>
      <c r="BR51" s="121">
        <v>24000</v>
      </c>
      <c r="BS51" s="122">
        <f>IFERROR(BR51/BN51,"-")</f>
        <v>6000</v>
      </c>
      <c r="BT51" s="123"/>
      <c r="BU51" s="123">
        <v>1</v>
      </c>
      <c r="BV51" s="123">
        <v>1</v>
      </c>
      <c r="BW51" s="124">
        <v>2</v>
      </c>
      <c r="BX51" s="125">
        <f>IF(P51=0,"",IF(BW51=0,"",(BW51/P51)))</f>
        <v>0.15384615384615</v>
      </c>
      <c r="BY51" s="126">
        <v>1</v>
      </c>
      <c r="BZ51" s="127">
        <f>IFERROR(BY51/BW51,"-")</f>
        <v>0.5</v>
      </c>
      <c r="CA51" s="128">
        <v>3000</v>
      </c>
      <c r="CB51" s="129">
        <f>IFERROR(CA51/BW51,"-")</f>
        <v>1500</v>
      </c>
      <c r="CC51" s="130">
        <v>1</v>
      </c>
      <c r="CD51" s="130"/>
      <c r="CE51" s="130"/>
      <c r="CF51" s="131">
        <v>3</v>
      </c>
      <c r="CG51" s="132">
        <f>IF(P51=0,"",IF(CF51=0,"",(CF51/P51)))</f>
        <v>0.23076923076923</v>
      </c>
      <c r="CH51" s="133">
        <v>2</v>
      </c>
      <c r="CI51" s="134">
        <f>IFERROR(CH51/CF51,"-")</f>
        <v>0.66666666666667</v>
      </c>
      <c r="CJ51" s="135">
        <v>7000</v>
      </c>
      <c r="CK51" s="136">
        <f>IFERROR(CJ51/CF51,"-")</f>
        <v>2333.3333333333</v>
      </c>
      <c r="CL51" s="137">
        <v>1</v>
      </c>
      <c r="CM51" s="137">
        <v>1</v>
      </c>
      <c r="CN51" s="137"/>
      <c r="CO51" s="138">
        <v>8</v>
      </c>
      <c r="CP51" s="139">
        <v>61000</v>
      </c>
      <c r="CQ51" s="139">
        <v>20000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0.11666666666667</v>
      </c>
      <c r="B52" s="189" t="s">
        <v>149</v>
      </c>
      <c r="C52" s="189"/>
      <c r="D52" s="189" t="s">
        <v>141</v>
      </c>
      <c r="E52" s="189" t="s">
        <v>142</v>
      </c>
      <c r="F52" s="189" t="s">
        <v>63</v>
      </c>
      <c r="G52" s="88" t="s">
        <v>64</v>
      </c>
      <c r="H52" s="88" t="s">
        <v>150</v>
      </c>
      <c r="I52" s="191" t="s">
        <v>151</v>
      </c>
      <c r="J52" s="180">
        <v>180000</v>
      </c>
      <c r="K52" s="79">
        <v>8</v>
      </c>
      <c r="L52" s="79">
        <v>0</v>
      </c>
      <c r="M52" s="79">
        <v>31</v>
      </c>
      <c r="N52" s="89">
        <v>6</v>
      </c>
      <c r="O52" s="90">
        <v>0</v>
      </c>
      <c r="P52" s="91">
        <f>N52+O52</f>
        <v>6</v>
      </c>
      <c r="Q52" s="80">
        <f>IFERROR(P52/M52,"-")</f>
        <v>0.19354838709677</v>
      </c>
      <c r="R52" s="79">
        <v>0</v>
      </c>
      <c r="S52" s="79">
        <v>3</v>
      </c>
      <c r="T52" s="80">
        <f>IFERROR(R52/(P52),"-")</f>
        <v>0</v>
      </c>
      <c r="U52" s="186">
        <f>IFERROR(J52/SUM(N52:O53),"-")</f>
        <v>20000</v>
      </c>
      <c r="V52" s="82">
        <v>0</v>
      </c>
      <c r="W52" s="80">
        <f>IF(P52=0,"-",V52/P52)</f>
        <v>0</v>
      </c>
      <c r="X52" s="185">
        <v>0</v>
      </c>
      <c r="Y52" s="186">
        <f>IFERROR(X52/P52,"-")</f>
        <v>0</v>
      </c>
      <c r="Z52" s="186" t="str">
        <f>IFERROR(X52/V52,"-")</f>
        <v>-</v>
      </c>
      <c r="AA52" s="180">
        <f>SUM(X52:X53)-SUM(J52:J53)</f>
        <v>-159000</v>
      </c>
      <c r="AB52" s="83">
        <f>SUM(X52:X53)/SUM(J52:J53)</f>
        <v>0.11666666666667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2</v>
      </c>
      <c r="BF52" s="111">
        <f>IF(P52=0,"",IF(BE52=0,"",(BE52/P52)))</f>
        <v>0.33333333333333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>
        <v>4</v>
      </c>
      <c r="BO52" s="118">
        <f>IF(P52=0,"",IF(BN52=0,"",(BN52/P52)))</f>
        <v>0.66666666666667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152</v>
      </c>
      <c r="C53" s="189"/>
      <c r="D53" s="189" t="s">
        <v>141</v>
      </c>
      <c r="E53" s="189" t="s">
        <v>142</v>
      </c>
      <c r="F53" s="189" t="s">
        <v>68</v>
      </c>
      <c r="G53" s="88"/>
      <c r="H53" s="88"/>
      <c r="I53" s="88"/>
      <c r="J53" s="180"/>
      <c r="K53" s="79">
        <v>29</v>
      </c>
      <c r="L53" s="79">
        <v>18</v>
      </c>
      <c r="M53" s="79">
        <v>8</v>
      </c>
      <c r="N53" s="89">
        <v>3</v>
      </c>
      <c r="O53" s="90">
        <v>0</v>
      </c>
      <c r="P53" s="91">
        <f>N53+O53</f>
        <v>3</v>
      </c>
      <c r="Q53" s="80">
        <f>IFERROR(P53/M53,"-")</f>
        <v>0.375</v>
      </c>
      <c r="R53" s="79">
        <v>2</v>
      </c>
      <c r="S53" s="79">
        <v>0</v>
      </c>
      <c r="T53" s="80">
        <f>IFERROR(R53/(P53),"-")</f>
        <v>0.66666666666667</v>
      </c>
      <c r="U53" s="186"/>
      <c r="V53" s="82">
        <v>2</v>
      </c>
      <c r="W53" s="80">
        <f>IF(P53=0,"-",V53/P53)</f>
        <v>0.66666666666667</v>
      </c>
      <c r="X53" s="185">
        <v>21000</v>
      </c>
      <c r="Y53" s="186">
        <f>IFERROR(X53/P53,"-")</f>
        <v>7000</v>
      </c>
      <c r="Z53" s="186">
        <f>IFERROR(X53/V53,"-")</f>
        <v>10500</v>
      </c>
      <c r="AA53" s="18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1</v>
      </c>
      <c r="BF53" s="111">
        <f>IF(P53=0,"",IF(BE53=0,"",(BE53/P53)))</f>
        <v>0.33333333333333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>
        <v>1</v>
      </c>
      <c r="BX53" s="125">
        <f>IF(P53=0,"",IF(BW53=0,"",(BW53/P53)))</f>
        <v>0.33333333333333</v>
      </c>
      <c r="BY53" s="126">
        <v>1</v>
      </c>
      <c r="BZ53" s="127">
        <f>IFERROR(BY53/BW53,"-")</f>
        <v>1</v>
      </c>
      <c r="CA53" s="128">
        <v>6000</v>
      </c>
      <c r="CB53" s="129">
        <f>IFERROR(CA53/BW53,"-")</f>
        <v>6000</v>
      </c>
      <c r="CC53" s="130"/>
      <c r="CD53" s="130">
        <v>1</v>
      </c>
      <c r="CE53" s="130"/>
      <c r="CF53" s="131">
        <v>1</v>
      </c>
      <c r="CG53" s="132">
        <f>IF(P53=0,"",IF(CF53=0,"",(CF53/P53)))</f>
        <v>0.33333333333333</v>
      </c>
      <c r="CH53" s="133">
        <v>1</v>
      </c>
      <c r="CI53" s="134">
        <f>IFERROR(CH53/CF53,"-")</f>
        <v>1</v>
      </c>
      <c r="CJ53" s="135">
        <v>15000</v>
      </c>
      <c r="CK53" s="136">
        <f>IFERROR(CJ53/CF53,"-")</f>
        <v>15000</v>
      </c>
      <c r="CL53" s="137"/>
      <c r="CM53" s="137"/>
      <c r="CN53" s="137">
        <v>1</v>
      </c>
      <c r="CO53" s="138">
        <v>2</v>
      </c>
      <c r="CP53" s="139">
        <v>21000</v>
      </c>
      <c r="CQ53" s="139">
        <v>15000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0.21111111111111</v>
      </c>
      <c r="B54" s="189" t="s">
        <v>153</v>
      </c>
      <c r="C54" s="189"/>
      <c r="D54" s="189" t="s">
        <v>141</v>
      </c>
      <c r="E54" s="189" t="s">
        <v>142</v>
      </c>
      <c r="F54" s="189" t="s">
        <v>63</v>
      </c>
      <c r="G54" s="88" t="s">
        <v>80</v>
      </c>
      <c r="H54" s="88" t="s">
        <v>150</v>
      </c>
      <c r="I54" s="191" t="s">
        <v>151</v>
      </c>
      <c r="J54" s="180">
        <v>180000</v>
      </c>
      <c r="K54" s="79">
        <v>10</v>
      </c>
      <c r="L54" s="79">
        <v>0</v>
      </c>
      <c r="M54" s="79">
        <v>34</v>
      </c>
      <c r="N54" s="89">
        <v>2</v>
      </c>
      <c r="O54" s="90">
        <v>0</v>
      </c>
      <c r="P54" s="91">
        <f>N54+O54</f>
        <v>2</v>
      </c>
      <c r="Q54" s="80">
        <f>IFERROR(P54/M54,"-")</f>
        <v>0.058823529411765</v>
      </c>
      <c r="R54" s="79">
        <v>1</v>
      </c>
      <c r="S54" s="79">
        <v>1</v>
      </c>
      <c r="T54" s="80">
        <f>IFERROR(R54/(P54),"-")</f>
        <v>0.5</v>
      </c>
      <c r="U54" s="186">
        <f>IFERROR(J54/SUM(N54:O55),"-")</f>
        <v>18000</v>
      </c>
      <c r="V54" s="82">
        <v>0</v>
      </c>
      <c r="W54" s="80">
        <f>IF(P54=0,"-",V54/P54)</f>
        <v>0</v>
      </c>
      <c r="X54" s="185">
        <v>0</v>
      </c>
      <c r="Y54" s="186">
        <f>IFERROR(X54/P54,"-")</f>
        <v>0</v>
      </c>
      <c r="Z54" s="186" t="str">
        <f>IFERROR(X54/V54,"-")</f>
        <v>-</v>
      </c>
      <c r="AA54" s="180">
        <f>SUM(X54:X55)-SUM(J54:J55)</f>
        <v>-142000</v>
      </c>
      <c r="AB54" s="83">
        <f>SUM(X54:X55)/SUM(J54:J55)</f>
        <v>0.21111111111111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2</v>
      </c>
      <c r="BO54" s="118">
        <f>IF(P54=0,"",IF(BN54=0,"",(BN54/P54)))</f>
        <v>1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154</v>
      </c>
      <c r="C55" s="189"/>
      <c r="D55" s="189" t="s">
        <v>141</v>
      </c>
      <c r="E55" s="189" t="s">
        <v>142</v>
      </c>
      <c r="F55" s="189" t="s">
        <v>68</v>
      </c>
      <c r="G55" s="88"/>
      <c r="H55" s="88"/>
      <c r="I55" s="88"/>
      <c r="J55" s="180"/>
      <c r="K55" s="79">
        <v>47</v>
      </c>
      <c r="L55" s="79">
        <v>30</v>
      </c>
      <c r="M55" s="79">
        <v>2</v>
      </c>
      <c r="N55" s="89">
        <v>8</v>
      </c>
      <c r="O55" s="90">
        <v>0</v>
      </c>
      <c r="P55" s="91">
        <f>N55+O55</f>
        <v>8</v>
      </c>
      <c r="Q55" s="80">
        <f>IFERROR(P55/M55,"-")</f>
        <v>4</v>
      </c>
      <c r="R55" s="79">
        <v>1</v>
      </c>
      <c r="S55" s="79">
        <v>0</v>
      </c>
      <c r="T55" s="80">
        <f>IFERROR(R55/(P55),"-")</f>
        <v>0.125</v>
      </c>
      <c r="U55" s="186"/>
      <c r="V55" s="82">
        <v>4</v>
      </c>
      <c r="W55" s="80">
        <f>IF(P55=0,"-",V55/P55)</f>
        <v>0.5</v>
      </c>
      <c r="X55" s="185">
        <v>38000</v>
      </c>
      <c r="Y55" s="186">
        <f>IFERROR(X55/P55,"-")</f>
        <v>4750</v>
      </c>
      <c r="Z55" s="186">
        <f>IFERROR(X55/V55,"-")</f>
        <v>9500</v>
      </c>
      <c r="AA55" s="18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4</v>
      </c>
      <c r="BO55" s="118">
        <f>IF(P55=0,"",IF(BN55=0,"",(BN55/P55)))</f>
        <v>0.5</v>
      </c>
      <c r="BP55" s="119">
        <v>2</v>
      </c>
      <c r="BQ55" s="120">
        <f>IFERROR(BP55/BN55,"-")</f>
        <v>0.5</v>
      </c>
      <c r="BR55" s="121">
        <v>22000</v>
      </c>
      <c r="BS55" s="122">
        <f>IFERROR(BR55/BN55,"-")</f>
        <v>5500</v>
      </c>
      <c r="BT55" s="123">
        <v>1</v>
      </c>
      <c r="BU55" s="123"/>
      <c r="BV55" s="123">
        <v>1</v>
      </c>
      <c r="BW55" s="124">
        <v>2</v>
      </c>
      <c r="BX55" s="125">
        <f>IF(P55=0,"",IF(BW55=0,"",(BW55/P55)))</f>
        <v>0.25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>
        <v>2</v>
      </c>
      <c r="CG55" s="132">
        <f>IF(P55=0,"",IF(CF55=0,"",(CF55/P55)))</f>
        <v>0.25</v>
      </c>
      <c r="CH55" s="133">
        <v>2</v>
      </c>
      <c r="CI55" s="134">
        <f>IFERROR(CH55/CF55,"-")</f>
        <v>1</v>
      </c>
      <c r="CJ55" s="135">
        <v>16000</v>
      </c>
      <c r="CK55" s="136">
        <f>IFERROR(CJ55/CF55,"-")</f>
        <v>8000</v>
      </c>
      <c r="CL55" s="137">
        <v>1</v>
      </c>
      <c r="CM55" s="137"/>
      <c r="CN55" s="137">
        <v>1</v>
      </c>
      <c r="CO55" s="138">
        <v>4</v>
      </c>
      <c r="CP55" s="139">
        <v>38000</v>
      </c>
      <c r="CQ55" s="139">
        <v>21000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0.83333333333333</v>
      </c>
      <c r="B56" s="189" t="s">
        <v>155</v>
      </c>
      <c r="C56" s="189"/>
      <c r="D56" s="189" t="s">
        <v>156</v>
      </c>
      <c r="E56" s="189" t="s">
        <v>157</v>
      </c>
      <c r="F56" s="189" t="s">
        <v>63</v>
      </c>
      <c r="G56" s="88" t="s">
        <v>108</v>
      </c>
      <c r="H56" s="88" t="s">
        <v>158</v>
      </c>
      <c r="I56" s="88" t="s">
        <v>159</v>
      </c>
      <c r="J56" s="180">
        <v>144000</v>
      </c>
      <c r="K56" s="79">
        <v>25</v>
      </c>
      <c r="L56" s="79">
        <v>0</v>
      </c>
      <c r="M56" s="79">
        <v>128</v>
      </c>
      <c r="N56" s="89">
        <v>13</v>
      </c>
      <c r="O56" s="90">
        <v>0</v>
      </c>
      <c r="P56" s="91">
        <f>N56+O56</f>
        <v>13</v>
      </c>
      <c r="Q56" s="80">
        <f>IFERROR(P56/M56,"-")</f>
        <v>0.1015625</v>
      </c>
      <c r="R56" s="79">
        <v>1</v>
      </c>
      <c r="S56" s="79">
        <v>7</v>
      </c>
      <c r="T56" s="80">
        <f>IFERROR(R56/(P56),"-")</f>
        <v>0.076923076923077</v>
      </c>
      <c r="U56" s="186">
        <f>IFERROR(J56/SUM(N56:O57),"-")</f>
        <v>8470.5882352941</v>
      </c>
      <c r="V56" s="82">
        <v>4</v>
      </c>
      <c r="W56" s="80">
        <f>IF(P56=0,"-",V56/P56)</f>
        <v>0.30769230769231</v>
      </c>
      <c r="X56" s="185">
        <v>117000</v>
      </c>
      <c r="Y56" s="186">
        <f>IFERROR(X56/P56,"-")</f>
        <v>9000</v>
      </c>
      <c r="Z56" s="186">
        <f>IFERROR(X56/V56,"-")</f>
        <v>29250</v>
      </c>
      <c r="AA56" s="180">
        <f>SUM(X56:X57)-SUM(J56:J57)</f>
        <v>-24000</v>
      </c>
      <c r="AB56" s="83">
        <f>SUM(X56:X57)/SUM(J56:J57)</f>
        <v>0.83333333333333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>
        <v>2</v>
      </c>
      <c r="AN56" s="99">
        <f>IF(P56=0,"",IF(AM56=0,"",(AM56/P56)))</f>
        <v>0.15384615384615</v>
      </c>
      <c r="AO56" s="98">
        <v>1</v>
      </c>
      <c r="AP56" s="100">
        <f>IFERROR(AO56/AM56,"-")</f>
        <v>0.5</v>
      </c>
      <c r="AQ56" s="101">
        <v>3000</v>
      </c>
      <c r="AR56" s="102">
        <f>IFERROR(AQ56/AM56,"-")</f>
        <v>1500</v>
      </c>
      <c r="AS56" s="103">
        <v>1</v>
      </c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3</v>
      </c>
      <c r="BF56" s="111">
        <f>IF(P56=0,"",IF(BE56=0,"",(BE56/P56)))</f>
        <v>0.23076923076923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5</v>
      </c>
      <c r="BO56" s="118">
        <f>IF(P56=0,"",IF(BN56=0,"",(BN56/P56)))</f>
        <v>0.38461538461538</v>
      </c>
      <c r="BP56" s="119">
        <v>2</v>
      </c>
      <c r="BQ56" s="120">
        <f>IFERROR(BP56/BN56,"-")</f>
        <v>0.4</v>
      </c>
      <c r="BR56" s="121">
        <v>29000</v>
      </c>
      <c r="BS56" s="122">
        <f>IFERROR(BR56/BN56,"-")</f>
        <v>5800</v>
      </c>
      <c r="BT56" s="123"/>
      <c r="BU56" s="123">
        <v>1</v>
      </c>
      <c r="BV56" s="123">
        <v>1</v>
      </c>
      <c r="BW56" s="124">
        <v>3</v>
      </c>
      <c r="BX56" s="125">
        <f>IF(P56=0,"",IF(BW56=0,"",(BW56/P56)))</f>
        <v>0.23076923076923</v>
      </c>
      <c r="BY56" s="126">
        <v>1</v>
      </c>
      <c r="BZ56" s="127">
        <f>IFERROR(BY56/BW56,"-")</f>
        <v>0.33333333333333</v>
      </c>
      <c r="CA56" s="128">
        <v>85000</v>
      </c>
      <c r="CB56" s="129">
        <f>IFERROR(CA56/BW56,"-")</f>
        <v>28333.333333333</v>
      </c>
      <c r="CC56" s="130"/>
      <c r="CD56" s="130"/>
      <c r="CE56" s="130">
        <v>1</v>
      </c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4</v>
      </c>
      <c r="CP56" s="139">
        <v>117000</v>
      </c>
      <c r="CQ56" s="139">
        <v>85000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189" t="s">
        <v>160</v>
      </c>
      <c r="C57" s="189"/>
      <c r="D57" s="189" t="s">
        <v>156</v>
      </c>
      <c r="E57" s="189" t="s">
        <v>157</v>
      </c>
      <c r="F57" s="189" t="s">
        <v>68</v>
      </c>
      <c r="G57" s="88"/>
      <c r="H57" s="88"/>
      <c r="I57" s="88"/>
      <c r="J57" s="180"/>
      <c r="K57" s="79">
        <v>19</v>
      </c>
      <c r="L57" s="79">
        <v>17</v>
      </c>
      <c r="M57" s="79">
        <v>17</v>
      </c>
      <c r="N57" s="89">
        <v>4</v>
      </c>
      <c r="O57" s="90">
        <v>0</v>
      </c>
      <c r="P57" s="91">
        <f>N57+O57</f>
        <v>4</v>
      </c>
      <c r="Q57" s="80">
        <f>IFERROR(P57/M57,"-")</f>
        <v>0.23529411764706</v>
      </c>
      <c r="R57" s="79">
        <v>2</v>
      </c>
      <c r="S57" s="79">
        <v>0</v>
      </c>
      <c r="T57" s="80">
        <f>IFERROR(R57/(P57),"-")</f>
        <v>0.5</v>
      </c>
      <c r="U57" s="186"/>
      <c r="V57" s="82">
        <v>1</v>
      </c>
      <c r="W57" s="80">
        <f>IF(P57=0,"-",V57/P57)</f>
        <v>0.25</v>
      </c>
      <c r="X57" s="185">
        <v>3000</v>
      </c>
      <c r="Y57" s="186">
        <f>IFERROR(X57/P57,"-")</f>
        <v>750</v>
      </c>
      <c r="Z57" s="186">
        <f>IFERROR(X57/V57,"-")</f>
        <v>3000</v>
      </c>
      <c r="AA57" s="18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1</v>
      </c>
      <c r="BO57" s="118">
        <f>IF(P57=0,"",IF(BN57=0,"",(BN57/P57)))</f>
        <v>0.25</v>
      </c>
      <c r="BP57" s="119">
        <v>1</v>
      </c>
      <c r="BQ57" s="120">
        <f>IFERROR(BP57/BN57,"-")</f>
        <v>1</v>
      </c>
      <c r="BR57" s="121">
        <v>3000</v>
      </c>
      <c r="BS57" s="122">
        <f>IFERROR(BR57/BN57,"-")</f>
        <v>3000</v>
      </c>
      <c r="BT57" s="123">
        <v>1</v>
      </c>
      <c r="BU57" s="123"/>
      <c r="BV57" s="123"/>
      <c r="BW57" s="124">
        <v>1</v>
      </c>
      <c r="BX57" s="125">
        <f>IF(P57=0,"",IF(BW57=0,"",(BW57/P57)))</f>
        <v>0.25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>
        <v>2</v>
      </c>
      <c r="CG57" s="132">
        <f>IF(P57=0,"",IF(CF57=0,"",(CF57/P57)))</f>
        <v>0.5</v>
      </c>
      <c r="CH57" s="133"/>
      <c r="CI57" s="134">
        <f>IFERROR(CH57/CF57,"-")</f>
        <v>0</v>
      </c>
      <c r="CJ57" s="135"/>
      <c r="CK57" s="136">
        <f>IFERROR(CJ57/CF57,"-")</f>
        <v>0</v>
      </c>
      <c r="CL57" s="137"/>
      <c r="CM57" s="137"/>
      <c r="CN57" s="137"/>
      <c r="CO57" s="138">
        <v>1</v>
      </c>
      <c r="CP57" s="139">
        <v>3000</v>
      </c>
      <c r="CQ57" s="139">
        <v>3000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 t="str">
        <f>AB58</f>
        <v>0</v>
      </c>
      <c r="B58" s="189" t="s">
        <v>161</v>
      </c>
      <c r="C58" s="189"/>
      <c r="D58" s="189"/>
      <c r="E58" s="189"/>
      <c r="F58" s="189" t="s">
        <v>63</v>
      </c>
      <c r="G58" s="88" t="s">
        <v>162</v>
      </c>
      <c r="H58" s="88" t="s">
        <v>163</v>
      </c>
      <c r="I58" s="190" t="s">
        <v>164</v>
      </c>
      <c r="J58" s="180">
        <v>0</v>
      </c>
      <c r="K58" s="79">
        <v>2</v>
      </c>
      <c r="L58" s="79">
        <v>0</v>
      </c>
      <c r="M58" s="79">
        <v>16</v>
      </c>
      <c r="N58" s="89">
        <v>2</v>
      </c>
      <c r="O58" s="90">
        <v>0</v>
      </c>
      <c r="P58" s="91">
        <f>N58+O58</f>
        <v>2</v>
      </c>
      <c r="Q58" s="80">
        <f>IFERROR(P58/M58,"-")</f>
        <v>0.125</v>
      </c>
      <c r="R58" s="79">
        <v>0</v>
      </c>
      <c r="S58" s="79">
        <v>2</v>
      </c>
      <c r="T58" s="80">
        <f>IFERROR(R58/(P58),"-")</f>
        <v>0</v>
      </c>
      <c r="U58" s="186">
        <f>IFERROR(J58/SUM(N58:O59),"-")</f>
        <v>0</v>
      </c>
      <c r="V58" s="82">
        <v>0</v>
      </c>
      <c r="W58" s="80">
        <f>IF(P58=0,"-",V58/P58)</f>
        <v>0</v>
      </c>
      <c r="X58" s="185">
        <v>0</v>
      </c>
      <c r="Y58" s="186">
        <f>IFERROR(X58/P58,"-")</f>
        <v>0</v>
      </c>
      <c r="Z58" s="186" t="str">
        <f>IFERROR(X58/V58,"-")</f>
        <v>-</v>
      </c>
      <c r="AA58" s="180">
        <f>SUM(X58:X59)-SUM(J58:J59)</f>
        <v>0</v>
      </c>
      <c r="AB58" s="83" t="str">
        <f>SUM(X58:X59)/SUM(J58:J59)</f>
        <v>0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/>
      <c r="BO58" s="118">
        <f>IF(P58=0,"",IF(BN58=0,"",(BN58/P58)))</f>
        <v>0</v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>
        <v>2</v>
      </c>
      <c r="BX58" s="125">
        <f>IF(P58=0,"",IF(BW58=0,"",(BW58/P58)))</f>
        <v>1</v>
      </c>
      <c r="BY58" s="126"/>
      <c r="BZ58" s="127">
        <f>IFERROR(BY58/BW58,"-")</f>
        <v>0</v>
      </c>
      <c r="CA58" s="128"/>
      <c r="CB58" s="129">
        <f>IFERROR(CA58/BW58,"-")</f>
        <v>0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189" t="s">
        <v>165</v>
      </c>
      <c r="C59" s="189"/>
      <c r="D59" s="189"/>
      <c r="E59" s="189"/>
      <c r="F59" s="189" t="s">
        <v>68</v>
      </c>
      <c r="G59" s="88"/>
      <c r="H59" s="88"/>
      <c r="I59" s="88"/>
      <c r="J59" s="180"/>
      <c r="K59" s="79">
        <v>0</v>
      </c>
      <c r="L59" s="79">
        <v>0</v>
      </c>
      <c r="M59" s="79">
        <v>0</v>
      </c>
      <c r="N59" s="89">
        <v>0</v>
      </c>
      <c r="O59" s="90">
        <v>0</v>
      </c>
      <c r="P59" s="91">
        <f>N59+O59</f>
        <v>0</v>
      </c>
      <c r="Q59" s="80" t="str">
        <f>IFERROR(P59/M59,"-")</f>
        <v>-</v>
      </c>
      <c r="R59" s="79">
        <v>0</v>
      </c>
      <c r="S59" s="79">
        <v>0</v>
      </c>
      <c r="T59" s="80" t="str">
        <f>IFERROR(R59/(P59),"-")</f>
        <v>-</v>
      </c>
      <c r="U59" s="186"/>
      <c r="V59" s="82">
        <v>0</v>
      </c>
      <c r="W59" s="80" t="str">
        <f>IF(P59=0,"-",V59/P59)</f>
        <v>-</v>
      </c>
      <c r="X59" s="185">
        <v>0</v>
      </c>
      <c r="Y59" s="186" t="str">
        <f>IFERROR(X59/P59,"-")</f>
        <v>-</v>
      </c>
      <c r="Z59" s="186" t="str">
        <f>IFERROR(X59/V59,"-")</f>
        <v>-</v>
      </c>
      <c r="AA59" s="180"/>
      <c r="AB59" s="83"/>
      <c r="AC59" s="77"/>
      <c r="AD59" s="92"/>
      <c r="AE59" s="93" t="str">
        <f>IF(P59=0,"",IF(AD59=0,"",(AD59/P59)))</f>
        <v/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 t="str">
        <f>IF(P59=0,"",IF(AM59=0,"",(AM59/P59)))</f>
        <v/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 t="str">
        <f>IF(P59=0,"",IF(AV59=0,"",(AV59/P59)))</f>
        <v/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 t="str">
        <f>IF(P59=0,"",IF(BE59=0,"",(BE59/P59)))</f>
        <v/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 t="str">
        <f>IF(P59=0,"",IF(BN59=0,"",(BN59/P59)))</f>
        <v/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 t="str">
        <f>IF(P59=0,"",IF(BW59=0,"",(BW59/P59)))</f>
        <v/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 t="str">
        <f>IF(P59=0,"",IF(CF59=0,"",(CF59/P59)))</f>
        <v/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30"/>
      <c r="B60" s="85"/>
      <c r="C60" s="86"/>
      <c r="D60" s="86"/>
      <c r="E60" s="86"/>
      <c r="F60" s="87"/>
      <c r="G60" s="88"/>
      <c r="H60" s="88"/>
      <c r="I60" s="88"/>
      <c r="J60" s="181"/>
      <c r="K60" s="34"/>
      <c r="L60" s="34"/>
      <c r="M60" s="31"/>
      <c r="N60" s="23"/>
      <c r="O60" s="23"/>
      <c r="P60" s="23"/>
      <c r="Q60" s="32"/>
      <c r="R60" s="32"/>
      <c r="S60" s="23"/>
      <c r="T60" s="32"/>
      <c r="U60" s="187"/>
      <c r="V60" s="25"/>
      <c r="W60" s="25"/>
      <c r="X60" s="187"/>
      <c r="Y60" s="187"/>
      <c r="Z60" s="187"/>
      <c r="AA60" s="187"/>
      <c r="AB60" s="33"/>
      <c r="AC60" s="57"/>
      <c r="AD60" s="61"/>
      <c r="AE60" s="62"/>
      <c r="AF60" s="61"/>
      <c r="AG60" s="65"/>
      <c r="AH60" s="66"/>
      <c r="AI60" s="67"/>
      <c r="AJ60" s="68"/>
      <c r="AK60" s="68"/>
      <c r="AL60" s="68"/>
      <c r="AM60" s="61"/>
      <c r="AN60" s="62"/>
      <c r="AO60" s="61"/>
      <c r="AP60" s="65"/>
      <c r="AQ60" s="66"/>
      <c r="AR60" s="67"/>
      <c r="AS60" s="68"/>
      <c r="AT60" s="68"/>
      <c r="AU60" s="68"/>
      <c r="AV60" s="61"/>
      <c r="AW60" s="62"/>
      <c r="AX60" s="61"/>
      <c r="AY60" s="65"/>
      <c r="AZ60" s="66"/>
      <c r="BA60" s="67"/>
      <c r="BB60" s="68"/>
      <c r="BC60" s="68"/>
      <c r="BD60" s="68"/>
      <c r="BE60" s="61"/>
      <c r="BF60" s="62"/>
      <c r="BG60" s="61"/>
      <c r="BH60" s="65"/>
      <c r="BI60" s="66"/>
      <c r="BJ60" s="67"/>
      <c r="BK60" s="68"/>
      <c r="BL60" s="68"/>
      <c r="BM60" s="68"/>
      <c r="BN60" s="63"/>
      <c r="BO60" s="64"/>
      <c r="BP60" s="61"/>
      <c r="BQ60" s="65"/>
      <c r="BR60" s="66"/>
      <c r="BS60" s="67"/>
      <c r="BT60" s="68"/>
      <c r="BU60" s="68"/>
      <c r="BV60" s="68"/>
      <c r="BW60" s="63"/>
      <c r="BX60" s="64"/>
      <c r="BY60" s="61"/>
      <c r="BZ60" s="65"/>
      <c r="CA60" s="66"/>
      <c r="CB60" s="67"/>
      <c r="CC60" s="68"/>
      <c r="CD60" s="68"/>
      <c r="CE60" s="68"/>
      <c r="CF60" s="63"/>
      <c r="CG60" s="64"/>
      <c r="CH60" s="61"/>
      <c r="CI60" s="65"/>
      <c r="CJ60" s="66"/>
      <c r="CK60" s="67"/>
      <c r="CL60" s="68"/>
      <c r="CM60" s="68"/>
      <c r="CN60" s="68"/>
      <c r="CO60" s="69"/>
      <c r="CP60" s="66"/>
      <c r="CQ60" s="66"/>
      <c r="CR60" s="66"/>
      <c r="CS60" s="70"/>
    </row>
    <row r="61" spans="1:98">
      <c r="A61" s="30"/>
      <c r="B61" s="37"/>
      <c r="C61" s="21"/>
      <c r="D61" s="21"/>
      <c r="E61" s="21"/>
      <c r="F61" s="22"/>
      <c r="G61" s="36"/>
      <c r="H61" s="36"/>
      <c r="I61" s="73"/>
      <c r="J61" s="182"/>
      <c r="K61" s="34"/>
      <c r="L61" s="34"/>
      <c r="M61" s="31"/>
      <c r="N61" s="23"/>
      <c r="O61" s="23"/>
      <c r="P61" s="23"/>
      <c r="Q61" s="32"/>
      <c r="R61" s="32"/>
      <c r="S61" s="23"/>
      <c r="T61" s="32"/>
      <c r="U61" s="187"/>
      <c r="V61" s="25"/>
      <c r="W61" s="25"/>
      <c r="X61" s="187"/>
      <c r="Y61" s="187"/>
      <c r="Z61" s="187"/>
      <c r="AA61" s="187"/>
      <c r="AB61" s="33"/>
      <c r="AC61" s="59"/>
      <c r="AD61" s="61"/>
      <c r="AE61" s="62"/>
      <c r="AF61" s="61"/>
      <c r="AG61" s="65"/>
      <c r="AH61" s="66"/>
      <c r="AI61" s="67"/>
      <c r="AJ61" s="68"/>
      <c r="AK61" s="68"/>
      <c r="AL61" s="68"/>
      <c r="AM61" s="61"/>
      <c r="AN61" s="62"/>
      <c r="AO61" s="61"/>
      <c r="AP61" s="65"/>
      <c r="AQ61" s="66"/>
      <c r="AR61" s="67"/>
      <c r="AS61" s="68"/>
      <c r="AT61" s="68"/>
      <c r="AU61" s="68"/>
      <c r="AV61" s="61"/>
      <c r="AW61" s="62"/>
      <c r="AX61" s="61"/>
      <c r="AY61" s="65"/>
      <c r="AZ61" s="66"/>
      <c r="BA61" s="67"/>
      <c r="BB61" s="68"/>
      <c r="BC61" s="68"/>
      <c r="BD61" s="68"/>
      <c r="BE61" s="61"/>
      <c r="BF61" s="62"/>
      <c r="BG61" s="61"/>
      <c r="BH61" s="65"/>
      <c r="BI61" s="66"/>
      <c r="BJ61" s="67"/>
      <c r="BK61" s="68"/>
      <c r="BL61" s="68"/>
      <c r="BM61" s="68"/>
      <c r="BN61" s="63"/>
      <c r="BO61" s="64"/>
      <c r="BP61" s="61"/>
      <c r="BQ61" s="65"/>
      <c r="BR61" s="66"/>
      <c r="BS61" s="67"/>
      <c r="BT61" s="68"/>
      <c r="BU61" s="68"/>
      <c r="BV61" s="68"/>
      <c r="BW61" s="63"/>
      <c r="BX61" s="64"/>
      <c r="BY61" s="61"/>
      <c r="BZ61" s="65"/>
      <c r="CA61" s="66"/>
      <c r="CB61" s="67"/>
      <c r="CC61" s="68"/>
      <c r="CD61" s="68"/>
      <c r="CE61" s="68"/>
      <c r="CF61" s="63"/>
      <c r="CG61" s="64"/>
      <c r="CH61" s="61"/>
      <c r="CI61" s="65"/>
      <c r="CJ61" s="66"/>
      <c r="CK61" s="67"/>
      <c r="CL61" s="68"/>
      <c r="CM61" s="68"/>
      <c r="CN61" s="68"/>
      <c r="CO61" s="69"/>
      <c r="CP61" s="66"/>
      <c r="CQ61" s="66"/>
      <c r="CR61" s="66"/>
      <c r="CS61" s="70"/>
    </row>
    <row r="62" spans="1:98">
      <c r="A62" s="19">
        <f>AB62</f>
        <v>1.0371331738437</v>
      </c>
      <c r="B62" s="39"/>
      <c r="C62" s="39"/>
      <c r="D62" s="39"/>
      <c r="E62" s="39"/>
      <c r="F62" s="39"/>
      <c r="G62" s="40" t="s">
        <v>166</v>
      </c>
      <c r="H62" s="40"/>
      <c r="I62" s="40"/>
      <c r="J62" s="183">
        <f>SUM(J6:J61)</f>
        <v>2508000</v>
      </c>
      <c r="K62" s="41">
        <f>SUM(K6:K61)</f>
        <v>2023</v>
      </c>
      <c r="L62" s="41">
        <f>SUM(L6:L61)</f>
        <v>427</v>
      </c>
      <c r="M62" s="41">
        <f>SUM(M6:M61)</f>
        <v>1762</v>
      </c>
      <c r="N62" s="41">
        <f>SUM(N6:N61)</f>
        <v>198</v>
      </c>
      <c r="O62" s="41">
        <f>SUM(O6:O61)</f>
        <v>0</v>
      </c>
      <c r="P62" s="41">
        <f>SUM(P6:P61)</f>
        <v>198</v>
      </c>
      <c r="Q62" s="42">
        <f>IFERROR(P62/M62,"-")</f>
        <v>0.11237230419977</v>
      </c>
      <c r="R62" s="76">
        <f>SUM(R6:R61)</f>
        <v>36</v>
      </c>
      <c r="S62" s="76">
        <f>SUM(S6:S61)</f>
        <v>67</v>
      </c>
      <c r="T62" s="42">
        <f>IFERROR(R62/P62,"-")</f>
        <v>0.18181818181818</v>
      </c>
      <c r="U62" s="188">
        <f>IFERROR(J62/P62,"-")</f>
        <v>12666.666666667</v>
      </c>
      <c r="V62" s="44">
        <f>SUM(V6:V61)</f>
        <v>60</v>
      </c>
      <c r="W62" s="42">
        <f>IFERROR(V62/P62,"-")</f>
        <v>0.3030303030303</v>
      </c>
      <c r="X62" s="183">
        <f>SUM(X6:X61)</f>
        <v>2601130</v>
      </c>
      <c r="Y62" s="183">
        <f>IFERROR(X62/P62,"-")</f>
        <v>13137.02020202</v>
      </c>
      <c r="Z62" s="183">
        <f>IFERROR(X62/V62,"-")</f>
        <v>43352.166666667</v>
      </c>
      <c r="AA62" s="183">
        <f>X62-J62</f>
        <v>93130</v>
      </c>
      <c r="AB62" s="45">
        <f>X62/J62</f>
        <v>1.0371331738437</v>
      </c>
      <c r="AC62" s="58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  <c r="CF62" s="60"/>
      <c r="CG62" s="60"/>
      <c r="CH62" s="60"/>
      <c r="CI62" s="60"/>
      <c r="CJ62" s="60"/>
      <c r="CK62" s="60"/>
      <c r="CL62" s="60"/>
      <c r="CM62" s="60"/>
      <c r="CN62" s="60"/>
      <c r="CO62" s="60"/>
      <c r="CP62" s="60"/>
      <c r="CQ62" s="60"/>
      <c r="CR62" s="60"/>
      <c r="CS6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9"/>
    <mergeCell ref="J22:J29"/>
    <mergeCell ref="U22:U29"/>
    <mergeCell ref="AA22:AA29"/>
    <mergeCell ref="AB22:AB29"/>
    <mergeCell ref="A30:A37"/>
    <mergeCell ref="J30:J37"/>
    <mergeCell ref="U30:U37"/>
    <mergeCell ref="AA30:AA37"/>
    <mergeCell ref="AB30:AB37"/>
    <mergeCell ref="A38:A43"/>
    <mergeCell ref="J38:J43"/>
    <mergeCell ref="U38:U43"/>
    <mergeCell ref="AA38:AA43"/>
    <mergeCell ref="AB38:AB43"/>
    <mergeCell ref="A44:A47"/>
    <mergeCell ref="J44:J47"/>
    <mergeCell ref="U44:U47"/>
    <mergeCell ref="AA44:AA47"/>
    <mergeCell ref="AB44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