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<sst xmlns="http://schemas.openxmlformats.org/spreadsheetml/2006/main" uniqueCount="142">
  <si>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</si>
  <si>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</si>
  <si>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</si>
  <si>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</si>
  <si>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</si>
  <si>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</si>
  <si>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</si>
  <si>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</si>
  <si>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</si>
  <si>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</si>
  <si>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</si>
  <si>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</si>
  <si>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</si>
  <si>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</si>
  <si>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</si>
  <si>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</si>
  <si>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</si>
  <si>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</si>
  <si>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</si>
  <si>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</si>
  <si>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</si>
  <si>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</si>
  <si>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</si>
  <si>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</si>
  <si>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01月</t>
  </si>
  <si>
    <t>りんご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</si>
  <si>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</si>
  <si>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</si>
  <si>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</si>
  <si>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</si>
  <si>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</si>
  <si>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</si>
  <si>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</si>
  <si>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</si>
  <si>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</si>
  <si>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</si>
  <si>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</si>
  <si>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</si>
  <si>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</si>
  <si>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</si>
  <si>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</si>
  <si>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</si>
  <si>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</si>
  <si>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</si>
  <si>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</si>
  <si>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</si>
  <si>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</si>
  <si>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</si>
  <si>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</si>
  <si>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</si>
  <si>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</si>
  <si>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</si>
  <si>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</si>
  <si>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</si>
  <si>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</si>
  <si>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</si>
  <si>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</si>
  <si>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</si>
  <si>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</si>
  <si>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</si>
  <si>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ks594</t>
  </si>
  <si>
    <t>デリヘル版2（栗山絵麻）</t>
  </si>
  <si>
    <t>もう50代の熟女だけど</t>
  </si>
  <si>
    <t>TOP</t>
  </si>
  <si>
    <t>スポニチ関東</t>
  </si>
  <si>
    <t>4C終面全5段</t>
  </si>
  <si>
    <t>1月22日(土)</t>
  </si>
  <si>
    <t>ks595</t>
  </si>
  <si>
    <t>スポニチ関西</t>
  </si>
  <si>
    <t>ks596</t>
  </si>
  <si>
    <t>スポニチ西部</t>
  </si>
  <si>
    <t>ks597</t>
  </si>
  <si>
    <t>スポニチ北海道</t>
  </si>
  <si>
    <t>ks598</t>
  </si>
  <si>
    <t>(空電共通)</t>
  </si>
  <si>
    <t>空電</t>
  </si>
  <si>
    <t>空電 (共通)</t>
  </si>
  <si>
    <t>ks599</t>
  </si>
  <si>
    <t>①No1誤解版（栗山絵麻）</t>
  </si>
  <si>
    <t>①新カップルが続々登場！</t>
  </si>
  <si>
    <t>スポーツ報知関東</t>
  </si>
  <si>
    <t>半2段つかみ20段保証</t>
  </si>
  <si>
    <t>20段保証</t>
  </si>
  <si>
    <t>ks600</t>
  </si>
  <si>
    <t>ks601</t>
  </si>
  <si>
    <t>②右女3（栗山絵麻）</t>
  </si>
  <si>
    <t>久々に興奮しました</t>
  </si>
  <si>
    <t>半3段つかみ20段保証</t>
  </si>
  <si>
    <t>ks602</t>
  </si>
  <si>
    <t>ks603</t>
  </si>
  <si>
    <t>③デリヘル版3（栗山絵麻）</t>
  </si>
  <si>
    <t>③もう50代の熟女だけど</t>
  </si>
  <si>
    <t>半5段つかみ20段保証</t>
  </si>
  <si>
    <t>ks604</t>
  </si>
  <si>
    <t>ks605</t>
  </si>
  <si>
    <t>サンスポ関東</t>
  </si>
  <si>
    <t>半2段・半3段つかみ10段保証</t>
  </si>
  <si>
    <t>1～10日</t>
  </si>
  <si>
    <t>ks606</t>
  </si>
  <si>
    <t>ks607</t>
  </si>
  <si>
    <t>11～20日</t>
  </si>
  <si>
    <t>ks608</t>
  </si>
  <si>
    <t>ks609</t>
  </si>
  <si>
    <t>③求人風（栗山絵麻）</t>
  </si>
  <si>
    <t>③従順な美熟女と出会う(私をペットにして)</t>
  </si>
  <si>
    <t>21～31日</t>
  </si>
  <si>
    <t>ks610</t>
  </si>
  <si>
    <t>ks611</t>
  </si>
  <si>
    <t>サンスポ関西</t>
  </si>
  <si>
    <t>ks612</t>
  </si>
  <si>
    <t>ks613</t>
  </si>
  <si>
    <t>ks614</t>
  </si>
  <si>
    <t>ks615</t>
  </si>
  <si>
    <t>ks616</t>
  </si>
  <si>
    <t>ks617</t>
  </si>
  <si>
    <t>カオス版（栗山絵麻）</t>
  </si>
  <si>
    <t>従順な美熟女と出会う(私をペットにして)</t>
  </si>
  <si>
    <t>全5段</t>
  </si>
  <si>
    <t>1月10日(月)</t>
  </si>
  <si>
    <t>ks618</t>
  </si>
  <si>
    <t>ks619</t>
  </si>
  <si>
    <t>右女9（栗山絵麻）</t>
  </si>
  <si>
    <t>もし出会系大賞があったらこのサイトが受賞しているでしょう</t>
  </si>
  <si>
    <t>1C終面全5段</t>
  </si>
  <si>
    <t>1月29日(土)</t>
  </si>
  <si>
    <t>ks620</t>
  </si>
  <si>
    <t>ks621</t>
  </si>
  <si>
    <t>1月30日(日)</t>
  </si>
  <si>
    <t>ks622</t>
  </si>
  <si>
    <t>ks623</t>
  </si>
  <si>
    <t>デイリースポーツ関西</t>
  </si>
  <si>
    <t>1月09日(日)</t>
  </si>
  <si>
    <t>ks624</t>
  </si>
  <si>
    <t>ks625</t>
  </si>
  <si>
    <t>デリヘル版3（栗山絵麻）</t>
  </si>
  <si>
    <t>ks626</t>
  </si>
  <si>
    <t>ks627</t>
  </si>
  <si>
    <t>九スポ</t>
  </si>
  <si>
    <t>記事枠</t>
  </si>
  <si>
    <t>1月23日(日)</t>
  </si>
  <si>
    <t>ks628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</si>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</sst>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35</v>
      </c>
      <c r="D6" s="180">
        <v>2892000</v>
      </c>
      <c r="E6" s="79">
        <v>886</v>
      </c>
      <c r="F6" s="79">
        <v>383</v>
      </c>
      <c r="G6" s="79">
        <v>1634</v>
      </c>
      <c r="H6" s="89">
        <v>176</v>
      </c>
      <c r="I6" s="90">
        <v>1</v>
      </c>
      <c r="J6" s="143">
        <f>H6+I6</f>
        <v>177</v>
      </c>
      <c r="K6" s="80">
        <f>IFERROR(J6/G6,"-")</f>
        <v>0.10832313341493</v>
      </c>
      <c r="L6" s="79">
        <v>22</v>
      </c>
      <c r="M6" s="79">
        <v>54</v>
      </c>
      <c r="N6" s="80">
        <f>IFERROR(L6/J6,"-")</f>
        <v>0.12429378531073</v>
      </c>
      <c r="O6" s="81">
        <f>IFERROR(D6/J6,"-")</f>
        <v>16338.983050847</v>
      </c>
      <c r="P6" s="82">
        <v>49</v>
      </c>
      <c r="Q6" s="80">
        <f>IFERROR(P6/J6,"-")</f>
        <v>0.27683615819209</v>
      </c>
      <c r="R6" s="185">
        <v>801630</v>
      </c>
      <c r="S6" s="186">
        <f>IFERROR(R6/J6,"-")</f>
        <v>4528.9830508475</v>
      </c>
      <c r="T6" s="186">
        <f>IFERROR(R6/P6,"-")</f>
        <v>16359.795918367</v>
      </c>
      <c r="U6" s="180">
        <f>IFERROR(R6-D6,"-")</f>
        <v>-2090370</v>
      </c>
      <c r="V6" s="83">
        <f>R6/D6</f>
        <v>0.2771887966805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2892000</v>
      </c>
      <c r="E9" s="41">
        <f>SUM(E6:E7)</f>
        <v>886</v>
      </c>
      <c r="F9" s="41">
        <f>SUM(F6:F7)</f>
        <v>383</v>
      </c>
      <c r="G9" s="41">
        <f>SUM(G6:G7)</f>
        <v>1634</v>
      </c>
      <c r="H9" s="41">
        <f>SUM(H6:H7)</f>
        <v>176</v>
      </c>
      <c r="I9" s="41">
        <f>SUM(I6:I7)</f>
        <v>1</v>
      </c>
      <c r="J9" s="41">
        <f>SUM(J6:J7)</f>
        <v>177</v>
      </c>
      <c r="K9" s="42">
        <f>IFERROR(J9/G9,"-")</f>
        <v>0.10832313341493</v>
      </c>
      <c r="L9" s="76">
        <f>SUM(L6:L7)</f>
        <v>22</v>
      </c>
      <c r="M9" s="76">
        <f>SUM(M6:M7)</f>
        <v>54</v>
      </c>
      <c r="N9" s="42">
        <f>IFERROR(L9/J9,"-")</f>
        <v>0.12429378531073</v>
      </c>
      <c r="O9" s="43">
        <f>IFERROR(D9/J9,"-")</f>
        <v>16338.983050847</v>
      </c>
      <c r="P9" s="44">
        <f>SUM(P6:P7)</f>
        <v>49</v>
      </c>
      <c r="Q9" s="42">
        <f>IFERROR(P9/J9,"-")</f>
        <v>0.27683615819209</v>
      </c>
      <c r="R9" s="183">
        <f>SUM(R6:R7)</f>
        <v>801630</v>
      </c>
      <c r="S9" s="183">
        <f>IFERROR(R9/J9,"-")</f>
        <v>4528.9830508475</v>
      </c>
      <c r="T9" s="183">
        <f>IFERROR(P9/P9,"-")</f>
        <v>1</v>
      </c>
      <c r="U9" s="183">
        <f>SUM(U6:U7)</f>
        <v>-2090370</v>
      </c>
      <c r="V9" s="45">
        <f>IFERROR(R9/D9,"-")</f>
        <v>0.2771887966805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3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0.6055119047619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190" t="s">
        <v>66</v>
      </c>
      <c r="J6" s="180">
        <v>840000</v>
      </c>
      <c r="K6" s="79">
        <v>32</v>
      </c>
      <c r="L6" s="79">
        <v>0</v>
      </c>
      <c r="M6" s="79">
        <v>124</v>
      </c>
      <c r="N6" s="89">
        <v>13</v>
      </c>
      <c r="O6" s="90">
        <v>0</v>
      </c>
      <c r="P6" s="91">
        <f>N6+O6</f>
        <v>13</v>
      </c>
      <c r="Q6" s="80">
        <f>IFERROR(P6/M6,"-")</f>
        <v>0.10483870967742</v>
      </c>
      <c r="R6" s="79">
        <v>1</v>
      </c>
      <c r="S6" s="79">
        <v>7</v>
      </c>
      <c r="T6" s="80">
        <f>IFERROR(R6/(P6),"-")</f>
        <v>0.076923076923077</v>
      </c>
      <c r="U6" s="186">
        <f>IFERROR(J6/SUM(N6:O10),"-")</f>
        <v>12352.941176471</v>
      </c>
      <c r="V6" s="82">
        <v>2</v>
      </c>
      <c r="W6" s="80">
        <f>IF(P6=0,"-",V6/P6)</f>
        <v>0.15384615384615</v>
      </c>
      <c r="X6" s="185">
        <v>7000</v>
      </c>
      <c r="Y6" s="186">
        <f>IFERROR(X6/P6,"-")</f>
        <v>538.46153846154</v>
      </c>
      <c r="Z6" s="186">
        <f>IFERROR(X6/V6,"-")</f>
        <v>3500</v>
      </c>
      <c r="AA6" s="180">
        <f>SUM(X6:X10)-SUM(J6:J10)</f>
        <v>-331370</v>
      </c>
      <c r="AB6" s="83">
        <f>SUM(X6:X10)/SUM(J6:J10)</f>
        <v>0.6055119047619</v>
      </c>
      <c r="AC6" s="77"/>
      <c r="AD6" s="92">
        <v>1</v>
      </c>
      <c r="AE6" s="93">
        <f>IF(P6=0,"",IF(AD6=0,"",(AD6/P6)))</f>
        <v>0.076923076923077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</v>
      </c>
      <c r="AN6" s="99">
        <f>IF(P6=0,"",IF(AM6=0,"",(AM6/P6)))</f>
        <v>0.076923076923077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0.15384615384615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0.076923076923077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0.23076923076923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5</v>
      </c>
      <c r="BX6" s="125">
        <f>IF(P6=0,"",IF(BW6=0,"",(BW6/P6)))</f>
        <v>0.38461538461538</v>
      </c>
      <c r="BY6" s="126">
        <v>2</v>
      </c>
      <c r="BZ6" s="127">
        <f>IFERROR(BY6/BW6,"-")</f>
        <v>0.4</v>
      </c>
      <c r="CA6" s="128">
        <v>7000</v>
      </c>
      <c r="CB6" s="129">
        <f>IFERROR(CA6/BW6,"-")</f>
        <v>1400</v>
      </c>
      <c r="CC6" s="130">
        <v>1</v>
      </c>
      <c r="CD6" s="130">
        <v>1</v>
      </c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7000</v>
      </c>
      <c r="CQ6" s="139">
        <v>4000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63</v>
      </c>
      <c r="G7" s="88" t="s">
        <v>68</v>
      </c>
      <c r="H7" s="88" t="s">
        <v>65</v>
      </c>
      <c r="I7" s="190" t="s">
        <v>66</v>
      </c>
      <c r="J7" s="180"/>
      <c r="K7" s="79">
        <v>33</v>
      </c>
      <c r="L7" s="79">
        <v>0</v>
      </c>
      <c r="M7" s="79">
        <v>128</v>
      </c>
      <c r="N7" s="89">
        <v>14</v>
      </c>
      <c r="O7" s="90">
        <v>0</v>
      </c>
      <c r="P7" s="91">
        <f>N7+O7</f>
        <v>14</v>
      </c>
      <c r="Q7" s="80">
        <f>IFERROR(P7/M7,"-")</f>
        <v>0.109375</v>
      </c>
      <c r="R7" s="79">
        <v>0</v>
      </c>
      <c r="S7" s="79">
        <v>3</v>
      </c>
      <c r="T7" s="80">
        <f>IFERROR(R7/(P7),"-")</f>
        <v>0</v>
      </c>
      <c r="U7" s="186"/>
      <c r="V7" s="82">
        <v>2</v>
      </c>
      <c r="W7" s="80">
        <f>IF(P7=0,"-",V7/P7)</f>
        <v>0.14285714285714</v>
      </c>
      <c r="X7" s="185">
        <v>5000</v>
      </c>
      <c r="Y7" s="186">
        <f>IFERROR(X7/P7,"-")</f>
        <v>357.14285714286</v>
      </c>
      <c r="Z7" s="186">
        <f>IFERROR(X7/V7,"-")</f>
        <v>2500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0.071428571428571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4</v>
      </c>
      <c r="BF7" s="111">
        <f>IF(P7=0,"",IF(BE7=0,"",(BE7/P7)))</f>
        <v>0.28571428571429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8</v>
      </c>
      <c r="BO7" s="118">
        <f>IF(P7=0,"",IF(BN7=0,"",(BN7/P7)))</f>
        <v>0.57142857142857</v>
      </c>
      <c r="BP7" s="119">
        <v>2</v>
      </c>
      <c r="BQ7" s="120">
        <f>IFERROR(BP7/BN7,"-")</f>
        <v>0.25</v>
      </c>
      <c r="BR7" s="121">
        <v>5000</v>
      </c>
      <c r="BS7" s="122">
        <f>IFERROR(BR7/BN7,"-")</f>
        <v>625</v>
      </c>
      <c r="BT7" s="123">
        <v>1</v>
      </c>
      <c r="BU7" s="123">
        <v>1</v>
      </c>
      <c r="BV7" s="123"/>
      <c r="BW7" s="124">
        <v>1</v>
      </c>
      <c r="BX7" s="125">
        <f>IF(P7=0,"",IF(BW7=0,"",(BW7/P7)))</f>
        <v>0.071428571428571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5000</v>
      </c>
      <c r="CQ7" s="139">
        <v>4000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69</v>
      </c>
      <c r="C8" s="189"/>
      <c r="D8" s="189" t="s">
        <v>61</v>
      </c>
      <c r="E8" s="189" t="s">
        <v>62</v>
      </c>
      <c r="F8" s="189" t="s">
        <v>63</v>
      </c>
      <c r="G8" s="88" t="s">
        <v>70</v>
      </c>
      <c r="H8" s="88" t="s">
        <v>65</v>
      </c>
      <c r="I8" s="190" t="s">
        <v>66</v>
      </c>
      <c r="J8" s="180"/>
      <c r="K8" s="79">
        <v>11</v>
      </c>
      <c r="L8" s="79">
        <v>0</v>
      </c>
      <c r="M8" s="79">
        <v>46</v>
      </c>
      <c r="N8" s="89">
        <v>5</v>
      </c>
      <c r="O8" s="90">
        <v>0</v>
      </c>
      <c r="P8" s="91">
        <f>N8+O8</f>
        <v>5</v>
      </c>
      <c r="Q8" s="80">
        <f>IFERROR(P8/M8,"-")</f>
        <v>0.10869565217391</v>
      </c>
      <c r="R8" s="79">
        <v>2</v>
      </c>
      <c r="S8" s="79">
        <v>1</v>
      </c>
      <c r="T8" s="80">
        <f>IFERROR(R8/(P8),"-")</f>
        <v>0.4</v>
      </c>
      <c r="U8" s="186"/>
      <c r="V8" s="82">
        <v>4</v>
      </c>
      <c r="W8" s="80">
        <f>IF(P8=0,"-",V8/P8)</f>
        <v>0.8</v>
      </c>
      <c r="X8" s="185">
        <v>46000</v>
      </c>
      <c r="Y8" s="186">
        <f>IFERROR(X8/P8,"-")</f>
        <v>9200</v>
      </c>
      <c r="Z8" s="186">
        <f>IFERROR(X8/V8,"-")</f>
        <v>11500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0.4</v>
      </c>
      <c r="BG8" s="110">
        <v>1</v>
      </c>
      <c r="BH8" s="112">
        <f>IFERROR(BG8/BE8,"-")</f>
        <v>0.5</v>
      </c>
      <c r="BI8" s="113">
        <v>3000</v>
      </c>
      <c r="BJ8" s="114">
        <f>IFERROR(BI8/BE8,"-")</f>
        <v>1500</v>
      </c>
      <c r="BK8" s="115">
        <v>1</v>
      </c>
      <c r="BL8" s="115"/>
      <c r="BM8" s="115"/>
      <c r="BN8" s="117">
        <v>1</v>
      </c>
      <c r="BO8" s="118">
        <f>IF(P8=0,"",IF(BN8=0,"",(BN8/P8)))</f>
        <v>0.2</v>
      </c>
      <c r="BP8" s="119">
        <v>1</v>
      </c>
      <c r="BQ8" s="120">
        <f>IFERROR(BP8/BN8,"-")</f>
        <v>1</v>
      </c>
      <c r="BR8" s="121">
        <v>1000</v>
      </c>
      <c r="BS8" s="122">
        <f>IFERROR(BR8/BN8,"-")</f>
        <v>1000</v>
      </c>
      <c r="BT8" s="123">
        <v>1</v>
      </c>
      <c r="BU8" s="123"/>
      <c r="BV8" s="123"/>
      <c r="BW8" s="124">
        <v>2</v>
      </c>
      <c r="BX8" s="125">
        <f>IF(P8=0,"",IF(BW8=0,"",(BW8/P8)))</f>
        <v>0.4</v>
      </c>
      <c r="BY8" s="126">
        <v>2</v>
      </c>
      <c r="BZ8" s="127">
        <f>IFERROR(BY8/BW8,"-")</f>
        <v>1</v>
      </c>
      <c r="CA8" s="128">
        <v>42000</v>
      </c>
      <c r="CB8" s="129">
        <f>IFERROR(CA8/BW8,"-")</f>
        <v>21000</v>
      </c>
      <c r="CC8" s="130">
        <v>1</v>
      </c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4</v>
      </c>
      <c r="CP8" s="139">
        <v>46000</v>
      </c>
      <c r="CQ8" s="139">
        <v>41000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71</v>
      </c>
      <c r="C9" s="189"/>
      <c r="D9" s="189" t="s">
        <v>61</v>
      </c>
      <c r="E9" s="189" t="s">
        <v>62</v>
      </c>
      <c r="F9" s="189" t="s">
        <v>63</v>
      </c>
      <c r="G9" s="88" t="s">
        <v>72</v>
      </c>
      <c r="H9" s="88" t="s">
        <v>65</v>
      </c>
      <c r="I9" s="190" t="s">
        <v>66</v>
      </c>
      <c r="J9" s="180"/>
      <c r="K9" s="79">
        <v>15</v>
      </c>
      <c r="L9" s="79">
        <v>0</v>
      </c>
      <c r="M9" s="79">
        <v>35</v>
      </c>
      <c r="N9" s="89">
        <v>5</v>
      </c>
      <c r="O9" s="90">
        <v>1</v>
      </c>
      <c r="P9" s="91">
        <f>N9+O9</f>
        <v>6</v>
      </c>
      <c r="Q9" s="80">
        <f>IFERROR(P9/M9,"-")</f>
        <v>0.17142857142857</v>
      </c>
      <c r="R9" s="79">
        <v>2</v>
      </c>
      <c r="S9" s="79">
        <v>1</v>
      </c>
      <c r="T9" s="80">
        <f>IFERROR(R9/(P9),"-")</f>
        <v>0.33333333333333</v>
      </c>
      <c r="U9" s="186"/>
      <c r="V9" s="82">
        <v>3</v>
      </c>
      <c r="W9" s="80">
        <f>IF(P9=0,"-",V9/P9)</f>
        <v>0.5</v>
      </c>
      <c r="X9" s="185">
        <v>73500</v>
      </c>
      <c r="Y9" s="186">
        <f>IFERROR(X9/P9,"-")</f>
        <v>12250</v>
      </c>
      <c r="Z9" s="186">
        <f>IFERROR(X9/V9,"-")</f>
        <v>24500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4</v>
      </c>
      <c r="BF9" s="111">
        <f>IF(P9=0,"",IF(BE9=0,"",(BE9/P9)))</f>
        <v>0.66666666666667</v>
      </c>
      <c r="BG9" s="110">
        <v>1</v>
      </c>
      <c r="BH9" s="112">
        <f>IFERROR(BG9/BE9,"-")</f>
        <v>0.25</v>
      </c>
      <c r="BI9" s="113">
        <v>15000</v>
      </c>
      <c r="BJ9" s="114">
        <f>IFERROR(BI9/BE9,"-")</f>
        <v>3750</v>
      </c>
      <c r="BK9" s="115"/>
      <c r="BL9" s="115">
        <v>1</v>
      </c>
      <c r="BM9" s="115"/>
      <c r="BN9" s="117">
        <v>1</v>
      </c>
      <c r="BO9" s="118">
        <f>IF(P9=0,"",IF(BN9=0,"",(BN9/P9)))</f>
        <v>0.16666666666667</v>
      </c>
      <c r="BP9" s="119">
        <v>1</v>
      </c>
      <c r="BQ9" s="120">
        <f>IFERROR(BP9/BN9,"-")</f>
        <v>1</v>
      </c>
      <c r="BR9" s="121">
        <v>48500</v>
      </c>
      <c r="BS9" s="122">
        <f>IFERROR(BR9/BN9,"-")</f>
        <v>48500</v>
      </c>
      <c r="BT9" s="123"/>
      <c r="BU9" s="123"/>
      <c r="BV9" s="123">
        <v>1</v>
      </c>
      <c r="BW9" s="124">
        <v>1</v>
      </c>
      <c r="BX9" s="125">
        <f>IF(P9=0,"",IF(BW9=0,"",(BW9/P9)))</f>
        <v>0.16666666666667</v>
      </c>
      <c r="BY9" s="126">
        <v>1</v>
      </c>
      <c r="BZ9" s="127">
        <f>IFERROR(BY9/BW9,"-")</f>
        <v>1</v>
      </c>
      <c r="CA9" s="128">
        <v>10000</v>
      </c>
      <c r="CB9" s="129">
        <f>IFERROR(CA9/BW9,"-")</f>
        <v>10000</v>
      </c>
      <c r="CC9" s="130">
        <v>1</v>
      </c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3</v>
      </c>
      <c r="CP9" s="139">
        <v>73500</v>
      </c>
      <c r="CQ9" s="139">
        <v>48500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73</v>
      </c>
      <c r="C10" s="189"/>
      <c r="D10" s="189" t="s">
        <v>74</v>
      </c>
      <c r="E10" s="189" t="s">
        <v>74</v>
      </c>
      <c r="F10" s="189" t="s">
        <v>75</v>
      </c>
      <c r="G10" s="88" t="s">
        <v>76</v>
      </c>
      <c r="H10" s="88"/>
      <c r="I10" s="88"/>
      <c r="J10" s="180"/>
      <c r="K10" s="79">
        <v>132</v>
      </c>
      <c r="L10" s="79">
        <v>109</v>
      </c>
      <c r="M10" s="79">
        <v>51</v>
      </c>
      <c r="N10" s="89">
        <v>30</v>
      </c>
      <c r="O10" s="90">
        <v>0</v>
      </c>
      <c r="P10" s="91">
        <f>N10+O10</f>
        <v>30</v>
      </c>
      <c r="Q10" s="80">
        <f>IFERROR(P10/M10,"-")</f>
        <v>0.58823529411765</v>
      </c>
      <c r="R10" s="79">
        <v>10</v>
      </c>
      <c r="S10" s="79">
        <v>8</v>
      </c>
      <c r="T10" s="80">
        <f>IFERROR(R10/(P10),"-")</f>
        <v>0.33333333333333</v>
      </c>
      <c r="U10" s="186"/>
      <c r="V10" s="82">
        <v>10</v>
      </c>
      <c r="W10" s="80">
        <f>IF(P10=0,"-",V10/P10)</f>
        <v>0.33333333333333</v>
      </c>
      <c r="X10" s="185">
        <v>377130</v>
      </c>
      <c r="Y10" s="186">
        <f>IFERROR(X10/P10,"-")</f>
        <v>12571</v>
      </c>
      <c r="Z10" s="186">
        <f>IFERROR(X10/V10,"-")</f>
        <v>37713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0.066666666666667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10</v>
      </c>
      <c r="BO10" s="118">
        <f>IF(P10=0,"",IF(BN10=0,"",(BN10/P10)))</f>
        <v>0.33333333333333</v>
      </c>
      <c r="BP10" s="119">
        <v>1</v>
      </c>
      <c r="BQ10" s="120">
        <f>IFERROR(BP10/BN10,"-")</f>
        <v>0.1</v>
      </c>
      <c r="BR10" s="121">
        <v>69000</v>
      </c>
      <c r="BS10" s="122">
        <f>IFERROR(BR10/BN10,"-")</f>
        <v>6900</v>
      </c>
      <c r="BT10" s="123"/>
      <c r="BU10" s="123"/>
      <c r="BV10" s="123">
        <v>1</v>
      </c>
      <c r="BW10" s="124">
        <v>14</v>
      </c>
      <c r="BX10" s="125">
        <f>IF(P10=0,"",IF(BW10=0,"",(BW10/P10)))</f>
        <v>0.46666666666667</v>
      </c>
      <c r="BY10" s="126">
        <v>7</v>
      </c>
      <c r="BZ10" s="127">
        <f>IFERROR(BY10/BW10,"-")</f>
        <v>0.5</v>
      </c>
      <c r="CA10" s="128">
        <v>286130</v>
      </c>
      <c r="CB10" s="129">
        <f>IFERROR(CA10/BW10,"-")</f>
        <v>20437.857142857</v>
      </c>
      <c r="CC10" s="130">
        <v>2</v>
      </c>
      <c r="CD10" s="130">
        <v>2</v>
      </c>
      <c r="CE10" s="130">
        <v>3</v>
      </c>
      <c r="CF10" s="131">
        <v>4</v>
      </c>
      <c r="CG10" s="132">
        <f>IF(P10=0,"",IF(CF10=0,"",(CF10/P10)))</f>
        <v>0.13333333333333</v>
      </c>
      <c r="CH10" s="133">
        <v>2</v>
      </c>
      <c r="CI10" s="134">
        <f>IFERROR(CH10/CF10,"-")</f>
        <v>0.5</v>
      </c>
      <c r="CJ10" s="135">
        <v>22000</v>
      </c>
      <c r="CK10" s="136">
        <f>IFERROR(CJ10/CF10,"-")</f>
        <v>5500</v>
      </c>
      <c r="CL10" s="137"/>
      <c r="CM10" s="137">
        <v>1</v>
      </c>
      <c r="CN10" s="137">
        <v>1</v>
      </c>
      <c r="CO10" s="138">
        <v>10</v>
      </c>
      <c r="CP10" s="139">
        <v>377130</v>
      </c>
      <c r="CQ10" s="139">
        <v>97130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0.076923076923077</v>
      </c>
      <c r="B11" s="189" t="s">
        <v>77</v>
      </c>
      <c r="C11" s="189"/>
      <c r="D11" s="189" t="s">
        <v>78</v>
      </c>
      <c r="E11" s="189" t="s">
        <v>79</v>
      </c>
      <c r="F11" s="189" t="s">
        <v>63</v>
      </c>
      <c r="G11" s="88" t="s">
        <v>80</v>
      </c>
      <c r="H11" s="88" t="s">
        <v>81</v>
      </c>
      <c r="I11" s="88" t="s">
        <v>82</v>
      </c>
      <c r="J11" s="180">
        <v>780000</v>
      </c>
      <c r="K11" s="79">
        <v>1</v>
      </c>
      <c r="L11" s="79">
        <v>0</v>
      </c>
      <c r="M11" s="79">
        <v>17</v>
      </c>
      <c r="N11" s="89">
        <v>0</v>
      </c>
      <c r="O11" s="90">
        <v>0</v>
      </c>
      <c r="P11" s="91">
        <f>N11+O11</f>
        <v>0</v>
      </c>
      <c r="Q11" s="80">
        <f>IFERROR(P11/M11,"-")</f>
        <v>0</v>
      </c>
      <c r="R11" s="79">
        <v>0</v>
      </c>
      <c r="S11" s="79">
        <v>0</v>
      </c>
      <c r="T11" s="80" t="str">
        <f>IFERROR(R11/(P11),"-")</f>
        <v>-</v>
      </c>
      <c r="U11" s="186">
        <f>IFERROR(J11/SUM(N11:O16),"-")</f>
        <v>19500</v>
      </c>
      <c r="V11" s="82">
        <v>0</v>
      </c>
      <c r="W11" s="80" t="str">
        <f>IF(P11=0,"-",V11/P11)</f>
        <v>-</v>
      </c>
      <c r="X11" s="185">
        <v>0</v>
      </c>
      <c r="Y11" s="186" t="str">
        <f>IFERROR(X11/P11,"-")</f>
        <v>-</v>
      </c>
      <c r="Z11" s="186" t="str">
        <f>IFERROR(X11/V11,"-")</f>
        <v>-</v>
      </c>
      <c r="AA11" s="180">
        <f>SUM(X11:X16)-SUM(J11:J16)</f>
        <v>-720000</v>
      </c>
      <c r="AB11" s="83">
        <f>SUM(X11:X16)/SUM(J11:J16)</f>
        <v>0.076923076923077</v>
      </c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83</v>
      </c>
      <c r="C12" s="189"/>
      <c r="D12" s="189" t="s">
        <v>78</v>
      </c>
      <c r="E12" s="189" t="s">
        <v>79</v>
      </c>
      <c r="F12" s="189" t="s">
        <v>75</v>
      </c>
      <c r="G12" s="88"/>
      <c r="H12" s="88"/>
      <c r="I12" s="88"/>
      <c r="J12" s="180"/>
      <c r="K12" s="79">
        <v>11</v>
      </c>
      <c r="L12" s="79">
        <v>10</v>
      </c>
      <c r="M12" s="79">
        <v>6</v>
      </c>
      <c r="N12" s="89">
        <v>2</v>
      </c>
      <c r="O12" s="90">
        <v>0</v>
      </c>
      <c r="P12" s="91">
        <f>N12+O12</f>
        <v>2</v>
      </c>
      <c r="Q12" s="80">
        <f>IFERROR(P12/M12,"-")</f>
        <v>0.33333333333333</v>
      </c>
      <c r="R12" s="79">
        <v>0</v>
      </c>
      <c r="S12" s="79">
        <v>0</v>
      </c>
      <c r="T12" s="80">
        <f>IFERROR(R12/(P12),"-")</f>
        <v>0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2</v>
      </c>
      <c r="BO12" s="118">
        <f>IF(P12=0,"",IF(BN12=0,"",(BN12/P12)))</f>
        <v>1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84</v>
      </c>
      <c r="C13" s="189"/>
      <c r="D13" s="189" t="s">
        <v>85</v>
      </c>
      <c r="E13" s="189" t="s">
        <v>86</v>
      </c>
      <c r="F13" s="189" t="s">
        <v>63</v>
      </c>
      <c r="G13" s="88" t="s">
        <v>80</v>
      </c>
      <c r="H13" s="88" t="s">
        <v>87</v>
      </c>
      <c r="I13" s="88"/>
      <c r="J13" s="180"/>
      <c r="K13" s="79">
        <v>13</v>
      </c>
      <c r="L13" s="79">
        <v>0</v>
      </c>
      <c r="M13" s="79">
        <v>59</v>
      </c>
      <c r="N13" s="89">
        <v>4</v>
      </c>
      <c r="O13" s="90">
        <v>0</v>
      </c>
      <c r="P13" s="91">
        <f>N13+O13</f>
        <v>4</v>
      </c>
      <c r="Q13" s="80">
        <f>IFERROR(P13/M13,"-")</f>
        <v>0.067796610169492</v>
      </c>
      <c r="R13" s="79">
        <v>0</v>
      </c>
      <c r="S13" s="79">
        <v>0</v>
      </c>
      <c r="T13" s="80">
        <f>IFERROR(R13/(P13),"-")</f>
        <v>0</v>
      </c>
      <c r="U13" s="186"/>
      <c r="V13" s="82">
        <v>1</v>
      </c>
      <c r="W13" s="80">
        <f>IF(P13=0,"-",V13/P13)</f>
        <v>0.25</v>
      </c>
      <c r="X13" s="185">
        <v>3000</v>
      </c>
      <c r="Y13" s="186">
        <f>IFERROR(X13/P13,"-")</f>
        <v>750</v>
      </c>
      <c r="Z13" s="186">
        <f>IFERROR(X13/V13,"-")</f>
        <v>3000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0.25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2</v>
      </c>
      <c r="BO13" s="118">
        <f>IF(P13=0,"",IF(BN13=0,"",(BN13/P13)))</f>
        <v>0.5</v>
      </c>
      <c r="BP13" s="119">
        <v>1</v>
      </c>
      <c r="BQ13" s="120">
        <f>IFERROR(BP13/BN13,"-")</f>
        <v>0.5</v>
      </c>
      <c r="BR13" s="121">
        <v>3000</v>
      </c>
      <c r="BS13" s="122">
        <f>IFERROR(BR13/BN13,"-")</f>
        <v>1500</v>
      </c>
      <c r="BT13" s="123">
        <v>1</v>
      </c>
      <c r="BU13" s="123"/>
      <c r="BV13" s="123"/>
      <c r="BW13" s="124">
        <v>1</v>
      </c>
      <c r="BX13" s="125">
        <f>IF(P13=0,"",IF(BW13=0,"",(BW13/P13)))</f>
        <v>0.25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3000</v>
      </c>
      <c r="CQ13" s="139">
        <v>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88</v>
      </c>
      <c r="C14" s="189"/>
      <c r="D14" s="189" t="s">
        <v>85</v>
      </c>
      <c r="E14" s="189" t="s">
        <v>86</v>
      </c>
      <c r="F14" s="189" t="s">
        <v>75</v>
      </c>
      <c r="G14" s="88"/>
      <c r="H14" s="88"/>
      <c r="I14" s="88"/>
      <c r="J14" s="180"/>
      <c r="K14" s="79">
        <v>31</v>
      </c>
      <c r="L14" s="79">
        <v>18</v>
      </c>
      <c r="M14" s="79">
        <v>5</v>
      </c>
      <c r="N14" s="89">
        <v>2</v>
      </c>
      <c r="O14" s="90">
        <v>0</v>
      </c>
      <c r="P14" s="91">
        <f>N14+O14</f>
        <v>2</v>
      </c>
      <c r="Q14" s="80">
        <f>IFERROR(P14/M14,"-")</f>
        <v>0.4</v>
      </c>
      <c r="R14" s="79">
        <v>0</v>
      </c>
      <c r="S14" s="79">
        <v>0</v>
      </c>
      <c r="T14" s="80">
        <f>IFERROR(R14/(P14),"-")</f>
        <v>0</v>
      </c>
      <c r="U14" s="186"/>
      <c r="V14" s="82">
        <v>1</v>
      </c>
      <c r="W14" s="80">
        <f>IF(P14=0,"-",V14/P14)</f>
        <v>0.5</v>
      </c>
      <c r="X14" s="185">
        <v>1000</v>
      </c>
      <c r="Y14" s="186">
        <f>IFERROR(X14/P14,"-")</f>
        <v>500</v>
      </c>
      <c r="Z14" s="186">
        <f>IFERROR(X14/V14,"-")</f>
        <v>1000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0.5</v>
      </c>
      <c r="BP14" s="119">
        <v>1</v>
      </c>
      <c r="BQ14" s="120">
        <f>IFERROR(BP14/BN14,"-")</f>
        <v>1</v>
      </c>
      <c r="BR14" s="121">
        <v>1000</v>
      </c>
      <c r="BS14" s="122">
        <f>IFERROR(BR14/BN14,"-")</f>
        <v>1000</v>
      </c>
      <c r="BT14" s="123">
        <v>1</v>
      </c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>
        <v>1</v>
      </c>
      <c r="CG14" s="132">
        <f>IF(P14=0,"",IF(CF14=0,"",(CF14/P14)))</f>
        <v>0.5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1</v>
      </c>
      <c r="CP14" s="139">
        <v>1000</v>
      </c>
      <c r="CQ14" s="139">
        <v>1000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89</v>
      </c>
      <c r="C15" s="189"/>
      <c r="D15" s="189" t="s">
        <v>90</v>
      </c>
      <c r="E15" s="189" t="s">
        <v>91</v>
      </c>
      <c r="F15" s="189" t="s">
        <v>63</v>
      </c>
      <c r="G15" s="88" t="s">
        <v>80</v>
      </c>
      <c r="H15" s="88" t="s">
        <v>92</v>
      </c>
      <c r="I15" s="88"/>
      <c r="J15" s="180"/>
      <c r="K15" s="79">
        <v>71</v>
      </c>
      <c r="L15" s="79">
        <v>0</v>
      </c>
      <c r="M15" s="79">
        <v>234</v>
      </c>
      <c r="N15" s="89">
        <v>17</v>
      </c>
      <c r="O15" s="90">
        <v>0</v>
      </c>
      <c r="P15" s="91">
        <f>N15+O15</f>
        <v>17</v>
      </c>
      <c r="Q15" s="80">
        <f>IFERROR(P15/M15,"-")</f>
        <v>0.072649572649573</v>
      </c>
      <c r="R15" s="79">
        <v>1</v>
      </c>
      <c r="S15" s="79">
        <v>7</v>
      </c>
      <c r="T15" s="80">
        <f>IFERROR(R15/(P15),"-")</f>
        <v>0.058823529411765</v>
      </c>
      <c r="U15" s="186"/>
      <c r="V15" s="82">
        <v>2</v>
      </c>
      <c r="W15" s="80">
        <f>IF(P15=0,"-",V15/P15)</f>
        <v>0.11764705882353</v>
      </c>
      <c r="X15" s="185">
        <v>5000</v>
      </c>
      <c r="Y15" s="186">
        <f>IFERROR(X15/P15,"-")</f>
        <v>294.11764705882</v>
      </c>
      <c r="Z15" s="186">
        <f>IFERROR(X15/V15,"-")</f>
        <v>2500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2</v>
      </c>
      <c r="AN15" s="99">
        <f>IF(P15=0,"",IF(AM15=0,"",(AM15/P15)))</f>
        <v>0.11764705882353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1</v>
      </c>
      <c r="AW15" s="105">
        <f>IF(P15=0,"",IF(AV15=0,"",(AV15/P15)))</f>
        <v>0.058823529411765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3</v>
      </c>
      <c r="BF15" s="111">
        <f>IF(P15=0,"",IF(BE15=0,"",(BE15/P15)))</f>
        <v>0.17647058823529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5</v>
      </c>
      <c r="BO15" s="118">
        <f>IF(P15=0,"",IF(BN15=0,"",(BN15/P15)))</f>
        <v>0.29411764705882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5</v>
      </c>
      <c r="BX15" s="125">
        <f>IF(P15=0,"",IF(BW15=0,"",(BW15/P15)))</f>
        <v>0.29411764705882</v>
      </c>
      <c r="BY15" s="126">
        <v>1</v>
      </c>
      <c r="BZ15" s="127">
        <f>IFERROR(BY15/BW15,"-")</f>
        <v>0.2</v>
      </c>
      <c r="CA15" s="128">
        <v>3000</v>
      </c>
      <c r="CB15" s="129">
        <f>IFERROR(CA15/BW15,"-")</f>
        <v>600</v>
      </c>
      <c r="CC15" s="130">
        <v>1</v>
      </c>
      <c r="CD15" s="130"/>
      <c r="CE15" s="130"/>
      <c r="CF15" s="131">
        <v>1</v>
      </c>
      <c r="CG15" s="132">
        <f>IF(P15=0,"",IF(CF15=0,"",(CF15/P15)))</f>
        <v>0.058823529411765</v>
      </c>
      <c r="CH15" s="133">
        <v>1</v>
      </c>
      <c r="CI15" s="134">
        <f>IFERROR(CH15/CF15,"-")</f>
        <v>1</v>
      </c>
      <c r="CJ15" s="135">
        <v>2000</v>
      </c>
      <c r="CK15" s="136">
        <f>IFERROR(CJ15/CF15,"-")</f>
        <v>2000</v>
      </c>
      <c r="CL15" s="137">
        <v>1</v>
      </c>
      <c r="CM15" s="137"/>
      <c r="CN15" s="137"/>
      <c r="CO15" s="138">
        <v>2</v>
      </c>
      <c r="CP15" s="139">
        <v>5000</v>
      </c>
      <c r="CQ15" s="139">
        <v>3000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93</v>
      </c>
      <c r="C16" s="189"/>
      <c r="D16" s="189" t="s">
        <v>90</v>
      </c>
      <c r="E16" s="189" t="s">
        <v>91</v>
      </c>
      <c r="F16" s="189" t="s">
        <v>75</v>
      </c>
      <c r="G16" s="88"/>
      <c r="H16" s="88"/>
      <c r="I16" s="88"/>
      <c r="J16" s="180"/>
      <c r="K16" s="79">
        <v>119</v>
      </c>
      <c r="L16" s="79">
        <v>71</v>
      </c>
      <c r="M16" s="79">
        <v>36</v>
      </c>
      <c r="N16" s="89">
        <v>15</v>
      </c>
      <c r="O16" s="90">
        <v>0</v>
      </c>
      <c r="P16" s="91">
        <f>N16+O16</f>
        <v>15</v>
      </c>
      <c r="Q16" s="80">
        <f>IFERROR(P16/M16,"-")</f>
        <v>0.41666666666667</v>
      </c>
      <c r="R16" s="79">
        <v>2</v>
      </c>
      <c r="S16" s="79">
        <v>5</v>
      </c>
      <c r="T16" s="80">
        <f>IFERROR(R16/(P16),"-")</f>
        <v>0.13333333333333</v>
      </c>
      <c r="U16" s="186"/>
      <c r="V16" s="82">
        <v>5</v>
      </c>
      <c r="W16" s="80">
        <f>IF(P16=0,"-",V16/P16)</f>
        <v>0.33333333333333</v>
      </c>
      <c r="X16" s="185">
        <v>51000</v>
      </c>
      <c r="Y16" s="186">
        <f>IFERROR(X16/P16,"-")</f>
        <v>3400</v>
      </c>
      <c r="Z16" s="186">
        <f>IFERROR(X16/V16,"-")</f>
        <v>10200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0.066666666666667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5</v>
      </c>
      <c r="BO16" s="118">
        <f>IF(P16=0,"",IF(BN16=0,"",(BN16/P16)))</f>
        <v>0.33333333333333</v>
      </c>
      <c r="BP16" s="119">
        <v>1</v>
      </c>
      <c r="BQ16" s="120">
        <f>IFERROR(BP16/BN16,"-")</f>
        <v>0.2</v>
      </c>
      <c r="BR16" s="121">
        <v>2000</v>
      </c>
      <c r="BS16" s="122">
        <f>IFERROR(BR16/BN16,"-")</f>
        <v>400</v>
      </c>
      <c r="BT16" s="123">
        <v>1</v>
      </c>
      <c r="BU16" s="123"/>
      <c r="BV16" s="123"/>
      <c r="BW16" s="124">
        <v>7</v>
      </c>
      <c r="BX16" s="125">
        <f>IF(P16=0,"",IF(BW16=0,"",(BW16/P16)))</f>
        <v>0.46666666666667</v>
      </c>
      <c r="BY16" s="126">
        <v>2</v>
      </c>
      <c r="BZ16" s="127">
        <f>IFERROR(BY16/BW16,"-")</f>
        <v>0.28571428571429</v>
      </c>
      <c r="CA16" s="128">
        <v>15000</v>
      </c>
      <c r="CB16" s="129">
        <f>IFERROR(CA16/BW16,"-")</f>
        <v>2142.8571428571</v>
      </c>
      <c r="CC16" s="130"/>
      <c r="CD16" s="130">
        <v>1</v>
      </c>
      <c r="CE16" s="130">
        <v>1</v>
      </c>
      <c r="CF16" s="131">
        <v>2</v>
      </c>
      <c r="CG16" s="132">
        <f>IF(P16=0,"",IF(CF16=0,"",(CF16/P16)))</f>
        <v>0.13333333333333</v>
      </c>
      <c r="CH16" s="133">
        <v>2</v>
      </c>
      <c r="CI16" s="134">
        <f>IFERROR(CH16/CF16,"-")</f>
        <v>1</v>
      </c>
      <c r="CJ16" s="135">
        <v>34000</v>
      </c>
      <c r="CK16" s="136">
        <f>IFERROR(CJ16/CF16,"-")</f>
        <v>17000</v>
      </c>
      <c r="CL16" s="137"/>
      <c r="CM16" s="137"/>
      <c r="CN16" s="137">
        <v>2</v>
      </c>
      <c r="CO16" s="138">
        <v>5</v>
      </c>
      <c r="CP16" s="139">
        <v>51000</v>
      </c>
      <c r="CQ16" s="139">
        <v>21000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0.34791666666667</v>
      </c>
      <c r="B17" s="189" t="s">
        <v>94</v>
      </c>
      <c r="C17" s="189"/>
      <c r="D17" s="189" t="s">
        <v>78</v>
      </c>
      <c r="E17" s="189" t="s">
        <v>79</v>
      </c>
      <c r="F17" s="189" t="s">
        <v>63</v>
      </c>
      <c r="G17" s="88" t="s">
        <v>95</v>
      </c>
      <c r="H17" s="88" t="s">
        <v>96</v>
      </c>
      <c r="I17" s="88" t="s">
        <v>97</v>
      </c>
      <c r="J17" s="180">
        <v>480000</v>
      </c>
      <c r="K17" s="79">
        <v>5</v>
      </c>
      <c r="L17" s="79">
        <v>0</v>
      </c>
      <c r="M17" s="79">
        <v>34</v>
      </c>
      <c r="N17" s="89">
        <v>1</v>
      </c>
      <c r="O17" s="90">
        <v>0</v>
      </c>
      <c r="P17" s="91">
        <f>N17+O17</f>
        <v>1</v>
      </c>
      <c r="Q17" s="80">
        <f>IFERROR(P17/M17,"-")</f>
        <v>0.029411764705882</v>
      </c>
      <c r="R17" s="79">
        <v>1</v>
      </c>
      <c r="S17" s="79">
        <v>0</v>
      </c>
      <c r="T17" s="80">
        <f>IFERROR(R17/(P17),"-")</f>
        <v>1</v>
      </c>
      <c r="U17" s="186">
        <f>IFERROR(J17/SUM(N17:O28),"-")</f>
        <v>25263.157894737</v>
      </c>
      <c r="V17" s="82">
        <v>1</v>
      </c>
      <c r="W17" s="80">
        <f>IF(P17=0,"-",V17/P17)</f>
        <v>1</v>
      </c>
      <c r="X17" s="185">
        <v>1000</v>
      </c>
      <c r="Y17" s="186">
        <f>IFERROR(X17/P17,"-")</f>
        <v>1000</v>
      </c>
      <c r="Z17" s="186">
        <f>IFERROR(X17/V17,"-")</f>
        <v>1000</v>
      </c>
      <c r="AA17" s="180">
        <f>SUM(X17:X28)-SUM(J17:J28)</f>
        <v>-313000</v>
      </c>
      <c r="AB17" s="83">
        <f>SUM(X17:X28)/SUM(J17:J28)</f>
        <v>0.34791666666667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1</v>
      </c>
      <c r="BX17" s="125">
        <f>IF(P17=0,"",IF(BW17=0,"",(BW17/P17)))</f>
        <v>1</v>
      </c>
      <c r="BY17" s="126">
        <v>1</v>
      </c>
      <c r="BZ17" s="127">
        <f>IFERROR(BY17/BW17,"-")</f>
        <v>1</v>
      </c>
      <c r="CA17" s="128">
        <v>1000</v>
      </c>
      <c r="CB17" s="129">
        <f>IFERROR(CA17/BW17,"-")</f>
        <v>1000</v>
      </c>
      <c r="CC17" s="130">
        <v>1</v>
      </c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1000</v>
      </c>
      <c r="CQ17" s="139">
        <v>1000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98</v>
      </c>
      <c r="C18" s="189"/>
      <c r="D18" s="189" t="s">
        <v>78</v>
      </c>
      <c r="E18" s="189" t="s">
        <v>79</v>
      </c>
      <c r="F18" s="189" t="s">
        <v>75</v>
      </c>
      <c r="G18" s="88"/>
      <c r="H18" s="88"/>
      <c r="I18" s="88"/>
      <c r="J18" s="180"/>
      <c r="K18" s="79">
        <v>11</v>
      </c>
      <c r="L18" s="79">
        <v>8</v>
      </c>
      <c r="M18" s="79">
        <v>3</v>
      </c>
      <c r="N18" s="89">
        <v>0</v>
      </c>
      <c r="O18" s="90">
        <v>0</v>
      </c>
      <c r="P18" s="91">
        <f>N18+O18</f>
        <v>0</v>
      </c>
      <c r="Q18" s="80">
        <f>IFERROR(P18/M18,"-")</f>
        <v>0</v>
      </c>
      <c r="R18" s="79">
        <v>0</v>
      </c>
      <c r="S18" s="79">
        <v>0</v>
      </c>
      <c r="T18" s="80" t="str">
        <f>IFERROR(R18/(P18),"-")</f>
        <v>-</v>
      </c>
      <c r="U18" s="186"/>
      <c r="V18" s="82">
        <v>0</v>
      </c>
      <c r="W18" s="80" t="str">
        <f>IF(P18=0,"-",V18/P18)</f>
        <v>-</v>
      </c>
      <c r="X18" s="185">
        <v>0</v>
      </c>
      <c r="Y18" s="186" t="str">
        <f>IFERROR(X18/P18,"-")</f>
        <v>-</v>
      </c>
      <c r="Z18" s="186" t="str">
        <f>IFERROR(X18/V18,"-")</f>
        <v>-</v>
      </c>
      <c r="AA18" s="180"/>
      <c r="AB18" s="83"/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99</v>
      </c>
      <c r="C19" s="189"/>
      <c r="D19" s="189" t="s">
        <v>85</v>
      </c>
      <c r="E19" s="189" t="s">
        <v>86</v>
      </c>
      <c r="F19" s="189" t="s">
        <v>63</v>
      </c>
      <c r="G19" s="88"/>
      <c r="H19" s="88" t="s">
        <v>96</v>
      </c>
      <c r="I19" s="88" t="s">
        <v>100</v>
      </c>
      <c r="J19" s="180"/>
      <c r="K19" s="79">
        <v>3</v>
      </c>
      <c r="L19" s="79">
        <v>0</v>
      </c>
      <c r="M19" s="79">
        <v>50</v>
      </c>
      <c r="N19" s="89">
        <v>0</v>
      </c>
      <c r="O19" s="90">
        <v>0</v>
      </c>
      <c r="P19" s="91">
        <f>N19+O19</f>
        <v>0</v>
      </c>
      <c r="Q19" s="80">
        <f>IFERROR(P19/M19,"-")</f>
        <v>0</v>
      </c>
      <c r="R19" s="79">
        <v>0</v>
      </c>
      <c r="S19" s="79">
        <v>0</v>
      </c>
      <c r="T19" s="80" t="str">
        <f>IFERROR(R19/(P19),"-")</f>
        <v>-</v>
      </c>
      <c r="U19" s="186"/>
      <c r="V19" s="82">
        <v>0</v>
      </c>
      <c r="W19" s="80" t="str">
        <f>IF(P19=0,"-",V19/P19)</f>
        <v>-</v>
      </c>
      <c r="X19" s="185">
        <v>0</v>
      </c>
      <c r="Y19" s="186" t="str">
        <f>IFERROR(X19/P19,"-")</f>
        <v>-</v>
      </c>
      <c r="Z19" s="186" t="str">
        <f>IFERROR(X19/V19,"-")</f>
        <v>-</v>
      </c>
      <c r="AA19" s="180"/>
      <c r="AB19" s="83"/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101</v>
      </c>
      <c r="C20" s="189"/>
      <c r="D20" s="189" t="s">
        <v>85</v>
      </c>
      <c r="E20" s="189" t="s">
        <v>86</v>
      </c>
      <c r="F20" s="189" t="s">
        <v>75</v>
      </c>
      <c r="G20" s="88"/>
      <c r="H20" s="88"/>
      <c r="I20" s="88"/>
      <c r="J20" s="180"/>
      <c r="K20" s="79">
        <v>16</v>
      </c>
      <c r="L20" s="79">
        <v>14</v>
      </c>
      <c r="M20" s="79">
        <v>1</v>
      </c>
      <c r="N20" s="89">
        <v>0</v>
      </c>
      <c r="O20" s="90">
        <v>0</v>
      </c>
      <c r="P20" s="91">
        <f>N20+O20</f>
        <v>0</v>
      </c>
      <c r="Q20" s="80">
        <f>IFERROR(P20/M20,"-")</f>
        <v>0</v>
      </c>
      <c r="R20" s="79">
        <v>0</v>
      </c>
      <c r="S20" s="79">
        <v>0</v>
      </c>
      <c r="T20" s="80" t="str">
        <f>IFERROR(R20/(P20),"-")</f>
        <v>-</v>
      </c>
      <c r="U20" s="186"/>
      <c r="V20" s="82">
        <v>0</v>
      </c>
      <c r="W20" s="80" t="str">
        <f>IF(P20=0,"-",V20/P20)</f>
        <v>-</v>
      </c>
      <c r="X20" s="185">
        <v>0</v>
      </c>
      <c r="Y20" s="186" t="str">
        <f>IFERROR(X20/P20,"-")</f>
        <v>-</v>
      </c>
      <c r="Z20" s="186" t="str">
        <f>IFERROR(X20/V20,"-")</f>
        <v>-</v>
      </c>
      <c r="AA20" s="18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102</v>
      </c>
      <c r="C21" s="189"/>
      <c r="D21" s="189" t="s">
        <v>103</v>
      </c>
      <c r="E21" s="189" t="s">
        <v>104</v>
      </c>
      <c r="F21" s="189" t="s">
        <v>63</v>
      </c>
      <c r="G21" s="88"/>
      <c r="H21" s="88" t="s">
        <v>96</v>
      </c>
      <c r="I21" s="88" t="s">
        <v>105</v>
      </c>
      <c r="J21" s="180"/>
      <c r="K21" s="79">
        <v>11</v>
      </c>
      <c r="L21" s="79">
        <v>0</v>
      </c>
      <c r="M21" s="79">
        <v>49</v>
      </c>
      <c r="N21" s="89">
        <v>4</v>
      </c>
      <c r="O21" s="90">
        <v>0</v>
      </c>
      <c r="P21" s="91">
        <f>N21+O21</f>
        <v>4</v>
      </c>
      <c r="Q21" s="80">
        <f>IFERROR(P21/M21,"-")</f>
        <v>0.081632653061224</v>
      </c>
      <c r="R21" s="79">
        <v>0</v>
      </c>
      <c r="S21" s="79">
        <v>1</v>
      </c>
      <c r="T21" s="80">
        <f>IFERROR(R21/(P21),"-")</f>
        <v>0</v>
      </c>
      <c r="U21" s="186"/>
      <c r="V21" s="82">
        <v>1</v>
      </c>
      <c r="W21" s="80">
        <f>IF(P21=0,"-",V21/P21)</f>
        <v>0.25</v>
      </c>
      <c r="X21" s="185">
        <v>90000</v>
      </c>
      <c r="Y21" s="186">
        <f>IFERROR(X21/P21,"-")</f>
        <v>22500</v>
      </c>
      <c r="Z21" s="186">
        <f>IFERROR(X21/V21,"-")</f>
        <v>90000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0.25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2</v>
      </c>
      <c r="BX21" s="125">
        <f>IF(P21=0,"",IF(BW21=0,"",(BW21/P21)))</f>
        <v>0.5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>
        <v>1</v>
      </c>
      <c r="CG21" s="132">
        <f>IF(P21=0,"",IF(CF21=0,"",(CF21/P21)))</f>
        <v>0.25</v>
      </c>
      <c r="CH21" s="133">
        <v>1</v>
      </c>
      <c r="CI21" s="134">
        <f>IFERROR(CH21/CF21,"-")</f>
        <v>1</v>
      </c>
      <c r="CJ21" s="135">
        <v>90000</v>
      </c>
      <c r="CK21" s="136">
        <f>IFERROR(CJ21/CF21,"-")</f>
        <v>90000</v>
      </c>
      <c r="CL21" s="137"/>
      <c r="CM21" s="137"/>
      <c r="CN21" s="137">
        <v>1</v>
      </c>
      <c r="CO21" s="138">
        <v>1</v>
      </c>
      <c r="CP21" s="139">
        <v>90000</v>
      </c>
      <c r="CQ21" s="139">
        <v>90000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106</v>
      </c>
      <c r="C22" s="189"/>
      <c r="D22" s="189" t="s">
        <v>103</v>
      </c>
      <c r="E22" s="189" t="s">
        <v>104</v>
      </c>
      <c r="F22" s="189" t="s">
        <v>75</v>
      </c>
      <c r="G22" s="88"/>
      <c r="H22" s="88"/>
      <c r="I22" s="88"/>
      <c r="J22" s="180"/>
      <c r="K22" s="79">
        <v>28</v>
      </c>
      <c r="L22" s="79">
        <v>23</v>
      </c>
      <c r="M22" s="79">
        <v>10</v>
      </c>
      <c r="N22" s="89">
        <v>3</v>
      </c>
      <c r="O22" s="90">
        <v>0</v>
      </c>
      <c r="P22" s="91">
        <f>N22+O22</f>
        <v>3</v>
      </c>
      <c r="Q22" s="80">
        <f>IFERROR(P22/M22,"-")</f>
        <v>0.3</v>
      </c>
      <c r="R22" s="79">
        <v>1</v>
      </c>
      <c r="S22" s="79">
        <v>2</v>
      </c>
      <c r="T22" s="80">
        <f>IFERROR(R22/(P22),"-")</f>
        <v>0.33333333333333</v>
      </c>
      <c r="U22" s="186"/>
      <c r="V22" s="82">
        <v>1</v>
      </c>
      <c r="W22" s="80">
        <f>IF(P22=0,"-",V22/P22)</f>
        <v>0.33333333333333</v>
      </c>
      <c r="X22" s="185">
        <v>13000</v>
      </c>
      <c r="Y22" s="186">
        <f>IFERROR(X22/P22,"-")</f>
        <v>4333.3333333333</v>
      </c>
      <c r="Z22" s="186">
        <f>IFERROR(X22/V22,"-")</f>
        <v>13000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0.33333333333333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1</v>
      </c>
      <c r="BX22" s="125">
        <f>IF(P22=0,"",IF(BW22=0,"",(BW22/P22)))</f>
        <v>0.33333333333333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>
        <v>1</v>
      </c>
      <c r="CG22" s="132">
        <f>IF(P22=0,"",IF(CF22=0,"",(CF22/P22)))</f>
        <v>0.33333333333333</v>
      </c>
      <c r="CH22" s="133">
        <v>1</v>
      </c>
      <c r="CI22" s="134">
        <f>IFERROR(CH22/CF22,"-")</f>
        <v>1</v>
      </c>
      <c r="CJ22" s="135">
        <v>13000</v>
      </c>
      <c r="CK22" s="136">
        <f>IFERROR(CJ22/CF22,"-")</f>
        <v>13000</v>
      </c>
      <c r="CL22" s="137"/>
      <c r="CM22" s="137"/>
      <c r="CN22" s="137">
        <v>1</v>
      </c>
      <c r="CO22" s="138">
        <v>1</v>
      </c>
      <c r="CP22" s="139">
        <v>13000</v>
      </c>
      <c r="CQ22" s="139">
        <v>13000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107</v>
      </c>
      <c r="C23" s="189"/>
      <c r="D23" s="189" t="s">
        <v>78</v>
      </c>
      <c r="E23" s="189" t="s">
        <v>79</v>
      </c>
      <c r="F23" s="189" t="s">
        <v>63</v>
      </c>
      <c r="G23" s="88" t="s">
        <v>108</v>
      </c>
      <c r="H23" s="88" t="s">
        <v>96</v>
      </c>
      <c r="I23" s="88" t="s">
        <v>97</v>
      </c>
      <c r="J23" s="180"/>
      <c r="K23" s="79">
        <v>0</v>
      </c>
      <c r="L23" s="79">
        <v>0</v>
      </c>
      <c r="M23" s="79">
        <v>2</v>
      </c>
      <c r="N23" s="89">
        <v>0</v>
      </c>
      <c r="O23" s="90">
        <v>0</v>
      </c>
      <c r="P23" s="91">
        <f>N23+O23</f>
        <v>0</v>
      </c>
      <c r="Q23" s="80">
        <f>IFERROR(P23/M23,"-")</f>
        <v>0</v>
      </c>
      <c r="R23" s="79">
        <v>0</v>
      </c>
      <c r="S23" s="79">
        <v>0</v>
      </c>
      <c r="T23" s="80" t="str">
        <f>IFERROR(R23/(P23),"-")</f>
        <v>-</v>
      </c>
      <c r="U23" s="186"/>
      <c r="V23" s="82">
        <v>0</v>
      </c>
      <c r="W23" s="80" t="str">
        <f>IF(P23=0,"-",V23/P23)</f>
        <v>-</v>
      </c>
      <c r="X23" s="185">
        <v>0</v>
      </c>
      <c r="Y23" s="186" t="str">
        <f>IFERROR(X23/P23,"-")</f>
        <v>-</v>
      </c>
      <c r="Z23" s="186" t="str">
        <f>IFERROR(X23/V23,"-")</f>
        <v>-</v>
      </c>
      <c r="AA23" s="180"/>
      <c r="AB23" s="83"/>
      <c r="AC23" s="77"/>
      <c r="AD23" s="92"/>
      <c r="AE23" s="93" t="str">
        <f>IF(P23=0,"",IF(AD23=0,"",(AD23/P23)))</f>
        <v/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 t="str">
        <f>IF(P23=0,"",IF(AM23=0,"",(AM23/P23)))</f>
        <v/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 t="str">
        <f>IF(P23=0,"",IF(AV23=0,"",(AV23/P23)))</f>
        <v/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 t="str">
        <f>IF(P23=0,"",IF(BE23=0,"",(BE23/P23)))</f>
        <v/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 t="str">
        <f>IF(P23=0,"",IF(BN23=0,"",(BN23/P23)))</f>
        <v/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 t="str">
        <f>IF(P23=0,"",IF(BW23=0,"",(BW23/P23)))</f>
        <v/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 t="str">
        <f>IF(P23=0,"",IF(CF23=0,"",(CF23/P23)))</f>
        <v/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109</v>
      </c>
      <c r="C24" s="189"/>
      <c r="D24" s="189" t="s">
        <v>78</v>
      </c>
      <c r="E24" s="189" t="s">
        <v>79</v>
      </c>
      <c r="F24" s="189" t="s">
        <v>75</v>
      </c>
      <c r="G24" s="88"/>
      <c r="H24" s="88"/>
      <c r="I24" s="88"/>
      <c r="J24" s="180"/>
      <c r="K24" s="79">
        <v>1</v>
      </c>
      <c r="L24" s="79">
        <v>1</v>
      </c>
      <c r="M24" s="79">
        <v>0</v>
      </c>
      <c r="N24" s="89">
        <v>0</v>
      </c>
      <c r="O24" s="90">
        <v>0</v>
      </c>
      <c r="P24" s="91">
        <f>N24+O24</f>
        <v>0</v>
      </c>
      <c r="Q24" s="80" t="str">
        <f>IFERROR(P24/M24,"-")</f>
        <v>-</v>
      </c>
      <c r="R24" s="79">
        <v>0</v>
      </c>
      <c r="S24" s="79">
        <v>0</v>
      </c>
      <c r="T24" s="80" t="str">
        <f>IFERROR(R24/(P24),"-")</f>
        <v>-</v>
      </c>
      <c r="U24" s="186"/>
      <c r="V24" s="82">
        <v>0</v>
      </c>
      <c r="W24" s="80" t="str">
        <f>IF(P24=0,"-",V24/P24)</f>
        <v>-</v>
      </c>
      <c r="X24" s="185">
        <v>0</v>
      </c>
      <c r="Y24" s="186" t="str">
        <f>IFERROR(X24/P24,"-")</f>
        <v>-</v>
      </c>
      <c r="Z24" s="186" t="str">
        <f>IFERROR(X24/V24,"-")</f>
        <v>-</v>
      </c>
      <c r="AA24" s="180"/>
      <c r="AB24" s="83"/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110</v>
      </c>
      <c r="C25" s="189"/>
      <c r="D25" s="189" t="s">
        <v>85</v>
      </c>
      <c r="E25" s="189" t="s">
        <v>86</v>
      </c>
      <c r="F25" s="189" t="s">
        <v>63</v>
      </c>
      <c r="G25" s="88"/>
      <c r="H25" s="88" t="s">
        <v>96</v>
      </c>
      <c r="I25" s="88" t="s">
        <v>100</v>
      </c>
      <c r="J25" s="180"/>
      <c r="K25" s="79">
        <v>10</v>
      </c>
      <c r="L25" s="79">
        <v>0</v>
      </c>
      <c r="M25" s="79">
        <v>31</v>
      </c>
      <c r="N25" s="89">
        <v>2</v>
      </c>
      <c r="O25" s="90">
        <v>0</v>
      </c>
      <c r="P25" s="91">
        <f>N25+O25</f>
        <v>2</v>
      </c>
      <c r="Q25" s="80">
        <f>IFERROR(P25/M25,"-")</f>
        <v>0.064516129032258</v>
      </c>
      <c r="R25" s="79">
        <v>0</v>
      </c>
      <c r="S25" s="79">
        <v>0</v>
      </c>
      <c r="T25" s="80">
        <f>IFERROR(R25/(P25),"-")</f>
        <v>0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0.5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1</v>
      </c>
      <c r="BX25" s="125">
        <f>IF(P25=0,"",IF(BW25=0,"",(BW25/P25)))</f>
        <v>0.5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111</v>
      </c>
      <c r="C26" s="189"/>
      <c r="D26" s="189" t="s">
        <v>85</v>
      </c>
      <c r="E26" s="189" t="s">
        <v>86</v>
      </c>
      <c r="F26" s="189" t="s">
        <v>75</v>
      </c>
      <c r="G26" s="88"/>
      <c r="H26" s="88"/>
      <c r="I26" s="88"/>
      <c r="J26" s="180"/>
      <c r="K26" s="79">
        <v>30</v>
      </c>
      <c r="L26" s="79">
        <v>20</v>
      </c>
      <c r="M26" s="79">
        <v>21</v>
      </c>
      <c r="N26" s="89">
        <v>3</v>
      </c>
      <c r="O26" s="90">
        <v>0</v>
      </c>
      <c r="P26" s="91">
        <f>N26+O26</f>
        <v>3</v>
      </c>
      <c r="Q26" s="80">
        <f>IFERROR(P26/M26,"-")</f>
        <v>0.14285714285714</v>
      </c>
      <c r="R26" s="79">
        <v>1</v>
      </c>
      <c r="S26" s="79">
        <v>1</v>
      </c>
      <c r="T26" s="80">
        <f>IFERROR(R26/(P26),"-")</f>
        <v>0.33333333333333</v>
      </c>
      <c r="U26" s="186"/>
      <c r="V26" s="82">
        <v>2</v>
      </c>
      <c r="W26" s="80">
        <f>IF(P26=0,"-",V26/P26)</f>
        <v>0.66666666666667</v>
      </c>
      <c r="X26" s="185">
        <v>52000</v>
      </c>
      <c r="Y26" s="186">
        <f>IFERROR(X26/P26,"-")</f>
        <v>17333.333333333</v>
      </c>
      <c r="Z26" s="186">
        <f>IFERROR(X26/V26,"-")</f>
        <v>26000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1</v>
      </c>
      <c r="BO26" s="118">
        <f>IF(P26=0,"",IF(BN26=0,"",(BN26/P26)))</f>
        <v>0.33333333333333</v>
      </c>
      <c r="BP26" s="119">
        <v>1</v>
      </c>
      <c r="BQ26" s="120">
        <f>IFERROR(BP26/BN26,"-")</f>
        <v>1</v>
      </c>
      <c r="BR26" s="121">
        <v>44000</v>
      </c>
      <c r="BS26" s="122">
        <f>IFERROR(BR26/BN26,"-")</f>
        <v>44000</v>
      </c>
      <c r="BT26" s="123"/>
      <c r="BU26" s="123"/>
      <c r="BV26" s="123">
        <v>1</v>
      </c>
      <c r="BW26" s="124">
        <v>2</v>
      </c>
      <c r="BX26" s="125">
        <f>IF(P26=0,"",IF(BW26=0,"",(BW26/P26)))</f>
        <v>0.66666666666667</v>
      </c>
      <c r="BY26" s="126">
        <v>1</v>
      </c>
      <c r="BZ26" s="127">
        <f>IFERROR(BY26/BW26,"-")</f>
        <v>0.5</v>
      </c>
      <c r="CA26" s="128">
        <v>8000</v>
      </c>
      <c r="CB26" s="129">
        <f>IFERROR(CA26/BW26,"-")</f>
        <v>4000</v>
      </c>
      <c r="CC26" s="130"/>
      <c r="CD26" s="130"/>
      <c r="CE26" s="130">
        <v>1</v>
      </c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2</v>
      </c>
      <c r="CP26" s="139">
        <v>52000</v>
      </c>
      <c r="CQ26" s="139">
        <v>44000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112</v>
      </c>
      <c r="C27" s="189"/>
      <c r="D27" s="189" t="s">
        <v>103</v>
      </c>
      <c r="E27" s="189" t="s">
        <v>104</v>
      </c>
      <c r="F27" s="189" t="s">
        <v>63</v>
      </c>
      <c r="G27" s="88"/>
      <c r="H27" s="88" t="s">
        <v>96</v>
      </c>
      <c r="I27" s="88" t="s">
        <v>105</v>
      </c>
      <c r="J27" s="180"/>
      <c r="K27" s="79">
        <v>18</v>
      </c>
      <c r="L27" s="79">
        <v>0</v>
      </c>
      <c r="M27" s="79">
        <v>41</v>
      </c>
      <c r="N27" s="89">
        <v>6</v>
      </c>
      <c r="O27" s="90">
        <v>0</v>
      </c>
      <c r="P27" s="91">
        <f>N27+O27</f>
        <v>6</v>
      </c>
      <c r="Q27" s="80">
        <f>IFERROR(P27/M27,"-")</f>
        <v>0.14634146341463</v>
      </c>
      <c r="R27" s="79">
        <v>0</v>
      </c>
      <c r="S27" s="79">
        <v>3</v>
      </c>
      <c r="T27" s="80">
        <f>IFERROR(R27/(P27),"-")</f>
        <v>0</v>
      </c>
      <c r="U27" s="186"/>
      <c r="V27" s="82">
        <v>2</v>
      </c>
      <c r="W27" s="80">
        <f>IF(P27=0,"-",V27/P27)</f>
        <v>0.33333333333333</v>
      </c>
      <c r="X27" s="185">
        <v>11000</v>
      </c>
      <c r="Y27" s="186">
        <f>IFERROR(X27/P27,"-")</f>
        <v>1833.3333333333</v>
      </c>
      <c r="Z27" s="186">
        <f>IFERROR(X27/V27,"-")</f>
        <v>5500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3</v>
      </c>
      <c r="BF27" s="111">
        <f>IF(P27=0,"",IF(BE27=0,"",(BE27/P27)))</f>
        <v>0.5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1</v>
      </c>
      <c r="BO27" s="118">
        <f>IF(P27=0,"",IF(BN27=0,"",(BN27/P27)))</f>
        <v>0.16666666666667</v>
      </c>
      <c r="BP27" s="119">
        <v>1</v>
      </c>
      <c r="BQ27" s="120">
        <f>IFERROR(BP27/BN27,"-")</f>
        <v>1</v>
      </c>
      <c r="BR27" s="121">
        <v>2000</v>
      </c>
      <c r="BS27" s="122">
        <f>IFERROR(BR27/BN27,"-")</f>
        <v>2000</v>
      </c>
      <c r="BT27" s="123">
        <v>1</v>
      </c>
      <c r="BU27" s="123"/>
      <c r="BV27" s="123"/>
      <c r="BW27" s="124">
        <v>2</v>
      </c>
      <c r="BX27" s="125">
        <f>IF(P27=0,"",IF(BW27=0,"",(BW27/P27)))</f>
        <v>0.33333333333333</v>
      </c>
      <c r="BY27" s="126">
        <v>1</v>
      </c>
      <c r="BZ27" s="127">
        <f>IFERROR(BY27/BW27,"-")</f>
        <v>0.5</v>
      </c>
      <c r="CA27" s="128">
        <v>9000</v>
      </c>
      <c r="CB27" s="129">
        <f>IFERROR(CA27/BW27,"-")</f>
        <v>4500</v>
      </c>
      <c r="CC27" s="130"/>
      <c r="CD27" s="130"/>
      <c r="CE27" s="130">
        <v>1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2</v>
      </c>
      <c r="CP27" s="139">
        <v>11000</v>
      </c>
      <c r="CQ27" s="139">
        <v>9000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113</v>
      </c>
      <c r="C28" s="189"/>
      <c r="D28" s="189" t="s">
        <v>103</v>
      </c>
      <c r="E28" s="189" t="s">
        <v>104</v>
      </c>
      <c r="F28" s="189" t="s">
        <v>75</v>
      </c>
      <c r="G28" s="88"/>
      <c r="H28" s="88"/>
      <c r="I28" s="88"/>
      <c r="J28" s="180"/>
      <c r="K28" s="79">
        <v>6</v>
      </c>
      <c r="L28" s="79">
        <v>6</v>
      </c>
      <c r="M28" s="79">
        <v>4</v>
      </c>
      <c r="N28" s="89">
        <v>0</v>
      </c>
      <c r="O28" s="90">
        <v>0</v>
      </c>
      <c r="P28" s="91">
        <f>N28+O28</f>
        <v>0</v>
      </c>
      <c r="Q28" s="80">
        <f>IFERROR(P28/M28,"-")</f>
        <v>0</v>
      </c>
      <c r="R28" s="79">
        <v>0</v>
      </c>
      <c r="S28" s="79">
        <v>0</v>
      </c>
      <c r="T28" s="80" t="str">
        <f>IFERROR(R28/(P28),"-")</f>
        <v>-</v>
      </c>
      <c r="U28" s="186"/>
      <c r="V28" s="82">
        <v>0</v>
      </c>
      <c r="W28" s="80" t="str">
        <f>IF(P28=0,"-",V28/P28)</f>
        <v>-</v>
      </c>
      <c r="X28" s="185">
        <v>0</v>
      </c>
      <c r="Y28" s="186" t="str">
        <f>IFERROR(X28/P28,"-")</f>
        <v>-</v>
      </c>
      <c r="Z28" s="186" t="str">
        <f>IFERROR(X28/V28,"-")</f>
        <v>-</v>
      </c>
      <c r="AA28" s="180"/>
      <c r="AB28" s="83"/>
      <c r="AC28" s="77"/>
      <c r="AD28" s="92"/>
      <c r="AE28" s="93" t="str">
        <f>IF(P28=0,"",IF(AD28=0,"",(AD28/P28)))</f>
        <v/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 t="str">
        <f>IF(P28=0,"",IF(AM28=0,"",(AM28/P28)))</f>
        <v/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 t="str">
        <f>IF(P28=0,"",IF(AV28=0,"",(AV28/P28)))</f>
        <v/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 t="str">
        <f>IF(P28=0,"",IF(BE28=0,"",(BE28/P28)))</f>
        <v/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 t="str">
        <f>IF(P28=0,"",IF(BN28=0,"",(BN28/P28)))</f>
        <v/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 t="str">
        <f>IF(P28=0,"",IF(BW28=0,"",(BW28/P28)))</f>
        <v/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 t="str">
        <f>IF(P28=0,"",IF(CF28=0,"",(CF28/P28)))</f>
        <v/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0.020833333333333</v>
      </c>
      <c r="B29" s="189" t="s">
        <v>114</v>
      </c>
      <c r="C29" s="189"/>
      <c r="D29" s="189" t="s">
        <v>115</v>
      </c>
      <c r="E29" s="189" t="s">
        <v>116</v>
      </c>
      <c r="F29" s="189" t="s">
        <v>63</v>
      </c>
      <c r="G29" s="88" t="s">
        <v>64</v>
      </c>
      <c r="H29" s="88" t="s">
        <v>117</v>
      </c>
      <c r="I29" s="88" t="s">
        <v>118</v>
      </c>
      <c r="J29" s="180">
        <v>144000</v>
      </c>
      <c r="K29" s="79">
        <v>18</v>
      </c>
      <c r="L29" s="79">
        <v>0</v>
      </c>
      <c r="M29" s="79">
        <v>79</v>
      </c>
      <c r="N29" s="89">
        <v>7</v>
      </c>
      <c r="O29" s="90">
        <v>0</v>
      </c>
      <c r="P29" s="91">
        <f>N29+O29</f>
        <v>7</v>
      </c>
      <c r="Q29" s="80">
        <f>IFERROR(P29/M29,"-")</f>
        <v>0.088607594936709</v>
      </c>
      <c r="R29" s="79">
        <v>0</v>
      </c>
      <c r="S29" s="79">
        <v>1</v>
      </c>
      <c r="T29" s="80">
        <f>IFERROR(R29/(P29),"-")</f>
        <v>0</v>
      </c>
      <c r="U29" s="186">
        <f>IFERROR(J29/SUM(N29:O30),"-")</f>
        <v>16000</v>
      </c>
      <c r="V29" s="82">
        <v>3</v>
      </c>
      <c r="W29" s="80">
        <f>IF(P29=0,"-",V29/P29)</f>
        <v>0.42857142857143</v>
      </c>
      <c r="X29" s="185">
        <v>3000</v>
      </c>
      <c r="Y29" s="186">
        <f>IFERROR(X29/P29,"-")</f>
        <v>428.57142857143</v>
      </c>
      <c r="Z29" s="186">
        <f>IFERROR(X29/V29,"-")</f>
        <v>1000</v>
      </c>
      <c r="AA29" s="180">
        <f>SUM(X29:X30)-SUM(J29:J30)</f>
        <v>-141000</v>
      </c>
      <c r="AB29" s="83">
        <f>SUM(X29:X30)/SUM(J29:J30)</f>
        <v>0.020833333333333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4</v>
      </c>
      <c r="BO29" s="118">
        <f>IF(P29=0,"",IF(BN29=0,"",(BN29/P29)))</f>
        <v>0.57142857142857</v>
      </c>
      <c r="BP29" s="119">
        <v>2</v>
      </c>
      <c r="BQ29" s="120">
        <f>IFERROR(BP29/BN29,"-")</f>
        <v>0.5</v>
      </c>
      <c r="BR29" s="121">
        <v>2000</v>
      </c>
      <c r="BS29" s="122">
        <f>IFERROR(BR29/BN29,"-")</f>
        <v>500</v>
      </c>
      <c r="BT29" s="123">
        <v>2</v>
      </c>
      <c r="BU29" s="123"/>
      <c r="BV29" s="123"/>
      <c r="BW29" s="124">
        <v>3</v>
      </c>
      <c r="BX29" s="125">
        <f>IF(P29=0,"",IF(BW29=0,"",(BW29/P29)))</f>
        <v>0.42857142857143</v>
      </c>
      <c r="BY29" s="126">
        <v>1</v>
      </c>
      <c r="BZ29" s="127">
        <f>IFERROR(BY29/BW29,"-")</f>
        <v>0.33333333333333</v>
      </c>
      <c r="CA29" s="128">
        <v>1000</v>
      </c>
      <c r="CB29" s="129">
        <f>IFERROR(CA29/BW29,"-")</f>
        <v>333.33333333333</v>
      </c>
      <c r="CC29" s="130">
        <v>1</v>
      </c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3</v>
      </c>
      <c r="CP29" s="139">
        <v>3000</v>
      </c>
      <c r="CQ29" s="139">
        <v>1000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119</v>
      </c>
      <c r="C30" s="189"/>
      <c r="D30" s="189" t="s">
        <v>115</v>
      </c>
      <c r="E30" s="189" t="s">
        <v>116</v>
      </c>
      <c r="F30" s="189" t="s">
        <v>75</v>
      </c>
      <c r="G30" s="88"/>
      <c r="H30" s="88"/>
      <c r="I30" s="88"/>
      <c r="J30" s="180"/>
      <c r="K30" s="79">
        <v>8</v>
      </c>
      <c r="L30" s="79">
        <v>7</v>
      </c>
      <c r="M30" s="79">
        <v>1</v>
      </c>
      <c r="N30" s="89">
        <v>2</v>
      </c>
      <c r="O30" s="90">
        <v>0</v>
      </c>
      <c r="P30" s="91">
        <f>N30+O30</f>
        <v>2</v>
      </c>
      <c r="Q30" s="80">
        <f>IFERROR(P30/M30,"-")</f>
        <v>2</v>
      </c>
      <c r="R30" s="79">
        <v>0</v>
      </c>
      <c r="S30" s="79">
        <v>0</v>
      </c>
      <c r="T30" s="80">
        <f>IFERROR(R30/(P30),"-")</f>
        <v>0</v>
      </c>
      <c r="U30" s="186"/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>
        <v>2</v>
      </c>
      <c r="BX30" s="125">
        <f>IF(P30=0,"",IF(BW30=0,"",(BW30/P30)))</f>
        <v>1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0.038888888888889</v>
      </c>
      <c r="B31" s="189" t="s">
        <v>120</v>
      </c>
      <c r="C31" s="189"/>
      <c r="D31" s="189" t="s">
        <v>121</v>
      </c>
      <c r="E31" s="189" t="s">
        <v>122</v>
      </c>
      <c r="F31" s="189" t="s">
        <v>63</v>
      </c>
      <c r="G31" s="88" t="s">
        <v>95</v>
      </c>
      <c r="H31" s="88" t="s">
        <v>123</v>
      </c>
      <c r="I31" s="190" t="s">
        <v>124</v>
      </c>
      <c r="J31" s="180">
        <v>180000</v>
      </c>
      <c r="K31" s="79">
        <v>17</v>
      </c>
      <c r="L31" s="79">
        <v>0</v>
      </c>
      <c r="M31" s="79">
        <v>83</v>
      </c>
      <c r="N31" s="89">
        <v>6</v>
      </c>
      <c r="O31" s="90">
        <v>0</v>
      </c>
      <c r="P31" s="91">
        <f>N31+O31</f>
        <v>6</v>
      </c>
      <c r="Q31" s="80">
        <f>IFERROR(P31/M31,"-")</f>
        <v>0.072289156626506</v>
      </c>
      <c r="R31" s="79">
        <v>0</v>
      </c>
      <c r="S31" s="79">
        <v>3</v>
      </c>
      <c r="T31" s="80">
        <f>IFERROR(R31/(P31),"-")</f>
        <v>0</v>
      </c>
      <c r="U31" s="186">
        <f>IFERROR(J31/SUM(N31:O32),"-")</f>
        <v>22500</v>
      </c>
      <c r="V31" s="82">
        <v>0</v>
      </c>
      <c r="W31" s="80">
        <f>IF(P31=0,"-",V31/P31)</f>
        <v>0</v>
      </c>
      <c r="X31" s="185">
        <v>0</v>
      </c>
      <c r="Y31" s="186">
        <f>IFERROR(X31/P31,"-")</f>
        <v>0</v>
      </c>
      <c r="Z31" s="186" t="str">
        <f>IFERROR(X31/V31,"-")</f>
        <v>-</v>
      </c>
      <c r="AA31" s="180">
        <f>SUM(X31:X32)-SUM(J31:J32)</f>
        <v>-173000</v>
      </c>
      <c r="AB31" s="83">
        <f>SUM(X31:X32)/SUM(J31:J32)</f>
        <v>0.038888888888889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2</v>
      </c>
      <c r="AN31" s="99">
        <f>IF(P31=0,"",IF(AM31=0,"",(AM31/P31)))</f>
        <v>0.33333333333333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0.16666666666667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3</v>
      </c>
      <c r="BO31" s="118">
        <f>IF(P31=0,"",IF(BN31=0,"",(BN31/P31)))</f>
        <v>0.5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125</v>
      </c>
      <c r="C32" s="189"/>
      <c r="D32" s="189" t="s">
        <v>121</v>
      </c>
      <c r="E32" s="189" t="s">
        <v>122</v>
      </c>
      <c r="F32" s="189" t="s">
        <v>75</v>
      </c>
      <c r="G32" s="88"/>
      <c r="H32" s="88"/>
      <c r="I32" s="88"/>
      <c r="J32" s="180"/>
      <c r="K32" s="79">
        <v>25</v>
      </c>
      <c r="L32" s="79">
        <v>17</v>
      </c>
      <c r="M32" s="79">
        <v>6</v>
      </c>
      <c r="N32" s="89">
        <v>2</v>
      </c>
      <c r="O32" s="90">
        <v>0</v>
      </c>
      <c r="P32" s="91">
        <f>N32+O32</f>
        <v>2</v>
      </c>
      <c r="Q32" s="80">
        <f>IFERROR(P32/M32,"-")</f>
        <v>0.33333333333333</v>
      </c>
      <c r="R32" s="79">
        <v>1</v>
      </c>
      <c r="S32" s="79">
        <v>1</v>
      </c>
      <c r="T32" s="80">
        <f>IFERROR(R32/(P32),"-")</f>
        <v>0.5</v>
      </c>
      <c r="U32" s="186"/>
      <c r="V32" s="82">
        <v>2</v>
      </c>
      <c r="W32" s="80">
        <f>IF(P32=0,"-",V32/P32)</f>
        <v>1</v>
      </c>
      <c r="X32" s="185">
        <v>7000</v>
      </c>
      <c r="Y32" s="186">
        <f>IFERROR(X32/P32,"-")</f>
        <v>3500</v>
      </c>
      <c r="Z32" s="186">
        <f>IFERROR(X32/V32,"-")</f>
        <v>3500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0.5</v>
      </c>
      <c r="BG32" s="110">
        <v>1</v>
      </c>
      <c r="BH32" s="112">
        <f>IFERROR(BG32/BE32,"-")</f>
        <v>1</v>
      </c>
      <c r="BI32" s="113">
        <v>4000</v>
      </c>
      <c r="BJ32" s="114">
        <f>IFERROR(BI32/BE32,"-")</f>
        <v>4000</v>
      </c>
      <c r="BK32" s="115"/>
      <c r="BL32" s="115">
        <v>1</v>
      </c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1</v>
      </c>
      <c r="BX32" s="125">
        <f>IF(P32=0,"",IF(BW32=0,"",(BW32/P32)))</f>
        <v>0.5</v>
      </c>
      <c r="BY32" s="126">
        <v>1</v>
      </c>
      <c r="BZ32" s="127">
        <f>IFERROR(BY32/BW32,"-")</f>
        <v>1</v>
      </c>
      <c r="CA32" s="128">
        <v>3000</v>
      </c>
      <c r="CB32" s="129">
        <f>IFERROR(CA32/BW32,"-")</f>
        <v>3000</v>
      </c>
      <c r="CC32" s="130">
        <v>1</v>
      </c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2</v>
      </c>
      <c r="CP32" s="139">
        <v>7000</v>
      </c>
      <c r="CQ32" s="139">
        <v>4000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</v>
      </c>
      <c r="B33" s="189" t="s">
        <v>126</v>
      </c>
      <c r="C33" s="189"/>
      <c r="D33" s="189" t="s">
        <v>121</v>
      </c>
      <c r="E33" s="189" t="s">
        <v>122</v>
      </c>
      <c r="F33" s="189" t="s">
        <v>63</v>
      </c>
      <c r="G33" s="88" t="s">
        <v>108</v>
      </c>
      <c r="H33" s="88" t="s">
        <v>123</v>
      </c>
      <c r="I33" s="191" t="s">
        <v>127</v>
      </c>
      <c r="J33" s="180">
        <v>180000</v>
      </c>
      <c r="K33" s="79">
        <v>17</v>
      </c>
      <c r="L33" s="79">
        <v>0</v>
      </c>
      <c r="M33" s="79">
        <v>83</v>
      </c>
      <c r="N33" s="89">
        <v>5</v>
      </c>
      <c r="O33" s="90">
        <v>0</v>
      </c>
      <c r="P33" s="91">
        <f>N33+O33</f>
        <v>5</v>
      </c>
      <c r="Q33" s="80">
        <f>IFERROR(P33/M33,"-")</f>
        <v>0.060240963855422</v>
      </c>
      <c r="R33" s="79">
        <v>0</v>
      </c>
      <c r="S33" s="79">
        <v>1</v>
      </c>
      <c r="T33" s="80">
        <f>IFERROR(R33/(P33),"-")</f>
        <v>0</v>
      </c>
      <c r="U33" s="186">
        <f>IFERROR(J33/SUM(N33:O34),"-")</f>
        <v>22500</v>
      </c>
      <c r="V33" s="82">
        <v>0</v>
      </c>
      <c r="W33" s="80">
        <f>IF(P33=0,"-",V33/P33)</f>
        <v>0</v>
      </c>
      <c r="X33" s="185">
        <v>0</v>
      </c>
      <c r="Y33" s="186">
        <f>IFERROR(X33/P33,"-")</f>
        <v>0</v>
      </c>
      <c r="Z33" s="186" t="str">
        <f>IFERROR(X33/V33,"-")</f>
        <v>-</v>
      </c>
      <c r="AA33" s="180">
        <f>SUM(X33:X34)-SUM(J33:J34)</f>
        <v>-180000</v>
      </c>
      <c r="AB33" s="83">
        <f>SUM(X33:X34)/SUM(J33:J34)</f>
        <v>0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3</v>
      </c>
      <c r="BF33" s="111">
        <f>IF(P33=0,"",IF(BE33=0,"",(BE33/P33)))</f>
        <v>0.6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2</v>
      </c>
      <c r="BO33" s="118">
        <f>IF(P33=0,"",IF(BN33=0,"",(BN33/P33)))</f>
        <v>0.4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128</v>
      </c>
      <c r="C34" s="189"/>
      <c r="D34" s="189" t="s">
        <v>121</v>
      </c>
      <c r="E34" s="189" t="s">
        <v>122</v>
      </c>
      <c r="F34" s="189" t="s">
        <v>75</v>
      </c>
      <c r="G34" s="88"/>
      <c r="H34" s="88"/>
      <c r="I34" s="88"/>
      <c r="J34" s="180"/>
      <c r="K34" s="79">
        <v>27</v>
      </c>
      <c r="L34" s="79">
        <v>21</v>
      </c>
      <c r="M34" s="79">
        <v>8</v>
      </c>
      <c r="N34" s="89">
        <v>3</v>
      </c>
      <c r="O34" s="90">
        <v>0</v>
      </c>
      <c r="P34" s="91">
        <f>N34+O34</f>
        <v>3</v>
      </c>
      <c r="Q34" s="80">
        <f>IFERROR(P34/M34,"-")</f>
        <v>0.375</v>
      </c>
      <c r="R34" s="79">
        <v>0</v>
      </c>
      <c r="S34" s="79">
        <v>0</v>
      </c>
      <c r="T34" s="80">
        <f>IFERROR(R34/(P34),"-")</f>
        <v>0</v>
      </c>
      <c r="U34" s="186"/>
      <c r="V34" s="82">
        <v>0</v>
      </c>
      <c r="W34" s="80">
        <f>IF(P34=0,"-",V34/P34)</f>
        <v>0</v>
      </c>
      <c r="X34" s="185">
        <v>0</v>
      </c>
      <c r="Y34" s="186">
        <f>IFERROR(X34/P34,"-")</f>
        <v>0</v>
      </c>
      <c r="Z34" s="186" t="str">
        <f>IFERROR(X34/V34,"-")</f>
        <v>-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2</v>
      </c>
      <c r="BO34" s="118">
        <f>IF(P34=0,"",IF(BN34=0,"",(BN34/P34)))</f>
        <v>0.66666666666667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1</v>
      </c>
      <c r="BX34" s="125">
        <f>IF(P34=0,"",IF(BW34=0,"",(BW34/P34)))</f>
        <v>0.33333333333333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0.23611111111111</v>
      </c>
      <c r="B35" s="189" t="s">
        <v>129</v>
      </c>
      <c r="C35" s="189"/>
      <c r="D35" s="189" t="s">
        <v>115</v>
      </c>
      <c r="E35" s="189" t="s">
        <v>116</v>
      </c>
      <c r="F35" s="189" t="s">
        <v>63</v>
      </c>
      <c r="G35" s="88" t="s">
        <v>130</v>
      </c>
      <c r="H35" s="88" t="s">
        <v>65</v>
      </c>
      <c r="I35" s="191" t="s">
        <v>131</v>
      </c>
      <c r="J35" s="180">
        <v>144000</v>
      </c>
      <c r="K35" s="79">
        <v>30</v>
      </c>
      <c r="L35" s="79">
        <v>0</v>
      </c>
      <c r="M35" s="79">
        <v>137</v>
      </c>
      <c r="N35" s="89">
        <v>7</v>
      </c>
      <c r="O35" s="90">
        <v>0</v>
      </c>
      <c r="P35" s="91">
        <f>N35+O35</f>
        <v>7</v>
      </c>
      <c r="Q35" s="80">
        <f>IFERROR(P35/M35,"-")</f>
        <v>0.051094890510949</v>
      </c>
      <c r="R35" s="79">
        <v>0</v>
      </c>
      <c r="S35" s="79">
        <v>5</v>
      </c>
      <c r="T35" s="80">
        <f>IFERROR(R35/(P35),"-")</f>
        <v>0</v>
      </c>
      <c r="U35" s="186">
        <f>IFERROR(J35/SUM(N35:O36),"-")</f>
        <v>14400</v>
      </c>
      <c r="V35" s="82">
        <v>1</v>
      </c>
      <c r="W35" s="80">
        <f>IF(P35=0,"-",V35/P35)</f>
        <v>0.14285714285714</v>
      </c>
      <c r="X35" s="185">
        <v>17000</v>
      </c>
      <c r="Y35" s="186">
        <f>IFERROR(X35/P35,"-")</f>
        <v>2428.5714285714</v>
      </c>
      <c r="Z35" s="186">
        <f>IFERROR(X35/V35,"-")</f>
        <v>17000</v>
      </c>
      <c r="AA35" s="180">
        <f>SUM(X35:X36)-SUM(J35:J36)</f>
        <v>-110000</v>
      </c>
      <c r="AB35" s="83">
        <f>SUM(X35:X36)/SUM(J35:J36)</f>
        <v>0.23611111111111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1</v>
      </c>
      <c r="AW35" s="105">
        <f>IF(P35=0,"",IF(AV35=0,"",(AV35/P35)))</f>
        <v>0.14285714285714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>
        <v>2</v>
      </c>
      <c r="BF35" s="111">
        <f>IF(P35=0,"",IF(BE35=0,"",(BE35/P35)))</f>
        <v>0.28571428571429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2</v>
      </c>
      <c r="BO35" s="118">
        <f>IF(P35=0,"",IF(BN35=0,"",(BN35/P35)))</f>
        <v>0.28571428571429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2</v>
      </c>
      <c r="BX35" s="125">
        <f>IF(P35=0,"",IF(BW35=0,"",(BW35/P35)))</f>
        <v>0.28571428571429</v>
      </c>
      <c r="BY35" s="126">
        <v>1</v>
      </c>
      <c r="BZ35" s="127">
        <f>IFERROR(BY35/BW35,"-")</f>
        <v>0.5</v>
      </c>
      <c r="CA35" s="128">
        <v>17000</v>
      </c>
      <c r="CB35" s="129">
        <f>IFERROR(CA35/BW35,"-")</f>
        <v>8500</v>
      </c>
      <c r="CC35" s="130"/>
      <c r="CD35" s="130"/>
      <c r="CE35" s="130">
        <v>1</v>
      </c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17000</v>
      </c>
      <c r="CQ35" s="139">
        <v>17000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132</v>
      </c>
      <c r="C36" s="189"/>
      <c r="D36" s="189" t="s">
        <v>115</v>
      </c>
      <c r="E36" s="189" t="s">
        <v>116</v>
      </c>
      <c r="F36" s="189" t="s">
        <v>75</v>
      </c>
      <c r="G36" s="88"/>
      <c r="H36" s="88"/>
      <c r="I36" s="88"/>
      <c r="J36" s="180"/>
      <c r="K36" s="79">
        <v>51</v>
      </c>
      <c r="L36" s="79">
        <v>26</v>
      </c>
      <c r="M36" s="79">
        <v>12</v>
      </c>
      <c r="N36" s="89">
        <v>3</v>
      </c>
      <c r="O36" s="90">
        <v>0</v>
      </c>
      <c r="P36" s="91">
        <f>N36+O36</f>
        <v>3</v>
      </c>
      <c r="Q36" s="80">
        <f>IFERROR(P36/M36,"-")</f>
        <v>0.25</v>
      </c>
      <c r="R36" s="79">
        <v>0</v>
      </c>
      <c r="S36" s="79">
        <v>0</v>
      </c>
      <c r="T36" s="80">
        <f>IFERROR(R36/(P36),"-")</f>
        <v>0</v>
      </c>
      <c r="U36" s="186"/>
      <c r="V36" s="82">
        <v>2</v>
      </c>
      <c r="W36" s="80">
        <f>IF(P36=0,"-",V36/P36)</f>
        <v>0.66666666666667</v>
      </c>
      <c r="X36" s="185">
        <v>17000</v>
      </c>
      <c r="Y36" s="186">
        <f>IFERROR(X36/P36,"-")</f>
        <v>5666.6666666667</v>
      </c>
      <c r="Z36" s="186">
        <f>IFERROR(X36/V36,"-")</f>
        <v>8500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>
        <v>2</v>
      </c>
      <c r="BX36" s="125">
        <f>IF(P36=0,"",IF(BW36=0,"",(BW36/P36)))</f>
        <v>0.66666666666667</v>
      </c>
      <c r="BY36" s="126">
        <v>1</v>
      </c>
      <c r="BZ36" s="127">
        <f>IFERROR(BY36/BW36,"-")</f>
        <v>0.5</v>
      </c>
      <c r="CA36" s="128">
        <v>1000</v>
      </c>
      <c r="CB36" s="129">
        <f>IFERROR(CA36/BW36,"-")</f>
        <v>500</v>
      </c>
      <c r="CC36" s="130">
        <v>1</v>
      </c>
      <c r="CD36" s="130"/>
      <c r="CE36" s="130"/>
      <c r="CF36" s="131">
        <v>1</v>
      </c>
      <c r="CG36" s="132">
        <f>IF(P36=0,"",IF(CF36=0,"",(CF36/P36)))</f>
        <v>0.33333333333333</v>
      </c>
      <c r="CH36" s="133">
        <v>1</v>
      </c>
      <c r="CI36" s="134">
        <f>IFERROR(CH36/CF36,"-")</f>
        <v>1</v>
      </c>
      <c r="CJ36" s="135">
        <v>16000</v>
      </c>
      <c r="CK36" s="136">
        <f>IFERROR(CJ36/CF36,"-")</f>
        <v>16000</v>
      </c>
      <c r="CL36" s="137"/>
      <c r="CM36" s="137"/>
      <c r="CN36" s="137">
        <v>1</v>
      </c>
      <c r="CO36" s="138">
        <v>2</v>
      </c>
      <c r="CP36" s="139">
        <v>17000</v>
      </c>
      <c r="CQ36" s="139">
        <v>16000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0.14583333333333</v>
      </c>
      <c r="B37" s="189" t="s">
        <v>133</v>
      </c>
      <c r="C37" s="189"/>
      <c r="D37" s="189" t="s">
        <v>134</v>
      </c>
      <c r="E37" s="189" t="s">
        <v>86</v>
      </c>
      <c r="F37" s="189" t="s">
        <v>63</v>
      </c>
      <c r="G37" s="88" t="s">
        <v>130</v>
      </c>
      <c r="H37" s="88" t="s">
        <v>65</v>
      </c>
      <c r="I37" s="190" t="s">
        <v>124</v>
      </c>
      <c r="J37" s="180">
        <v>144000</v>
      </c>
      <c r="K37" s="79">
        <v>34</v>
      </c>
      <c r="L37" s="79">
        <v>0</v>
      </c>
      <c r="M37" s="79">
        <v>213</v>
      </c>
      <c r="N37" s="89">
        <v>8</v>
      </c>
      <c r="O37" s="90">
        <v>0</v>
      </c>
      <c r="P37" s="91">
        <f>N37+O37</f>
        <v>8</v>
      </c>
      <c r="Q37" s="80">
        <f>IFERROR(P37/M37,"-")</f>
        <v>0.037558685446009</v>
      </c>
      <c r="R37" s="79">
        <v>0</v>
      </c>
      <c r="S37" s="79">
        <v>3</v>
      </c>
      <c r="T37" s="80">
        <f>IFERROR(R37/(P37),"-")</f>
        <v>0</v>
      </c>
      <c r="U37" s="186">
        <f>IFERROR(J37/SUM(N37:O38),"-")</f>
        <v>10285.714285714</v>
      </c>
      <c r="V37" s="82">
        <v>1</v>
      </c>
      <c r="W37" s="80">
        <f>IF(P37=0,"-",V37/P37)</f>
        <v>0.125</v>
      </c>
      <c r="X37" s="185">
        <v>3000</v>
      </c>
      <c r="Y37" s="186">
        <f>IFERROR(X37/P37,"-")</f>
        <v>375</v>
      </c>
      <c r="Z37" s="186">
        <f>IFERROR(X37/V37,"-")</f>
        <v>3000</v>
      </c>
      <c r="AA37" s="180">
        <f>SUM(X37:X38)-SUM(J37:J38)</f>
        <v>-123000</v>
      </c>
      <c r="AB37" s="83">
        <f>SUM(X37:X38)/SUM(J37:J38)</f>
        <v>0.14583333333333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2</v>
      </c>
      <c r="BF37" s="111">
        <f>IF(P37=0,"",IF(BE37=0,"",(BE37/P37)))</f>
        <v>0.25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5</v>
      </c>
      <c r="BO37" s="118">
        <f>IF(P37=0,"",IF(BN37=0,"",(BN37/P37)))</f>
        <v>0.625</v>
      </c>
      <c r="BP37" s="119">
        <v>1</v>
      </c>
      <c r="BQ37" s="120">
        <f>IFERROR(BP37/BN37,"-")</f>
        <v>0.2</v>
      </c>
      <c r="BR37" s="121">
        <v>3000</v>
      </c>
      <c r="BS37" s="122">
        <f>IFERROR(BR37/BN37,"-")</f>
        <v>600</v>
      </c>
      <c r="BT37" s="123">
        <v>1</v>
      </c>
      <c r="BU37" s="123"/>
      <c r="BV37" s="123"/>
      <c r="BW37" s="124">
        <v>1</v>
      </c>
      <c r="BX37" s="125">
        <f>IF(P37=0,"",IF(BW37=0,"",(BW37/P37)))</f>
        <v>0.125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3000</v>
      </c>
      <c r="CQ37" s="139">
        <v>3000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135</v>
      </c>
      <c r="C38" s="189"/>
      <c r="D38" s="189" t="s">
        <v>134</v>
      </c>
      <c r="E38" s="189" t="s">
        <v>86</v>
      </c>
      <c r="F38" s="189" t="s">
        <v>75</v>
      </c>
      <c r="G38" s="88"/>
      <c r="H38" s="88"/>
      <c r="I38" s="88"/>
      <c r="J38" s="180"/>
      <c r="K38" s="79">
        <v>49</v>
      </c>
      <c r="L38" s="79">
        <v>32</v>
      </c>
      <c r="M38" s="79">
        <v>8</v>
      </c>
      <c r="N38" s="89">
        <v>6</v>
      </c>
      <c r="O38" s="90">
        <v>0</v>
      </c>
      <c r="P38" s="91">
        <f>N38+O38</f>
        <v>6</v>
      </c>
      <c r="Q38" s="80">
        <f>IFERROR(P38/M38,"-")</f>
        <v>0.75</v>
      </c>
      <c r="R38" s="79">
        <v>0</v>
      </c>
      <c r="S38" s="79">
        <v>0</v>
      </c>
      <c r="T38" s="80">
        <f>IFERROR(R38/(P38),"-")</f>
        <v>0</v>
      </c>
      <c r="U38" s="186"/>
      <c r="V38" s="82">
        <v>2</v>
      </c>
      <c r="W38" s="80">
        <f>IF(P38=0,"-",V38/P38)</f>
        <v>0.33333333333333</v>
      </c>
      <c r="X38" s="185">
        <v>18000</v>
      </c>
      <c r="Y38" s="186">
        <f>IFERROR(X38/P38,"-")</f>
        <v>3000</v>
      </c>
      <c r="Z38" s="186">
        <f>IFERROR(X38/V38,"-")</f>
        <v>9000</v>
      </c>
      <c r="AA38" s="18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2</v>
      </c>
      <c r="BO38" s="118">
        <f>IF(P38=0,"",IF(BN38=0,"",(BN38/P38)))</f>
        <v>0.33333333333333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3</v>
      </c>
      <c r="BX38" s="125">
        <f>IF(P38=0,"",IF(BW38=0,"",(BW38/P38)))</f>
        <v>0.5</v>
      </c>
      <c r="BY38" s="126">
        <v>2</v>
      </c>
      <c r="BZ38" s="127">
        <f>IFERROR(BY38/BW38,"-")</f>
        <v>0.66666666666667</v>
      </c>
      <c r="CA38" s="128">
        <v>18000</v>
      </c>
      <c r="CB38" s="129">
        <f>IFERROR(CA38/BW38,"-")</f>
        <v>6000</v>
      </c>
      <c r="CC38" s="130"/>
      <c r="CD38" s="130">
        <v>2</v>
      </c>
      <c r="CE38" s="130"/>
      <c r="CF38" s="131">
        <v>1</v>
      </c>
      <c r="CG38" s="132">
        <f>IF(P38=0,"",IF(CF38=0,"",(CF38/P38)))</f>
        <v>0.16666666666667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2</v>
      </c>
      <c r="CP38" s="139">
        <v>18000</v>
      </c>
      <c r="CQ38" s="139">
        <v>10000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 t="str">
        <f>AB39</f>
        <v>0</v>
      </c>
      <c r="B39" s="189" t="s">
        <v>136</v>
      </c>
      <c r="C39" s="189"/>
      <c r="D39" s="189"/>
      <c r="E39" s="189"/>
      <c r="F39" s="189" t="s">
        <v>63</v>
      </c>
      <c r="G39" s="88" t="s">
        <v>137</v>
      </c>
      <c r="H39" s="88" t="s">
        <v>138</v>
      </c>
      <c r="I39" s="191" t="s">
        <v>139</v>
      </c>
      <c r="J39" s="180">
        <v>0</v>
      </c>
      <c r="K39" s="79">
        <v>2</v>
      </c>
      <c r="L39" s="79">
        <v>0</v>
      </c>
      <c r="M39" s="79">
        <v>17</v>
      </c>
      <c r="N39" s="89">
        <v>1</v>
      </c>
      <c r="O39" s="90">
        <v>0</v>
      </c>
      <c r="P39" s="91">
        <f>N39+O39</f>
        <v>1</v>
      </c>
      <c r="Q39" s="80">
        <f>IFERROR(P39/M39,"-")</f>
        <v>0.058823529411765</v>
      </c>
      <c r="R39" s="79">
        <v>0</v>
      </c>
      <c r="S39" s="79">
        <v>1</v>
      </c>
      <c r="T39" s="80">
        <f>IFERROR(R39/(P39),"-")</f>
        <v>0</v>
      </c>
      <c r="U39" s="186">
        <f>IFERROR(J39/SUM(N39:O40),"-")</f>
        <v>0</v>
      </c>
      <c r="V39" s="82">
        <v>1</v>
      </c>
      <c r="W39" s="80">
        <f>IF(P39=0,"-",V39/P39)</f>
        <v>1</v>
      </c>
      <c r="X39" s="185">
        <v>1000</v>
      </c>
      <c r="Y39" s="186">
        <f>IFERROR(X39/P39,"-")</f>
        <v>1000</v>
      </c>
      <c r="Z39" s="186">
        <f>IFERROR(X39/V39,"-")</f>
        <v>1000</v>
      </c>
      <c r="AA39" s="180">
        <f>SUM(X39:X40)-SUM(J39:J40)</f>
        <v>1000</v>
      </c>
      <c r="AB39" s="83" t="str">
        <f>SUM(X39:X40)/SUM(J39:J40)</f>
        <v>0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>
        <v>1</v>
      </c>
      <c r="BX39" s="125">
        <f>IF(P39=0,"",IF(BW39=0,"",(BW39/P39)))</f>
        <v>1</v>
      </c>
      <c r="BY39" s="126">
        <v>1</v>
      </c>
      <c r="BZ39" s="127">
        <f>IFERROR(BY39/BW39,"-")</f>
        <v>1</v>
      </c>
      <c r="CA39" s="128">
        <v>1000</v>
      </c>
      <c r="CB39" s="129">
        <f>IFERROR(CA39/BW39,"-")</f>
        <v>1000</v>
      </c>
      <c r="CC39" s="130">
        <v>1</v>
      </c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1000</v>
      </c>
      <c r="CQ39" s="139">
        <v>1000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140</v>
      </c>
      <c r="C40" s="189"/>
      <c r="D40" s="189"/>
      <c r="E40" s="189"/>
      <c r="F40" s="189" t="s">
        <v>75</v>
      </c>
      <c r="G40" s="88"/>
      <c r="H40" s="88"/>
      <c r="I40" s="88"/>
      <c r="J40" s="180"/>
      <c r="K40" s="79">
        <v>0</v>
      </c>
      <c r="L40" s="79">
        <v>0</v>
      </c>
      <c r="M40" s="79">
        <v>0</v>
      </c>
      <c r="N40" s="89">
        <v>0</v>
      </c>
      <c r="O40" s="90">
        <v>0</v>
      </c>
      <c r="P40" s="91">
        <f>N40+O40</f>
        <v>0</v>
      </c>
      <c r="Q40" s="80" t="str">
        <f>IFERROR(P40/M40,"-")</f>
        <v>-</v>
      </c>
      <c r="R40" s="79">
        <v>0</v>
      </c>
      <c r="S40" s="79">
        <v>0</v>
      </c>
      <c r="T40" s="80" t="str">
        <f>IFERROR(R40/(P40),"-")</f>
        <v>-</v>
      </c>
      <c r="U40" s="186"/>
      <c r="V40" s="82">
        <v>0</v>
      </c>
      <c r="W40" s="80" t="str">
        <f>IF(P40=0,"-",V40/P40)</f>
        <v>-</v>
      </c>
      <c r="X40" s="185">
        <v>0</v>
      </c>
      <c r="Y40" s="186" t="str">
        <f>IFERROR(X40/P40,"-")</f>
        <v>-</v>
      </c>
      <c r="Z40" s="186" t="str">
        <f>IFERROR(X40/V40,"-")</f>
        <v>-</v>
      </c>
      <c r="AA40" s="180"/>
      <c r="AB40" s="83"/>
      <c r="AC40" s="77"/>
      <c r="AD40" s="92"/>
      <c r="AE40" s="93" t="str">
        <f>IF(P40=0,"",IF(AD40=0,"",(AD40/P40)))</f>
        <v/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 t="str">
        <f>IF(P40=0,"",IF(AM40=0,"",(AM40/P40)))</f>
        <v/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 t="str">
        <f>IF(P40=0,"",IF(AV40=0,"",(AV40/P40)))</f>
        <v/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 t="str">
        <f>IF(P40=0,"",IF(BE40=0,"",(BE40/P40)))</f>
        <v/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 t="str">
        <f>IF(P40=0,"",IF(BN40=0,"",(BN40/P40)))</f>
        <v/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 t="str">
        <f>IF(P40=0,"",IF(BW40=0,"",(BW40/P40)))</f>
        <v/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 t="str">
        <f>IF(P40=0,"",IF(CF40=0,"",(CF40/P40)))</f>
        <v/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30"/>
      <c r="B41" s="85"/>
      <c r="C41" s="86"/>
      <c r="D41" s="86"/>
      <c r="E41" s="86"/>
      <c r="F41" s="87"/>
      <c r="G41" s="88"/>
      <c r="H41" s="88"/>
      <c r="I41" s="88"/>
      <c r="J41" s="181"/>
      <c r="K41" s="34"/>
      <c r="L41" s="34"/>
      <c r="M41" s="31"/>
      <c r="N41" s="23"/>
      <c r="O41" s="23"/>
      <c r="P41" s="23"/>
      <c r="Q41" s="32"/>
      <c r="R41" s="32"/>
      <c r="S41" s="23"/>
      <c r="T41" s="32"/>
      <c r="U41" s="187"/>
      <c r="V41" s="25"/>
      <c r="W41" s="25"/>
      <c r="X41" s="187"/>
      <c r="Y41" s="187"/>
      <c r="Z41" s="187"/>
      <c r="AA41" s="187"/>
      <c r="AB41" s="33"/>
      <c r="AC41" s="57"/>
      <c r="AD41" s="61"/>
      <c r="AE41" s="62"/>
      <c r="AF41" s="61"/>
      <c r="AG41" s="65"/>
      <c r="AH41" s="66"/>
      <c r="AI41" s="67"/>
      <c r="AJ41" s="68"/>
      <c r="AK41" s="68"/>
      <c r="AL41" s="68"/>
      <c r="AM41" s="61"/>
      <c r="AN41" s="62"/>
      <c r="AO41" s="61"/>
      <c r="AP41" s="65"/>
      <c r="AQ41" s="66"/>
      <c r="AR41" s="67"/>
      <c r="AS41" s="68"/>
      <c r="AT41" s="68"/>
      <c r="AU41" s="68"/>
      <c r="AV41" s="61"/>
      <c r="AW41" s="62"/>
      <c r="AX41" s="61"/>
      <c r="AY41" s="65"/>
      <c r="AZ41" s="66"/>
      <c r="BA41" s="67"/>
      <c r="BB41" s="68"/>
      <c r="BC41" s="68"/>
      <c r="BD41" s="68"/>
      <c r="BE41" s="61"/>
      <c r="BF41" s="62"/>
      <c r="BG41" s="61"/>
      <c r="BH41" s="65"/>
      <c r="BI41" s="66"/>
      <c r="BJ41" s="67"/>
      <c r="BK41" s="68"/>
      <c r="BL41" s="68"/>
      <c r="BM41" s="68"/>
      <c r="BN41" s="63"/>
      <c r="BO41" s="64"/>
      <c r="BP41" s="61"/>
      <c r="BQ41" s="65"/>
      <c r="BR41" s="66"/>
      <c r="BS41" s="67"/>
      <c r="BT41" s="68"/>
      <c r="BU41" s="68"/>
      <c r="BV41" s="68"/>
      <c r="BW41" s="63"/>
      <c r="BX41" s="64"/>
      <c r="BY41" s="61"/>
      <c r="BZ41" s="65"/>
      <c r="CA41" s="66"/>
      <c r="CB41" s="67"/>
      <c r="CC41" s="68"/>
      <c r="CD41" s="68"/>
      <c r="CE41" s="68"/>
      <c r="CF41" s="63"/>
      <c r="CG41" s="64"/>
      <c r="CH41" s="61"/>
      <c r="CI41" s="65"/>
      <c r="CJ41" s="66"/>
      <c r="CK41" s="67"/>
      <c r="CL41" s="68"/>
      <c r="CM41" s="68"/>
      <c r="CN41" s="68"/>
      <c r="CO41" s="69"/>
      <c r="CP41" s="66"/>
      <c r="CQ41" s="66"/>
      <c r="CR41" s="66"/>
      <c r="CS41" s="70"/>
    </row>
    <row r="42" spans="1:98">
      <c r="A42" s="30"/>
      <c r="B42" s="37"/>
      <c r="C42" s="21"/>
      <c r="D42" s="21"/>
      <c r="E42" s="21"/>
      <c r="F42" s="22"/>
      <c r="G42" s="36"/>
      <c r="H42" s="36"/>
      <c r="I42" s="73"/>
      <c r="J42" s="182"/>
      <c r="K42" s="34"/>
      <c r="L42" s="34"/>
      <c r="M42" s="31"/>
      <c r="N42" s="23"/>
      <c r="O42" s="23"/>
      <c r="P42" s="23"/>
      <c r="Q42" s="32"/>
      <c r="R42" s="32"/>
      <c r="S42" s="23"/>
      <c r="T42" s="32"/>
      <c r="U42" s="187"/>
      <c r="V42" s="25"/>
      <c r="W42" s="25"/>
      <c r="X42" s="187"/>
      <c r="Y42" s="187"/>
      <c r="Z42" s="187"/>
      <c r="AA42" s="187"/>
      <c r="AB42" s="33"/>
      <c r="AC42" s="59"/>
      <c r="AD42" s="61"/>
      <c r="AE42" s="62"/>
      <c r="AF42" s="61"/>
      <c r="AG42" s="65"/>
      <c r="AH42" s="66"/>
      <c r="AI42" s="67"/>
      <c r="AJ42" s="68"/>
      <c r="AK42" s="68"/>
      <c r="AL42" s="68"/>
      <c r="AM42" s="61"/>
      <c r="AN42" s="62"/>
      <c r="AO42" s="61"/>
      <c r="AP42" s="65"/>
      <c r="AQ42" s="66"/>
      <c r="AR42" s="67"/>
      <c r="AS42" s="68"/>
      <c r="AT42" s="68"/>
      <c r="AU42" s="68"/>
      <c r="AV42" s="61"/>
      <c r="AW42" s="62"/>
      <c r="AX42" s="61"/>
      <c r="AY42" s="65"/>
      <c r="AZ42" s="66"/>
      <c r="BA42" s="67"/>
      <c r="BB42" s="68"/>
      <c r="BC42" s="68"/>
      <c r="BD42" s="68"/>
      <c r="BE42" s="61"/>
      <c r="BF42" s="62"/>
      <c r="BG42" s="61"/>
      <c r="BH42" s="65"/>
      <c r="BI42" s="66"/>
      <c r="BJ42" s="67"/>
      <c r="BK42" s="68"/>
      <c r="BL42" s="68"/>
      <c r="BM42" s="68"/>
      <c r="BN42" s="63"/>
      <c r="BO42" s="64"/>
      <c r="BP42" s="61"/>
      <c r="BQ42" s="65"/>
      <c r="BR42" s="66"/>
      <c r="BS42" s="67"/>
      <c r="BT42" s="68"/>
      <c r="BU42" s="68"/>
      <c r="BV42" s="68"/>
      <c r="BW42" s="63"/>
      <c r="BX42" s="64"/>
      <c r="BY42" s="61"/>
      <c r="BZ42" s="65"/>
      <c r="CA42" s="66"/>
      <c r="CB42" s="67"/>
      <c r="CC42" s="68"/>
      <c r="CD42" s="68"/>
      <c r="CE42" s="68"/>
      <c r="CF42" s="63"/>
      <c r="CG42" s="64"/>
      <c r="CH42" s="61"/>
      <c r="CI42" s="65"/>
      <c r="CJ42" s="66"/>
      <c r="CK42" s="67"/>
      <c r="CL42" s="68"/>
      <c r="CM42" s="68"/>
      <c r="CN42" s="68"/>
      <c r="CO42" s="69"/>
      <c r="CP42" s="66"/>
      <c r="CQ42" s="66"/>
      <c r="CR42" s="66"/>
      <c r="CS42" s="70"/>
    </row>
    <row r="43" spans="1:98">
      <c r="A43" s="19">
        <f>AB43</f>
        <v>0.2771887966805</v>
      </c>
      <c r="B43" s="39"/>
      <c r="C43" s="39"/>
      <c r="D43" s="39"/>
      <c r="E43" s="39"/>
      <c r="F43" s="39"/>
      <c r="G43" s="40" t="s">
        <v>141</v>
      </c>
      <c r="H43" s="40"/>
      <c r="I43" s="40"/>
      <c r="J43" s="183">
        <f>SUM(J6:J42)</f>
        <v>2892000</v>
      </c>
      <c r="K43" s="41">
        <f>SUM(K6:K42)</f>
        <v>886</v>
      </c>
      <c r="L43" s="41">
        <f>SUM(L6:L42)</f>
        <v>383</v>
      </c>
      <c r="M43" s="41">
        <f>SUM(M6:M42)</f>
        <v>1634</v>
      </c>
      <c r="N43" s="41">
        <f>SUM(N6:N42)</f>
        <v>176</v>
      </c>
      <c r="O43" s="41">
        <f>SUM(O6:O42)</f>
        <v>1</v>
      </c>
      <c r="P43" s="41">
        <f>SUM(P6:P42)</f>
        <v>177</v>
      </c>
      <c r="Q43" s="42">
        <f>IFERROR(P43/M43,"-")</f>
        <v>0.10832313341493</v>
      </c>
      <c r="R43" s="76">
        <f>SUM(R6:R42)</f>
        <v>22</v>
      </c>
      <c r="S43" s="76">
        <f>SUM(S6:S42)</f>
        <v>54</v>
      </c>
      <c r="T43" s="42">
        <f>IFERROR(R43/P43,"-")</f>
        <v>0.12429378531073</v>
      </c>
      <c r="U43" s="188">
        <f>IFERROR(J43/P43,"-")</f>
        <v>16338.983050847</v>
      </c>
      <c r="V43" s="44">
        <f>SUM(V6:V42)</f>
        <v>49</v>
      </c>
      <c r="W43" s="42">
        <f>IFERROR(V43/P43,"-")</f>
        <v>0.27683615819209</v>
      </c>
      <c r="X43" s="183">
        <f>SUM(X6:X42)</f>
        <v>801630</v>
      </c>
      <c r="Y43" s="183">
        <f>IFERROR(X43/P43,"-")</f>
        <v>4528.9830508475</v>
      </c>
      <c r="Z43" s="183">
        <f>IFERROR(X43/V43,"-")</f>
        <v>16359.795918367</v>
      </c>
      <c r="AA43" s="183">
        <f>X43-J43</f>
        <v>-2090370</v>
      </c>
      <c r="AB43" s="45">
        <f>X43/J43</f>
        <v>0.2771887966805</v>
      </c>
      <c r="AC43" s="58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8"/>
    <mergeCell ref="J17:J28"/>
    <mergeCell ref="U17:U28"/>
    <mergeCell ref="AA17:AA28"/>
    <mergeCell ref="AB1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