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<sst xmlns="http://schemas.openxmlformats.org/spreadsheetml/2006/main" uniqueCount="182">
  <si>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</si>
  <si>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</si>
  <si>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</si>
  <si>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</si>
  <si>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</si>
  <si>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</si>
  <si>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</si>
  <si>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</si>
  <si>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</si>
  <si>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</si>
  <si>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</si>
  <si>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</si>
  <si>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</si>
  <si>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</si>
  <si>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</si>
  <si>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</si>
  <si>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</si>
  <si>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</si>
  <si>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</si>
  <si>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</si>
  <si>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</si>
  <si>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</si>
  <si>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</si>
  <si>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</si>
  <si>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</si>
  <si>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</si>
  <si>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04月</t>
  </si>
  <si>
    <t>りんご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</si>
  <si>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</si>
  <si>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</si>
  <si>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</si>
  <si>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</si>
  <si>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</si>
  <si>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</si>
  <si>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</si>
  <si>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</si>
  <si>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</si>
  <si>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</si>
  <si>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</si>
  <si>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</si>
  <si>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</si>
  <si>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</si>
  <si>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</si>
  <si>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</si>
  <si>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</si>
  <si>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</si>
  <si>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</si>
  <si>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</si>
  <si>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</si>
  <si>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</si>
  <si>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</si>
  <si>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</si>
  <si>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</si>
  <si>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</si>
  <si>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</si>
  <si>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</si>
  <si>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</si>
  <si>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</si>
  <si>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</si>
  <si>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</si>
  <si>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</si>
  <si>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</si>
  <si>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ks392</t>
  </si>
  <si>
    <t>風俗版（栗山絵麻）</t>
  </si>
  <si>
    <t>熟女からゴリッゴリのお誘いを堪能せよ！</t>
  </si>
  <si>
    <t>TOP</t>
  </si>
  <si>
    <t>サンスポ関東</t>
  </si>
  <si>
    <t>4C終面全5段</t>
  </si>
  <si>
    <t>4月29日(木)</t>
  </si>
  <si>
    <t>ks393</t>
  </si>
  <si>
    <t>空電</t>
  </si>
  <si>
    <t>ks394</t>
  </si>
  <si>
    <t>右女3（栗山絵麻）</t>
  </si>
  <si>
    <t>女性から逆指名</t>
  </si>
  <si>
    <t>サンスポ関西</t>
  </si>
  <si>
    <t>全5段</t>
  </si>
  <si>
    <t>4月18日(日)</t>
  </si>
  <si>
    <t>ks395</t>
  </si>
  <si>
    <t>ks396</t>
  </si>
  <si>
    <t>4月24日(土)</t>
  </si>
  <si>
    <t>ks397</t>
  </si>
  <si>
    <t>ks398</t>
  </si>
  <si>
    <t>①右女3（栗山絵麻）</t>
  </si>
  <si>
    <t>163「顔出し無しでも女性から誘われる」</t>
  </si>
  <si>
    <t>半2段・半3段つかみ10段保証</t>
  </si>
  <si>
    <t>1～10日</t>
  </si>
  <si>
    <t>ks399</t>
  </si>
  <si>
    <t>②大正版（栗山絵麻）</t>
  </si>
  <si>
    <t>164「お客様満足度間違いなし！最高峰熟女サイト」</t>
  </si>
  <si>
    <t>11～20日</t>
  </si>
  <si>
    <t>ks400</t>
  </si>
  <si>
    <t>③旧デイリー風（栗山絵麻）</t>
  </si>
  <si>
    <t>165「日本中の女は俺の彼女」</t>
  </si>
  <si>
    <t>21～31日</t>
  </si>
  <si>
    <t>ks401</t>
  </si>
  <si>
    <t>(空電共通)</t>
  </si>
  <si>
    <t>ks402</t>
  </si>
  <si>
    <t>ks403</t>
  </si>
  <si>
    <t>ks404</t>
  </si>
  <si>
    <t>ks405</t>
  </si>
  <si>
    <t>ks406</t>
  </si>
  <si>
    <t>ニッカン関西</t>
  </si>
  <si>
    <t>半2段つかみ10段保証</t>
  </si>
  <si>
    <t>ks407</t>
  </si>
  <si>
    <t>ks408</t>
  </si>
  <si>
    <t>ks409</t>
  </si>
  <si>
    <t>ks410</t>
  </si>
  <si>
    <t>①もし出会系大賞があったら、このサイトが受賞しているでしょう</t>
  </si>
  <si>
    <t>日刊ゲンダイ東海版</t>
  </si>
  <si>
    <t>全2段</t>
  </si>
  <si>
    <t>1～15日</t>
  </si>
  <si>
    <t>ks411</t>
  </si>
  <si>
    <t>旧デイリー風（栗山絵麻）</t>
  </si>
  <si>
    <t>②学生いませんギャルもいません熟女熟女熟女熟女</t>
  </si>
  <si>
    <t>16～31日</t>
  </si>
  <si>
    <t>ks412</t>
  </si>
  <si>
    <t>ks413</t>
  </si>
  <si>
    <t>右女9（栗山絵麻）</t>
  </si>
  <si>
    <t>学生いませんギャルもいません熟女熟女熟女熟女</t>
  </si>
  <si>
    <t>4月25日(日)</t>
  </si>
  <si>
    <t>ks414</t>
  </si>
  <si>
    <t>ks415</t>
  </si>
  <si>
    <t>デイリースポーツ関西</t>
  </si>
  <si>
    <t>4月16日(金)</t>
  </si>
  <si>
    <t>ks416</t>
  </si>
  <si>
    <t>ks417</t>
  </si>
  <si>
    <t>コンパニオン版（栗山絵麻）</t>
  </si>
  <si>
    <t>スポニチ関東</t>
  </si>
  <si>
    <t>4C雑報</t>
  </si>
  <si>
    <t>4月03日(土)</t>
  </si>
  <si>
    <t>ks418</t>
  </si>
  <si>
    <t>ks419</t>
  </si>
  <si>
    <t>4月11日(日)</t>
  </si>
  <si>
    <t>ks420</t>
  </si>
  <si>
    <t>ks421</t>
  </si>
  <si>
    <t>大正版（栗山絵麻）</t>
  </si>
  <si>
    <t>4月17日(土)</t>
  </si>
  <si>
    <t>ks422</t>
  </si>
  <si>
    <t>ks423</t>
  </si>
  <si>
    <t>興奮版（栗山絵麻）</t>
  </si>
  <si>
    <t>166「一般女性から来る！50歳以上の男性お試し無料！」</t>
  </si>
  <si>
    <t>ks424</t>
  </si>
  <si>
    <t>ks425</t>
  </si>
  <si>
    <t>記事(ノーマル)（）</t>
  </si>
  <si>
    <t>4C記事枠</t>
  </si>
  <si>
    <t>4月04日(日)</t>
  </si>
  <si>
    <t>ks426</t>
  </si>
  <si>
    <t>記事(黄)（）</t>
  </si>
  <si>
    <t>ks427</t>
  </si>
  <si>
    <t>記事(赤)（）</t>
  </si>
  <si>
    <t>ks428</t>
  </si>
  <si>
    <t>記事(青)（）</t>
  </si>
  <si>
    <t>ks429</t>
  </si>
  <si>
    <t>共通</t>
  </si>
  <si>
    <t>新聞 TOTAL</t>
  </si>
  <si>
    <t>●雑誌 広告</t>
  </si>
  <si>
    <t>rz035</t>
  </si>
  <si>
    <t>光文社</t>
  </si>
  <si>
    <t>黄色黒版（栗山絵麻）</t>
  </si>
  <si>
    <t>もし出会系大賞があったら、このサイトが受賞しているでしょう</t>
  </si>
  <si>
    <t>FLASH(合併号)</t>
  </si>
  <si>
    <t>4C1P</t>
  </si>
  <si>
    <t>4月27日(火)</t>
  </si>
  <si>
    <t>rz036</t>
  </si>
  <si>
    <t>ze029</t>
  </si>
  <si>
    <t>大洋図書</t>
  </si>
  <si>
    <t>2P_対談風_りんご</t>
  </si>
  <si>
    <t>臨時増刊ラヴァーズ</t>
  </si>
  <si>
    <t>4C2P</t>
  </si>
  <si>
    <t>4月21日(水)</t>
  </si>
  <si>
    <t>ze030</t>
  </si>
  <si>
    <t>雑誌 TOTAL</t>
  </si>
  <si>
    <t>●DVD 広告</t>
  </si>
  <si>
    <t>ap007</t>
  </si>
  <si>
    <t>三和出版</t>
  </si>
  <si>
    <t>DVDパス_空電説明_りんご</t>
  </si>
  <si>
    <t>A4変形判、CVS日版PB</t>
  </si>
  <si>
    <t>Girls Secret</t>
  </si>
  <si>
    <t>DVD袋表4C</t>
  </si>
  <si>
    <t>4月22日(木)</t>
  </si>
  <si>
    <t>ap008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</si>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</sst>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38</v>
      </c>
      <c r="D6" s="180">
        <v>2130000</v>
      </c>
      <c r="E6" s="79">
        <v>873</v>
      </c>
      <c r="F6" s="79">
        <v>386</v>
      </c>
      <c r="G6" s="79">
        <v>1554</v>
      </c>
      <c r="H6" s="89">
        <v>188</v>
      </c>
      <c r="I6" s="90">
        <v>1</v>
      </c>
      <c r="J6" s="143">
        <f>H6+I6</f>
        <v>189</v>
      </c>
      <c r="K6" s="80">
        <f>IFERROR(J6/G6,"-")</f>
        <v>0.12162162162162</v>
      </c>
      <c r="L6" s="79">
        <v>17</v>
      </c>
      <c r="M6" s="79">
        <v>64</v>
      </c>
      <c r="N6" s="80">
        <f>IFERROR(L6/J6,"-")</f>
        <v>0.08994708994709</v>
      </c>
      <c r="O6" s="81">
        <f>IFERROR(D6/J6,"-")</f>
        <v>11269.841269841</v>
      </c>
      <c r="P6" s="82">
        <v>41</v>
      </c>
      <c r="Q6" s="80">
        <f>IFERROR(P6/J6,"-")</f>
        <v>0.21693121693122</v>
      </c>
      <c r="R6" s="185">
        <v>2870000</v>
      </c>
      <c r="S6" s="186">
        <f>IFERROR(R6/J6,"-")</f>
        <v>15185.185185185</v>
      </c>
      <c r="T6" s="186">
        <f>IFERROR(R6/P6,"-")</f>
        <v>70000</v>
      </c>
      <c r="U6" s="180">
        <f>IFERROR(R6-D6,"-")</f>
        <v>740000</v>
      </c>
      <c r="V6" s="83">
        <f>R6/D6</f>
        <v>1.3474178403756</v>
      </c>
      <c r="W6" s="77"/>
      <c r="X6" s="142"/>
    </row>
    <row r="7" spans="1:24">
      <c r="A7" s="78"/>
      <c r="B7" s="84" t="s">
        <v>24</v>
      </c>
      <c r="C7" s="84">
        <v>4</v>
      </c>
      <c r="D7" s="180">
        <v>420000</v>
      </c>
      <c r="E7" s="79">
        <v>174</v>
      </c>
      <c r="F7" s="79">
        <v>83</v>
      </c>
      <c r="G7" s="79">
        <v>193</v>
      </c>
      <c r="H7" s="89">
        <v>62</v>
      </c>
      <c r="I7" s="90">
        <v>0</v>
      </c>
      <c r="J7" s="143">
        <f>H7+I7</f>
        <v>62</v>
      </c>
      <c r="K7" s="80">
        <f>IFERROR(J7/G7,"-")</f>
        <v>0.32124352331606</v>
      </c>
      <c r="L7" s="79">
        <v>5</v>
      </c>
      <c r="M7" s="79">
        <v>18</v>
      </c>
      <c r="N7" s="80">
        <f>IFERROR(L7/J7,"-")</f>
        <v>0.080645161290323</v>
      </c>
      <c r="O7" s="81">
        <f>IFERROR(D7/J7,"-")</f>
        <v>6774.1935483871</v>
      </c>
      <c r="P7" s="82">
        <v>10</v>
      </c>
      <c r="Q7" s="80">
        <f>IFERROR(P7/J7,"-")</f>
        <v>0.16129032258065</v>
      </c>
      <c r="R7" s="185">
        <v>342000</v>
      </c>
      <c r="S7" s="186">
        <f>IFERROR(R7/J7,"-")</f>
        <v>5516.1290322581</v>
      </c>
      <c r="T7" s="186">
        <f>IFERROR(R7/P7,"-")</f>
        <v>34200</v>
      </c>
      <c r="U7" s="180">
        <f>IFERROR(R7-D7,"-")</f>
        <v>-78000</v>
      </c>
      <c r="V7" s="83">
        <f>R7/D7</f>
        <v>0.81428571428571</v>
      </c>
      <c r="W7" s="77"/>
      <c r="X7" s="142"/>
    </row>
    <row r="8" spans="1:24">
      <c r="A8" s="78"/>
      <c r="B8" s="84" t="s">
        <v>25</v>
      </c>
      <c r="C8" s="84">
        <v>2</v>
      </c>
      <c r="D8" s="180">
        <v>150000</v>
      </c>
      <c r="E8" s="79">
        <v>443</v>
      </c>
      <c r="F8" s="79">
        <v>225</v>
      </c>
      <c r="G8" s="79">
        <v>609</v>
      </c>
      <c r="H8" s="89">
        <v>184</v>
      </c>
      <c r="I8" s="90">
        <v>7</v>
      </c>
      <c r="J8" s="143">
        <f>H8+I8</f>
        <v>191</v>
      </c>
      <c r="K8" s="80">
        <f>IFERROR(J8/G8,"-")</f>
        <v>0.3136288998358</v>
      </c>
      <c r="L8" s="79">
        <v>9</v>
      </c>
      <c r="M8" s="79">
        <v>48</v>
      </c>
      <c r="N8" s="80">
        <f>IFERROR(L8/J8,"-")</f>
        <v>0.047120418848168</v>
      </c>
      <c r="O8" s="81">
        <f>IFERROR(D8/J8,"-")</f>
        <v>785.34031413613</v>
      </c>
      <c r="P8" s="82">
        <v>10</v>
      </c>
      <c r="Q8" s="80">
        <f>IFERROR(P8/J8,"-")</f>
        <v>0.052356020942408</v>
      </c>
      <c r="R8" s="185">
        <v>1524000</v>
      </c>
      <c r="S8" s="186">
        <f>IFERROR(R8/J8,"-")</f>
        <v>7979.057591623</v>
      </c>
      <c r="T8" s="186">
        <f>IFERROR(R8/P8,"-")</f>
        <v>152400</v>
      </c>
      <c r="U8" s="180">
        <f>IFERROR(R8-D8,"-")</f>
        <v>1374000</v>
      </c>
      <c r="V8" s="83">
        <f>R8/D8</f>
        <v>10.16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2700000</v>
      </c>
      <c r="E11" s="41">
        <f>SUM(E6:E9)</f>
        <v>1490</v>
      </c>
      <c r="F11" s="41">
        <f>SUM(F6:F9)</f>
        <v>694</v>
      </c>
      <c r="G11" s="41">
        <f>SUM(G6:G9)</f>
        <v>2356</v>
      </c>
      <c r="H11" s="41">
        <f>SUM(H6:H9)</f>
        <v>434</v>
      </c>
      <c r="I11" s="41">
        <f>SUM(I6:I9)</f>
        <v>8</v>
      </c>
      <c r="J11" s="41">
        <f>SUM(J6:J9)</f>
        <v>442</v>
      </c>
      <c r="K11" s="42">
        <f>IFERROR(J11/G11,"-")</f>
        <v>0.18760611205433</v>
      </c>
      <c r="L11" s="76">
        <f>SUM(L6:L9)</f>
        <v>31</v>
      </c>
      <c r="M11" s="76">
        <f>SUM(M6:M9)</f>
        <v>130</v>
      </c>
      <c r="N11" s="42">
        <f>IFERROR(L11/J11,"-")</f>
        <v>0.070135746606335</v>
      </c>
      <c r="O11" s="43">
        <f>IFERROR(D11/J11,"-")</f>
        <v>6108.5972850679</v>
      </c>
      <c r="P11" s="44">
        <f>SUM(P6:P9)</f>
        <v>61</v>
      </c>
      <c r="Q11" s="42">
        <f>IFERROR(P11/J11,"-")</f>
        <v>0.13800904977376</v>
      </c>
      <c r="R11" s="183">
        <f>SUM(R6:R9)</f>
        <v>4736000</v>
      </c>
      <c r="S11" s="183">
        <f>IFERROR(R11/J11,"-")</f>
        <v>10714.932126697</v>
      </c>
      <c r="T11" s="183">
        <f>IFERROR(P11/P11,"-")</f>
        <v>1</v>
      </c>
      <c r="U11" s="183">
        <f>SUM(U6:U9)</f>
        <v>2036000</v>
      </c>
      <c r="V11" s="45">
        <f>IFERROR(R11/D11,"-")</f>
        <v>1.7540740740741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0.53801169590643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88" t="s">
        <v>68</v>
      </c>
      <c r="J6" s="180">
        <v>684000</v>
      </c>
      <c r="K6" s="79">
        <v>13</v>
      </c>
      <c r="L6" s="79">
        <v>0</v>
      </c>
      <c r="M6" s="79">
        <v>54</v>
      </c>
      <c r="N6" s="89">
        <v>5</v>
      </c>
      <c r="O6" s="90">
        <v>0</v>
      </c>
      <c r="P6" s="91">
        <f>N6+O6</f>
        <v>5</v>
      </c>
      <c r="Q6" s="80">
        <f>IFERROR(P6/M6,"-")</f>
        <v>0.092592592592593</v>
      </c>
      <c r="R6" s="79">
        <v>1</v>
      </c>
      <c r="S6" s="79">
        <v>3</v>
      </c>
      <c r="T6" s="80">
        <f>IFERROR(R6/(P6),"-")</f>
        <v>0.2</v>
      </c>
      <c r="U6" s="186">
        <f>IFERROR(J6/SUM(N6:O11),"-")</f>
        <v>22800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SUM(X6:X11)-SUM(J6:J11)</f>
        <v>-316000</v>
      </c>
      <c r="AB6" s="83">
        <f>SUM(X6:X11)/SUM(J6:J11)</f>
        <v>0.53801169590643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0.4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2</v>
      </c>
      <c r="BO6" s="118">
        <f>IF(P6=0,"",IF(BN6=0,"",(BN6/P6)))</f>
        <v>0.4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0.2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70</v>
      </c>
      <c r="G7" s="88"/>
      <c r="H7" s="88"/>
      <c r="I7" s="88"/>
      <c r="J7" s="180"/>
      <c r="K7" s="79">
        <v>32</v>
      </c>
      <c r="L7" s="79">
        <v>25</v>
      </c>
      <c r="M7" s="79">
        <v>81</v>
      </c>
      <c r="N7" s="89">
        <v>7</v>
      </c>
      <c r="O7" s="90">
        <v>0</v>
      </c>
      <c r="P7" s="91">
        <f>N7+O7</f>
        <v>7</v>
      </c>
      <c r="Q7" s="80">
        <f>IFERROR(P7/M7,"-")</f>
        <v>0.08641975308642</v>
      </c>
      <c r="R7" s="79">
        <v>2</v>
      </c>
      <c r="S7" s="79">
        <v>1</v>
      </c>
      <c r="T7" s="80">
        <f>IFERROR(R7/(P7),"-")</f>
        <v>0.28571428571429</v>
      </c>
      <c r="U7" s="186"/>
      <c r="V7" s="82">
        <v>4</v>
      </c>
      <c r="W7" s="80">
        <f>IF(P7=0,"-",V7/P7)</f>
        <v>0.57142857142857</v>
      </c>
      <c r="X7" s="185">
        <v>84000</v>
      </c>
      <c r="Y7" s="186">
        <f>IFERROR(X7/P7,"-")</f>
        <v>12000</v>
      </c>
      <c r="Z7" s="186">
        <f>IFERROR(X7/V7,"-")</f>
        <v>21000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0.28571428571429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0.28571428571429</v>
      </c>
      <c r="BP7" s="119">
        <v>2</v>
      </c>
      <c r="BQ7" s="120">
        <f>IFERROR(BP7/BN7,"-")</f>
        <v>1</v>
      </c>
      <c r="BR7" s="121">
        <v>19000</v>
      </c>
      <c r="BS7" s="122">
        <f>IFERROR(BR7/BN7,"-")</f>
        <v>9500</v>
      </c>
      <c r="BT7" s="123">
        <v>1</v>
      </c>
      <c r="BU7" s="123"/>
      <c r="BV7" s="123">
        <v>1</v>
      </c>
      <c r="BW7" s="124">
        <v>2</v>
      </c>
      <c r="BX7" s="125">
        <f>IF(P7=0,"",IF(BW7=0,"",(BW7/P7)))</f>
        <v>0.28571428571429</v>
      </c>
      <c r="BY7" s="126">
        <v>1</v>
      </c>
      <c r="BZ7" s="127">
        <f>IFERROR(BY7/BW7,"-")</f>
        <v>0.5</v>
      </c>
      <c r="CA7" s="128">
        <v>5000</v>
      </c>
      <c r="CB7" s="129">
        <f>IFERROR(CA7/BW7,"-")</f>
        <v>2500</v>
      </c>
      <c r="CC7" s="130">
        <v>1</v>
      </c>
      <c r="CD7" s="130"/>
      <c r="CE7" s="130"/>
      <c r="CF7" s="131">
        <v>1</v>
      </c>
      <c r="CG7" s="132">
        <f>IF(P7=0,"",IF(CF7=0,"",(CF7/P7)))</f>
        <v>0.14285714285714</v>
      </c>
      <c r="CH7" s="133">
        <v>1</v>
      </c>
      <c r="CI7" s="134">
        <f>IFERROR(CH7/CF7,"-")</f>
        <v>1</v>
      </c>
      <c r="CJ7" s="135">
        <v>60000</v>
      </c>
      <c r="CK7" s="136">
        <f>IFERROR(CJ7/CF7,"-")</f>
        <v>60000</v>
      </c>
      <c r="CL7" s="137"/>
      <c r="CM7" s="137"/>
      <c r="CN7" s="137">
        <v>1</v>
      </c>
      <c r="CO7" s="138">
        <v>4</v>
      </c>
      <c r="CP7" s="139">
        <v>84000</v>
      </c>
      <c r="CQ7" s="139">
        <v>60000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72</v>
      </c>
      <c r="E8" s="189" t="s">
        <v>73</v>
      </c>
      <c r="F8" s="189" t="s">
        <v>65</v>
      </c>
      <c r="G8" s="88" t="s">
        <v>74</v>
      </c>
      <c r="H8" s="88" t="s">
        <v>75</v>
      </c>
      <c r="I8" s="190" t="s">
        <v>76</v>
      </c>
      <c r="J8" s="180"/>
      <c r="K8" s="79">
        <v>9</v>
      </c>
      <c r="L8" s="79">
        <v>0</v>
      </c>
      <c r="M8" s="79">
        <v>38</v>
      </c>
      <c r="N8" s="89">
        <v>5</v>
      </c>
      <c r="O8" s="90">
        <v>0</v>
      </c>
      <c r="P8" s="91">
        <f>N8+O8</f>
        <v>5</v>
      </c>
      <c r="Q8" s="80">
        <f>IFERROR(P8/M8,"-")</f>
        <v>0.13157894736842</v>
      </c>
      <c r="R8" s="79">
        <v>0</v>
      </c>
      <c r="S8" s="79">
        <v>3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3</v>
      </c>
      <c r="BF8" s="111">
        <f>IF(P8=0,"",IF(BE8=0,"",(BE8/P8)))</f>
        <v>0.6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0.4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77</v>
      </c>
      <c r="C9" s="189"/>
      <c r="D9" s="189" t="s">
        <v>72</v>
      </c>
      <c r="E9" s="189" t="s">
        <v>73</v>
      </c>
      <c r="F9" s="189" t="s">
        <v>70</v>
      </c>
      <c r="G9" s="88"/>
      <c r="H9" s="88"/>
      <c r="I9" s="88"/>
      <c r="J9" s="180"/>
      <c r="K9" s="79">
        <v>27</v>
      </c>
      <c r="L9" s="79">
        <v>19</v>
      </c>
      <c r="M9" s="79">
        <v>5</v>
      </c>
      <c r="N9" s="89">
        <v>5</v>
      </c>
      <c r="O9" s="90">
        <v>0</v>
      </c>
      <c r="P9" s="91">
        <f>N9+O9</f>
        <v>5</v>
      </c>
      <c r="Q9" s="80">
        <f>IFERROR(P9/M9,"-")</f>
        <v>1</v>
      </c>
      <c r="R9" s="79">
        <v>0</v>
      </c>
      <c r="S9" s="79">
        <v>0</v>
      </c>
      <c r="T9" s="80">
        <f>IFERROR(R9/(P9),"-")</f>
        <v>0</v>
      </c>
      <c r="U9" s="186"/>
      <c r="V9" s="82">
        <v>2</v>
      </c>
      <c r="W9" s="80">
        <f>IF(P9=0,"-",V9/P9)</f>
        <v>0.4</v>
      </c>
      <c r="X9" s="185">
        <v>6000</v>
      </c>
      <c r="Y9" s="186">
        <f>IFERROR(X9/P9,"-")</f>
        <v>1200</v>
      </c>
      <c r="Z9" s="186">
        <f>IFERROR(X9/V9,"-")</f>
        <v>3000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1</v>
      </c>
      <c r="BO9" s="118">
        <f>IF(P9=0,"",IF(BN9=0,"",(BN9/P9)))</f>
        <v>0.2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0.6</v>
      </c>
      <c r="BY9" s="126">
        <v>1</v>
      </c>
      <c r="BZ9" s="127">
        <f>IFERROR(BY9/BW9,"-")</f>
        <v>0.33333333333333</v>
      </c>
      <c r="CA9" s="128">
        <v>3000</v>
      </c>
      <c r="CB9" s="129">
        <f>IFERROR(CA9/BW9,"-")</f>
        <v>1000</v>
      </c>
      <c r="CC9" s="130">
        <v>1</v>
      </c>
      <c r="CD9" s="130"/>
      <c r="CE9" s="130"/>
      <c r="CF9" s="131">
        <v>1</v>
      </c>
      <c r="CG9" s="132">
        <f>IF(P9=0,"",IF(CF9=0,"",(CF9/P9)))</f>
        <v>0.2</v>
      </c>
      <c r="CH9" s="133">
        <v>1</v>
      </c>
      <c r="CI9" s="134">
        <f>IFERROR(CH9/CF9,"-")</f>
        <v>1</v>
      </c>
      <c r="CJ9" s="135">
        <v>3000</v>
      </c>
      <c r="CK9" s="136">
        <f>IFERROR(CJ9/CF9,"-")</f>
        <v>3000</v>
      </c>
      <c r="CL9" s="137">
        <v>1</v>
      </c>
      <c r="CM9" s="137"/>
      <c r="CN9" s="137"/>
      <c r="CO9" s="138">
        <v>2</v>
      </c>
      <c r="CP9" s="139">
        <v>6000</v>
      </c>
      <c r="CQ9" s="139">
        <v>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78</v>
      </c>
      <c r="C10" s="189"/>
      <c r="D10" s="189" t="s">
        <v>63</v>
      </c>
      <c r="E10" s="189" t="s">
        <v>64</v>
      </c>
      <c r="F10" s="189" t="s">
        <v>65</v>
      </c>
      <c r="G10" s="88" t="s">
        <v>74</v>
      </c>
      <c r="H10" s="88" t="s">
        <v>75</v>
      </c>
      <c r="I10" s="191" t="s">
        <v>79</v>
      </c>
      <c r="J10" s="180"/>
      <c r="K10" s="79">
        <v>12</v>
      </c>
      <c r="L10" s="79">
        <v>0</v>
      </c>
      <c r="M10" s="79">
        <v>38</v>
      </c>
      <c r="N10" s="89">
        <v>5</v>
      </c>
      <c r="O10" s="90">
        <v>0</v>
      </c>
      <c r="P10" s="91">
        <f>N10+O10</f>
        <v>5</v>
      </c>
      <c r="Q10" s="80">
        <f>IFERROR(P10/M10,"-")</f>
        <v>0.13157894736842</v>
      </c>
      <c r="R10" s="79">
        <v>0</v>
      </c>
      <c r="S10" s="79">
        <v>1</v>
      </c>
      <c r="T10" s="80">
        <f>IFERROR(R10/(P10),"-")</f>
        <v>0</v>
      </c>
      <c r="U10" s="186"/>
      <c r="V10" s="82">
        <v>1</v>
      </c>
      <c r="W10" s="80">
        <f>IF(P10=0,"-",V10/P10)</f>
        <v>0.2</v>
      </c>
      <c r="X10" s="185">
        <v>3000</v>
      </c>
      <c r="Y10" s="186">
        <f>IFERROR(X10/P10,"-")</f>
        <v>600</v>
      </c>
      <c r="Z10" s="186">
        <f>IFERROR(X10/V10,"-")</f>
        <v>3000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0.4</v>
      </c>
      <c r="BG10" s="110">
        <v>1</v>
      </c>
      <c r="BH10" s="112">
        <f>IFERROR(BG10/BE10,"-")</f>
        <v>0.5</v>
      </c>
      <c r="BI10" s="113">
        <v>3000</v>
      </c>
      <c r="BJ10" s="114">
        <f>IFERROR(BI10/BE10,"-")</f>
        <v>1500</v>
      </c>
      <c r="BK10" s="115">
        <v>1</v>
      </c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2</v>
      </c>
      <c r="BX10" s="125">
        <f>IF(P10=0,"",IF(BW10=0,"",(BW10/P10)))</f>
        <v>0.4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>
        <v>1</v>
      </c>
      <c r="CG10" s="132">
        <f>IF(P10=0,"",IF(CF10=0,"",(CF10/P10)))</f>
        <v>0.2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1</v>
      </c>
      <c r="CP10" s="139">
        <v>3000</v>
      </c>
      <c r="CQ10" s="139">
        <v>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80</v>
      </c>
      <c r="C11" s="189"/>
      <c r="D11" s="189" t="s">
        <v>63</v>
      </c>
      <c r="E11" s="189" t="s">
        <v>64</v>
      </c>
      <c r="F11" s="189" t="s">
        <v>70</v>
      </c>
      <c r="G11" s="88"/>
      <c r="H11" s="88"/>
      <c r="I11" s="88"/>
      <c r="J11" s="180"/>
      <c r="K11" s="79">
        <v>22</v>
      </c>
      <c r="L11" s="79">
        <v>19</v>
      </c>
      <c r="M11" s="79">
        <v>12</v>
      </c>
      <c r="N11" s="89">
        <v>3</v>
      </c>
      <c r="O11" s="90">
        <v>0</v>
      </c>
      <c r="P11" s="91">
        <f>N11+O11</f>
        <v>3</v>
      </c>
      <c r="Q11" s="80">
        <f>IFERROR(P11/M11,"-")</f>
        <v>0.25</v>
      </c>
      <c r="R11" s="79">
        <v>2</v>
      </c>
      <c r="S11" s="79">
        <v>0</v>
      </c>
      <c r="T11" s="80">
        <f>IFERROR(R11/(P11),"-")</f>
        <v>0.66666666666667</v>
      </c>
      <c r="U11" s="186"/>
      <c r="V11" s="82">
        <v>2</v>
      </c>
      <c r="W11" s="80">
        <f>IF(P11=0,"-",V11/P11)</f>
        <v>0.66666666666667</v>
      </c>
      <c r="X11" s="185">
        <v>275000</v>
      </c>
      <c r="Y11" s="186">
        <f>IFERROR(X11/P11,"-")</f>
        <v>91666.666666667</v>
      </c>
      <c r="Z11" s="186">
        <f>IFERROR(X11/V11,"-")</f>
        <v>137500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0.33333333333333</v>
      </c>
      <c r="BG11" s="110">
        <v>1</v>
      </c>
      <c r="BH11" s="112">
        <f>IFERROR(BG11/BE11,"-")</f>
        <v>1</v>
      </c>
      <c r="BI11" s="113">
        <v>34000</v>
      </c>
      <c r="BJ11" s="114">
        <f>IFERROR(BI11/BE11,"-")</f>
        <v>34000</v>
      </c>
      <c r="BK11" s="115"/>
      <c r="BL11" s="115"/>
      <c r="BM11" s="115">
        <v>1</v>
      </c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1</v>
      </c>
      <c r="BX11" s="125">
        <f>IF(P11=0,"",IF(BW11=0,"",(BW11/P11)))</f>
        <v>0.33333333333333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0.33333333333333</v>
      </c>
      <c r="CH11" s="133">
        <v>1</v>
      </c>
      <c r="CI11" s="134">
        <f>IFERROR(CH11/CF11,"-")</f>
        <v>1</v>
      </c>
      <c r="CJ11" s="135">
        <v>241000</v>
      </c>
      <c r="CK11" s="136">
        <f>IFERROR(CJ11/CF11,"-")</f>
        <v>241000</v>
      </c>
      <c r="CL11" s="137"/>
      <c r="CM11" s="137"/>
      <c r="CN11" s="137">
        <v>1</v>
      </c>
      <c r="CO11" s="138">
        <v>2</v>
      </c>
      <c r="CP11" s="139">
        <v>275000</v>
      </c>
      <c r="CQ11" s="139">
        <v>241000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0.78666666666667</v>
      </c>
      <c r="B12" s="189" t="s">
        <v>81</v>
      </c>
      <c r="C12" s="189"/>
      <c r="D12" s="189" t="s">
        <v>82</v>
      </c>
      <c r="E12" s="189" t="s">
        <v>83</v>
      </c>
      <c r="F12" s="189" t="s">
        <v>65</v>
      </c>
      <c r="G12" s="88" t="s">
        <v>66</v>
      </c>
      <c r="H12" s="88" t="s">
        <v>84</v>
      </c>
      <c r="I12" s="88" t="s">
        <v>85</v>
      </c>
      <c r="J12" s="180">
        <v>450000</v>
      </c>
      <c r="K12" s="79">
        <v>3</v>
      </c>
      <c r="L12" s="79">
        <v>0</v>
      </c>
      <c r="M12" s="79">
        <v>8</v>
      </c>
      <c r="N12" s="89">
        <v>1</v>
      </c>
      <c r="O12" s="90">
        <v>0</v>
      </c>
      <c r="P12" s="91">
        <f>N12+O12</f>
        <v>1</v>
      </c>
      <c r="Q12" s="80">
        <f>IFERROR(P12/M12,"-")</f>
        <v>0.125</v>
      </c>
      <c r="R12" s="79">
        <v>0</v>
      </c>
      <c r="S12" s="79">
        <v>0</v>
      </c>
      <c r="T12" s="80">
        <f>IFERROR(R12/(P12),"-")</f>
        <v>0</v>
      </c>
      <c r="U12" s="186">
        <f>IFERROR(J12/SUM(N12:O19),"-")</f>
        <v>11538.461538462</v>
      </c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>
        <f>SUM(X12:X19)-SUM(J12:J19)</f>
        <v>-96000</v>
      </c>
      <c r="AB12" s="83">
        <f>SUM(X12:X19)/SUM(J12:J19)</f>
        <v>0.78666666666667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>
        <f>IF(P12=0,"",IF(BN12=0,"",(BN12/P12)))</f>
        <v>0</v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>
        <v>1</v>
      </c>
      <c r="BX12" s="125">
        <f>IF(P12=0,"",IF(BW12=0,"",(BW12/P12)))</f>
        <v>1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86</v>
      </c>
      <c r="C13" s="189"/>
      <c r="D13" s="189" t="s">
        <v>87</v>
      </c>
      <c r="E13" s="189" t="s">
        <v>88</v>
      </c>
      <c r="F13" s="189" t="s">
        <v>65</v>
      </c>
      <c r="G13" s="88"/>
      <c r="H13" s="88" t="s">
        <v>84</v>
      </c>
      <c r="I13" s="88" t="s">
        <v>89</v>
      </c>
      <c r="J13" s="180"/>
      <c r="K13" s="79">
        <v>11</v>
      </c>
      <c r="L13" s="79">
        <v>0</v>
      </c>
      <c r="M13" s="79">
        <v>121</v>
      </c>
      <c r="N13" s="89">
        <v>4</v>
      </c>
      <c r="O13" s="90">
        <v>0</v>
      </c>
      <c r="P13" s="91">
        <f>N13+O13</f>
        <v>4</v>
      </c>
      <c r="Q13" s="80">
        <f>IFERROR(P13/M13,"-")</f>
        <v>0.033057851239669</v>
      </c>
      <c r="R13" s="79">
        <v>0</v>
      </c>
      <c r="S13" s="79">
        <v>1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2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90</v>
      </c>
      <c r="C14" s="189"/>
      <c r="D14" s="189" t="s">
        <v>91</v>
      </c>
      <c r="E14" s="189" t="s">
        <v>92</v>
      </c>
      <c r="F14" s="189" t="s">
        <v>65</v>
      </c>
      <c r="G14" s="88"/>
      <c r="H14" s="88" t="s">
        <v>84</v>
      </c>
      <c r="I14" s="88" t="s">
        <v>93</v>
      </c>
      <c r="J14" s="180"/>
      <c r="K14" s="79">
        <v>7</v>
      </c>
      <c r="L14" s="79">
        <v>0</v>
      </c>
      <c r="M14" s="79">
        <v>44</v>
      </c>
      <c r="N14" s="89">
        <v>1</v>
      </c>
      <c r="O14" s="90">
        <v>0</v>
      </c>
      <c r="P14" s="91">
        <f>N14+O14</f>
        <v>1</v>
      </c>
      <c r="Q14" s="80">
        <f>IFERROR(P14/M14,"-")</f>
        <v>0.022727272727273</v>
      </c>
      <c r="R14" s="79">
        <v>0</v>
      </c>
      <c r="S14" s="79">
        <v>0</v>
      </c>
      <c r="T14" s="80">
        <f>IFERROR(R14/(P14),"-")</f>
        <v>0</v>
      </c>
      <c r="U14" s="186"/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1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94</v>
      </c>
      <c r="C15" s="189"/>
      <c r="D15" s="189" t="s">
        <v>95</v>
      </c>
      <c r="E15" s="189" t="s">
        <v>95</v>
      </c>
      <c r="F15" s="189" t="s">
        <v>70</v>
      </c>
      <c r="G15" s="88"/>
      <c r="H15" s="88"/>
      <c r="I15" s="88"/>
      <c r="J15" s="180"/>
      <c r="K15" s="79">
        <v>97</v>
      </c>
      <c r="L15" s="79">
        <v>66</v>
      </c>
      <c r="M15" s="79">
        <v>42</v>
      </c>
      <c r="N15" s="89">
        <v>9</v>
      </c>
      <c r="O15" s="90">
        <v>0</v>
      </c>
      <c r="P15" s="91">
        <f>N15+O15</f>
        <v>9</v>
      </c>
      <c r="Q15" s="80">
        <f>IFERROR(P15/M15,"-")</f>
        <v>0.21428571428571</v>
      </c>
      <c r="R15" s="79">
        <v>2</v>
      </c>
      <c r="S15" s="79">
        <v>2</v>
      </c>
      <c r="T15" s="80">
        <f>IFERROR(R15/(P15),"-")</f>
        <v>0.22222222222222</v>
      </c>
      <c r="U15" s="186"/>
      <c r="V15" s="82">
        <v>4</v>
      </c>
      <c r="W15" s="80">
        <f>IF(P15=0,"-",V15/P15)</f>
        <v>0.44444444444444</v>
      </c>
      <c r="X15" s="185">
        <v>350000</v>
      </c>
      <c r="Y15" s="186">
        <f>IFERROR(X15/P15,"-")</f>
        <v>38888.888888889</v>
      </c>
      <c r="Z15" s="186">
        <f>IFERROR(X15/V15,"-")</f>
        <v>87500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2</v>
      </c>
      <c r="BO15" s="118">
        <f>IF(P15=0,"",IF(BN15=0,"",(BN15/P15)))</f>
        <v>0.22222222222222</v>
      </c>
      <c r="BP15" s="119">
        <v>1</v>
      </c>
      <c r="BQ15" s="120">
        <f>IFERROR(BP15/BN15,"-")</f>
        <v>0.5</v>
      </c>
      <c r="BR15" s="121">
        <v>3000</v>
      </c>
      <c r="BS15" s="122">
        <f>IFERROR(BR15/BN15,"-")</f>
        <v>1500</v>
      </c>
      <c r="BT15" s="123">
        <v>1</v>
      </c>
      <c r="BU15" s="123"/>
      <c r="BV15" s="123"/>
      <c r="BW15" s="124">
        <v>6</v>
      </c>
      <c r="BX15" s="125">
        <f>IF(P15=0,"",IF(BW15=0,"",(BW15/P15)))</f>
        <v>0.66666666666667</v>
      </c>
      <c r="BY15" s="126">
        <v>3</v>
      </c>
      <c r="BZ15" s="127">
        <f>IFERROR(BY15/BW15,"-")</f>
        <v>0.5</v>
      </c>
      <c r="CA15" s="128">
        <v>347000</v>
      </c>
      <c r="CB15" s="129">
        <f>IFERROR(CA15/BW15,"-")</f>
        <v>57833.333333333</v>
      </c>
      <c r="CC15" s="130">
        <v>1</v>
      </c>
      <c r="CD15" s="130"/>
      <c r="CE15" s="130">
        <v>2</v>
      </c>
      <c r="CF15" s="131">
        <v>1</v>
      </c>
      <c r="CG15" s="132">
        <f>IF(P15=0,"",IF(CF15=0,"",(CF15/P15)))</f>
        <v>0.11111111111111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4</v>
      </c>
      <c r="CP15" s="139">
        <v>350000</v>
      </c>
      <c r="CQ15" s="139">
        <v>330000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189" t="s">
        <v>96</v>
      </c>
      <c r="C16" s="189"/>
      <c r="D16" s="189" t="s">
        <v>82</v>
      </c>
      <c r="E16" s="189" t="s">
        <v>83</v>
      </c>
      <c r="F16" s="189" t="s">
        <v>65</v>
      </c>
      <c r="G16" s="88" t="s">
        <v>74</v>
      </c>
      <c r="H16" s="88" t="s">
        <v>84</v>
      </c>
      <c r="I16" s="88" t="s">
        <v>85</v>
      </c>
      <c r="J16" s="180"/>
      <c r="K16" s="79">
        <v>11</v>
      </c>
      <c r="L16" s="79">
        <v>0</v>
      </c>
      <c r="M16" s="79">
        <v>31</v>
      </c>
      <c r="N16" s="89">
        <v>5</v>
      </c>
      <c r="O16" s="90">
        <v>0</v>
      </c>
      <c r="P16" s="91">
        <f>N16+O16</f>
        <v>5</v>
      </c>
      <c r="Q16" s="80">
        <f>IFERROR(P16/M16,"-")</f>
        <v>0.16129032258065</v>
      </c>
      <c r="R16" s="79">
        <v>0</v>
      </c>
      <c r="S16" s="79">
        <v>2</v>
      </c>
      <c r="T16" s="80">
        <f>IFERROR(R16/(P16),"-")</f>
        <v>0</v>
      </c>
      <c r="U16" s="186"/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0.2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0.2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0.2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0.4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97</v>
      </c>
      <c r="C17" s="189"/>
      <c r="D17" s="189" t="s">
        <v>87</v>
      </c>
      <c r="E17" s="189" t="s">
        <v>88</v>
      </c>
      <c r="F17" s="189" t="s">
        <v>65</v>
      </c>
      <c r="G17" s="88"/>
      <c r="H17" s="88" t="s">
        <v>84</v>
      </c>
      <c r="I17" s="88" t="s">
        <v>89</v>
      </c>
      <c r="J17" s="180"/>
      <c r="K17" s="79">
        <v>4</v>
      </c>
      <c r="L17" s="79">
        <v>0</v>
      </c>
      <c r="M17" s="79">
        <v>28</v>
      </c>
      <c r="N17" s="89">
        <v>1</v>
      </c>
      <c r="O17" s="90">
        <v>0</v>
      </c>
      <c r="P17" s="91">
        <f>N17+O17</f>
        <v>1</v>
      </c>
      <c r="Q17" s="80">
        <f>IFERROR(P17/M17,"-")</f>
        <v>0.035714285714286</v>
      </c>
      <c r="R17" s="79">
        <v>0</v>
      </c>
      <c r="S17" s="79">
        <v>0</v>
      </c>
      <c r="T17" s="80">
        <f>IFERROR(R17/(P17),"-")</f>
        <v>0</v>
      </c>
      <c r="U17" s="186"/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1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98</v>
      </c>
      <c r="C18" s="189"/>
      <c r="D18" s="189" t="s">
        <v>91</v>
      </c>
      <c r="E18" s="189" t="s">
        <v>92</v>
      </c>
      <c r="F18" s="189" t="s">
        <v>65</v>
      </c>
      <c r="G18" s="88"/>
      <c r="H18" s="88" t="s">
        <v>84</v>
      </c>
      <c r="I18" s="88" t="s">
        <v>93</v>
      </c>
      <c r="J18" s="180"/>
      <c r="K18" s="79">
        <v>40</v>
      </c>
      <c r="L18" s="79">
        <v>0</v>
      </c>
      <c r="M18" s="79">
        <v>138</v>
      </c>
      <c r="N18" s="89">
        <v>12</v>
      </c>
      <c r="O18" s="90">
        <v>0</v>
      </c>
      <c r="P18" s="91">
        <f>N18+O18</f>
        <v>12</v>
      </c>
      <c r="Q18" s="80">
        <f>IFERROR(P18/M18,"-")</f>
        <v>0.08695652173913</v>
      </c>
      <c r="R18" s="79">
        <v>0</v>
      </c>
      <c r="S18" s="79">
        <v>10</v>
      </c>
      <c r="T18" s="80">
        <f>IFERROR(R18/(P18),"-")</f>
        <v>0</v>
      </c>
      <c r="U18" s="186"/>
      <c r="V18" s="82">
        <v>1</v>
      </c>
      <c r="W18" s="80">
        <f>IF(P18=0,"-",V18/P18)</f>
        <v>0.083333333333333</v>
      </c>
      <c r="X18" s="185">
        <v>1000</v>
      </c>
      <c r="Y18" s="186">
        <f>IFERROR(X18/P18,"-")</f>
        <v>83.333333333333</v>
      </c>
      <c r="Z18" s="186">
        <f>IFERROR(X18/V18,"-")</f>
        <v>1000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4</v>
      </c>
      <c r="BF18" s="111">
        <f>IF(P18=0,"",IF(BE18=0,"",(BE18/P18)))</f>
        <v>0.33333333333333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7</v>
      </c>
      <c r="BO18" s="118">
        <f>IF(P18=0,"",IF(BN18=0,"",(BN18/P18)))</f>
        <v>0.58333333333333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0.083333333333333</v>
      </c>
      <c r="BY18" s="126">
        <v>1</v>
      </c>
      <c r="BZ18" s="127">
        <f>IFERROR(BY18/BW18,"-")</f>
        <v>1</v>
      </c>
      <c r="CA18" s="128">
        <v>1000</v>
      </c>
      <c r="CB18" s="129">
        <f>IFERROR(CA18/BW18,"-")</f>
        <v>1000</v>
      </c>
      <c r="CC18" s="130">
        <v>1</v>
      </c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1000</v>
      </c>
      <c r="CQ18" s="139">
        <v>1000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99</v>
      </c>
      <c r="C19" s="189"/>
      <c r="D19" s="189" t="s">
        <v>95</v>
      </c>
      <c r="E19" s="189" t="s">
        <v>95</v>
      </c>
      <c r="F19" s="189" t="s">
        <v>70</v>
      </c>
      <c r="G19" s="88"/>
      <c r="H19" s="88"/>
      <c r="I19" s="88"/>
      <c r="J19" s="180"/>
      <c r="K19" s="79">
        <v>75</v>
      </c>
      <c r="L19" s="79">
        <v>44</v>
      </c>
      <c r="M19" s="79">
        <v>6</v>
      </c>
      <c r="N19" s="89">
        <v>6</v>
      </c>
      <c r="O19" s="90">
        <v>0</v>
      </c>
      <c r="P19" s="91">
        <f>N19+O19</f>
        <v>6</v>
      </c>
      <c r="Q19" s="80">
        <f>IFERROR(P19/M19,"-")</f>
        <v>1</v>
      </c>
      <c r="R19" s="79">
        <v>1</v>
      </c>
      <c r="S19" s="79">
        <v>0</v>
      </c>
      <c r="T19" s="80">
        <f>IFERROR(R19/(P19),"-")</f>
        <v>0.16666666666667</v>
      </c>
      <c r="U19" s="186"/>
      <c r="V19" s="82">
        <v>1</v>
      </c>
      <c r="W19" s="80">
        <f>IF(P19=0,"-",V19/P19)</f>
        <v>0.16666666666667</v>
      </c>
      <c r="X19" s="185">
        <v>3000</v>
      </c>
      <c r="Y19" s="186">
        <f>IFERROR(X19/P19,"-")</f>
        <v>500</v>
      </c>
      <c r="Z19" s="186">
        <f>IFERROR(X19/V19,"-")</f>
        <v>3000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3</v>
      </c>
      <c r="BO19" s="118">
        <f>IF(P19=0,"",IF(BN19=0,"",(BN19/P19)))</f>
        <v>0.5</v>
      </c>
      <c r="BP19" s="119">
        <v>1</v>
      </c>
      <c r="BQ19" s="120">
        <f>IFERROR(BP19/BN19,"-")</f>
        <v>0.33333333333333</v>
      </c>
      <c r="BR19" s="121">
        <v>3000</v>
      </c>
      <c r="BS19" s="122">
        <f>IFERROR(BR19/BN19,"-")</f>
        <v>1000</v>
      </c>
      <c r="BT19" s="123">
        <v>1</v>
      </c>
      <c r="BU19" s="123"/>
      <c r="BV19" s="123"/>
      <c r="BW19" s="124">
        <v>2</v>
      </c>
      <c r="BX19" s="125">
        <f>IF(P19=0,"",IF(BW19=0,"",(BW19/P19)))</f>
        <v>0.33333333333333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>
        <v>1</v>
      </c>
      <c r="CG19" s="132">
        <f>IF(P19=0,"",IF(CF19=0,"",(CF19/P19)))</f>
        <v>0.16666666666667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1</v>
      </c>
      <c r="CP19" s="139">
        <v>3000</v>
      </c>
      <c r="CQ19" s="139">
        <v>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6.2211538461538</v>
      </c>
      <c r="B20" s="189" t="s">
        <v>100</v>
      </c>
      <c r="C20" s="189"/>
      <c r="D20" s="189" t="s">
        <v>82</v>
      </c>
      <c r="E20" s="189" t="s">
        <v>83</v>
      </c>
      <c r="F20" s="189" t="s">
        <v>65</v>
      </c>
      <c r="G20" s="88" t="s">
        <v>101</v>
      </c>
      <c r="H20" s="88" t="s">
        <v>102</v>
      </c>
      <c r="I20" s="88" t="s">
        <v>85</v>
      </c>
      <c r="J20" s="180">
        <v>312000</v>
      </c>
      <c r="K20" s="79">
        <v>13</v>
      </c>
      <c r="L20" s="79">
        <v>0</v>
      </c>
      <c r="M20" s="79">
        <v>49</v>
      </c>
      <c r="N20" s="89">
        <v>6</v>
      </c>
      <c r="O20" s="90">
        <v>0</v>
      </c>
      <c r="P20" s="91">
        <f>N20+O20</f>
        <v>6</v>
      </c>
      <c r="Q20" s="80">
        <f>IFERROR(P20/M20,"-")</f>
        <v>0.12244897959184</v>
      </c>
      <c r="R20" s="79">
        <v>0</v>
      </c>
      <c r="S20" s="79">
        <v>2</v>
      </c>
      <c r="T20" s="80">
        <f>IFERROR(R20/(P20),"-")</f>
        <v>0</v>
      </c>
      <c r="U20" s="186">
        <f>IFERROR(J20/SUM(N20:O23),"-")</f>
        <v>8914.2857142857</v>
      </c>
      <c r="V20" s="82">
        <v>2</v>
      </c>
      <c r="W20" s="80">
        <f>IF(P20=0,"-",V20/P20)</f>
        <v>0.33333333333333</v>
      </c>
      <c r="X20" s="185">
        <v>34000</v>
      </c>
      <c r="Y20" s="186">
        <f>IFERROR(X20/P20,"-")</f>
        <v>5666.6666666667</v>
      </c>
      <c r="Z20" s="186">
        <f>IFERROR(X20/V20,"-")</f>
        <v>17000</v>
      </c>
      <c r="AA20" s="180">
        <f>SUM(X20:X23)-SUM(J20:J23)</f>
        <v>1629000</v>
      </c>
      <c r="AB20" s="83">
        <f>SUM(X20:X23)/SUM(J20:J23)</f>
        <v>6.2211538461538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>
        <v>1</v>
      </c>
      <c r="AN20" s="99">
        <f>IF(P20=0,"",IF(AM20=0,"",(AM20/P20)))</f>
        <v>0.16666666666667</v>
      </c>
      <c r="AO20" s="98"/>
      <c r="AP20" s="100">
        <f>IFERROR(AO20/AM20,"-")</f>
        <v>0</v>
      </c>
      <c r="AQ20" s="101"/>
      <c r="AR20" s="102">
        <f>IFERROR(AQ20/AM20,"-")</f>
        <v>0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4</v>
      </c>
      <c r="BF20" s="111">
        <f>IF(P20=0,"",IF(BE20=0,"",(BE20/P20)))</f>
        <v>0.66666666666667</v>
      </c>
      <c r="BG20" s="110">
        <v>2</v>
      </c>
      <c r="BH20" s="112">
        <f>IFERROR(BG20/BE20,"-")</f>
        <v>0.5</v>
      </c>
      <c r="BI20" s="113">
        <v>34000</v>
      </c>
      <c r="BJ20" s="114">
        <f>IFERROR(BI20/BE20,"-")</f>
        <v>8500</v>
      </c>
      <c r="BK20" s="115"/>
      <c r="BL20" s="115">
        <v>1</v>
      </c>
      <c r="BM20" s="115">
        <v>1</v>
      </c>
      <c r="BN20" s="117">
        <v>1</v>
      </c>
      <c r="BO20" s="118">
        <f>IF(P20=0,"",IF(BN20=0,"",(BN20/P20)))</f>
        <v>0.16666666666667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2</v>
      </c>
      <c r="CP20" s="139">
        <v>34000</v>
      </c>
      <c r="CQ20" s="139">
        <v>30000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103</v>
      </c>
      <c r="C21" s="189"/>
      <c r="D21" s="189" t="s">
        <v>87</v>
      </c>
      <c r="E21" s="189" t="s">
        <v>88</v>
      </c>
      <c r="F21" s="189" t="s">
        <v>65</v>
      </c>
      <c r="G21" s="88"/>
      <c r="H21" s="88" t="s">
        <v>102</v>
      </c>
      <c r="I21" s="88" t="s">
        <v>89</v>
      </c>
      <c r="J21" s="180"/>
      <c r="K21" s="79">
        <v>23</v>
      </c>
      <c r="L21" s="79">
        <v>0</v>
      </c>
      <c r="M21" s="79">
        <v>130</v>
      </c>
      <c r="N21" s="89">
        <v>9</v>
      </c>
      <c r="O21" s="90">
        <v>0</v>
      </c>
      <c r="P21" s="91">
        <f>N21+O21</f>
        <v>9</v>
      </c>
      <c r="Q21" s="80">
        <f>IFERROR(P21/M21,"-")</f>
        <v>0.069230769230769</v>
      </c>
      <c r="R21" s="79">
        <v>0</v>
      </c>
      <c r="S21" s="79">
        <v>2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2</v>
      </c>
      <c r="AN21" s="99">
        <f>IF(P21=0,"",IF(AM21=0,"",(AM21/P21)))</f>
        <v>0.22222222222222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1</v>
      </c>
      <c r="AW21" s="105">
        <f>IF(P21=0,"",IF(AV21=0,"",(AV21/P21)))</f>
        <v>0.11111111111111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2</v>
      </c>
      <c r="BF21" s="111">
        <f>IF(P21=0,"",IF(BE21=0,"",(BE21/P21)))</f>
        <v>0.22222222222222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</v>
      </c>
      <c r="BO21" s="118">
        <f>IF(P21=0,"",IF(BN21=0,"",(BN21/P21)))</f>
        <v>0.11111111111111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3</v>
      </c>
      <c r="BX21" s="125">
        <f>IF(P21=0,"",IF(BW21=0,"",(BW21/P21)))</f>
        <v>0.33333333333333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104</v>
      </c>
      <c r="C22" s="189"/>
      <c r="D22" s="189" t="s">
        <v>91</v>
      </c>
      <c r="E22" s="189" t="s">
        <v>92</v>
      </c>
      <c r="F22" s="189" t="s">
        <v>65</v>
      </c>
      <c r="G22" s="88"/>
      <c r="H22" s="88" t="s">
        <v>102</v>
      </c>
      <c r="I22" s="88" t="s">
        <v>93</v>
      </c>
      <c r="J22" s="180"/>
      <c r="K22" s="79">
        <v>5</v>
      </c>
      <c r="L22" s="79">
        <v>0</v>
      </c>
      <c r="M22" s="79">
        <v>43</v>
      </c>
      <c r="N22" s="89">
        <v>1</v>
      </c>
      <c r="O22" s="90">
        <v>0</v>
      </c>
      <c r="P22" s="91">
        <f>N22+O22</f>
        <v>1</v>
      </c>
      <c r="Q22" s="80">
        <f>IFERROR(P22/M22,"-")</f>
        <v>0.023255813953488</v>
      </c>
      <c r="R22" s="79">
        <v>0</v>
      </c>
      <c r="S22" s="79">
        <v>0</v>
      </c>
      <c r="T22" s="80">
        <f>IFERROR(R22/(P22),"-")</f>
        <v>0</v>
      </c>
      <c r="U22" s="186"/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1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105</v>
      </c>
      <c r="C23" s="189"/>
      <c r="D23" s="189" t="s">
        <v>95</v>
      </c>
      <c r="E23" s="189" t="s">
        <v>95</v>
      </c>
      <c r="F23" s="189" t="s">
        <v>70</v>
      </c>
      <c r="G23" s="88"/>
      <c r="H23" s="88"/>
      <c r="I23" s="88"/>
      <c r="J23" s="180"/>
      <c r="K23" s="79">
        <v>145</v>
      </c>
      <c r="L23" s="79">
        <v>71</v>
      </c>
      <c r="M23" s="79">
        <v>25</v>
      </c>
      <c r="N23" s="89">
        <v>18</v>
      </c>
      <c r="O23" s="90">
        <v>1</v>
      </c>
      <c r="P23" s="91">
        <f>N23+O23</f>
        <v>19</v>
      </c>
      <c r="Q23" s="80">
        <f>IFERROR(P23/M23,"-")</f>
        <v>0.76</v>
      </c>
      <c r="R23" s="79">
        <v>3</v>
      </c>
      <c r="S23" s="79">
        <v>7</v>
      </c>
      <c r="T23" s="80">
        <f>IFERROR(R23/(P23),"-")</f>
        <v>0.15789473684211</v>
      </c>
      <c r="U23" s="186"/>
      <c r="V23" s="82">
        <v>6</v>
      </c>
      <c r="W23" s="80">
        <f>IF(P23=0,"-",V23/P23)</f>
        <v>0.31578947368421</v>
      </c>
      <c r="X23" s="185">
        <v>1907000</v>
      </c>
      <c r="Y23" s="186">
        <f>IFERROR(X23/P23,"-")</f>
        <v>100368.42105263</v>
      </c>
      <c r="Z23" s="186">
        <f>IFERROR(X23/V23,"-")</f>
        <v>317833.33333333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4</v>
      </c>
      <c r="BF23" s="111">
        <f>IF(P23=0,"",IF(BE23=0,"",(BE23/P23)))</f>
        <v>0.21052631578947</v>
      </c>
      <c r="BG23" s="110">
        <v>2</v>
      </c>
      <c r="BH23" s="112">
        <f>IFERROR(BG23/BE23,"-")</f>
        <v>0.5</v>
      </c>
      <c r="BI23" s="113">
        <v>6000</v>
      </c>
      <c r="BJ23" s="114">
        <f>IFERROR(BI23/BE23,"-")</f>
        <v>1500</v>
      </c>
      <c r="BK23" s="115">
        <v>1</v>
      </c>
      <c r="BL23" s="115">
        <v>1</v>
      </c>
      <c r="BM23" s="115"/>
      <c r="BN23" s="117">
        <v>7</v>
      </c>
      <c r="BO23" s="118">
        <f>IF(P23=0,"",IF(BN23=0,"",(BN23/P23)))</f>
        <v>0.36842105263158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6</v>
      </c>
      <c r="BX23" s="125">
        <f>IF(P23=0,"",IF(BW23=0,"",(BW23/P23)))</f>
        <v>0.31578947368421</v>
      </c>
      <c r="BY23" s="126">
        <v>3</v>
      </c>
      <c r="BZ23" s="127">
        <f>IFERROR(BY23/BW23,"-")</f>
        <v>0.5</v>
      </c>
      <c r="CA23" s="128">
        <v>26000</v>
      </c>
      <c r="CB23" s="129">
        <f>IFERROR(CA23/BW23,"-")</f>
        <v>4333.3333333333</v>
      </c>
      <c r="CC23" s="130">
        <v>1</v>
      </c>
      <c r="CD23" s="130"/>
      <c r="CE23" s="130">
        <v>2</v>
      </c>
      <c r="CF23" s="131">
        <v>2</v>
      </c>
      <c r="CG23" s="132">
        <f>IF(P23=0,"",IF(CF23=0,"",(CF23/P23)))</f>
        <v>0.10526315789474</v>
      </c>
      <c r="CH23" s="133">
        <v>1</v>
      </c>
      <c r="CI23" s="134">
        <f>IFERROR(CH23/CF23,"-")</f>
        <v>0.5</v>
      </c>
      <c r="CJ23" s="135">
        <v>1875000</v>
      </c>
      <c r="CK23" s="136">
        <f>IFERROR(CJ23/CF23,"-")</f>
        <v>937500</v>
      </c>
      <c r="CL23" s="137"/>
      <c r="CM23" s="137"/>
      <c r="CN23" s="137">
        <v>1</v>
      </c>
      <c r="CO23" s="138">
        <v>6</v>
      </c>
      <c r="CP23" s="139">
        <v>1907000</v>
      </c>
      <c r="CQ23" s="139">
        <v>1875000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>
        <f>AB24</f>
        <v>0.60833333333333</v>
      </c>
      <c r="B24" s="189" t="s">
        <v>106</v>
      </c>
      <c r="C24" s="189"/>
      <c r="D24" s="189" t="s">
        <v>72</v>
      </c>
      <c r="E24" s="189" t="s">
        <v>107</v>
      </c>
      <c r="F24" s="189" t="s">
        <v>65</v>
      </c>
      <c r="G24" s="88" t="s">
        <v>108</v>
      </c>
      <c r="H24" s="88" t="s">
        <v>109</v>
      </c>
      <c r="I24" s="88" t="s">
        <v>110</v>
      </c>
      <c r="J24" s="180">
        <v>120000</v>
      </c>
      <c r="K24" s="79">
        <v>1</v>
      </c>
      <c r="L24" s="79">
        <v>0</v>
      </c>
      <c r="M24" s="79">
        <v>10</v>
      </c>
      <c r="N24" s="89">
        <v>1</v>
      </c>
      <c r="O24" s="90">
        <v>0</v>
      </c>
      <c r="P24" s="91">
        <f>N24+O24</f>
        <v>1</v>
      </c>
      <c r="Q24" s="80">
        <f>IFERROR(P24/M24,"-")</f>
        <v>0.1</v>
      </c>
      <c r="R24" s="79">
        <v>0</v>
      </c>
      <c r="S24" s="79">
        <v>1</v>
      </c>
      <c r="T24" s="80">
        <f>IFERROR(R24/(P24),"-")</f>
        <v>0</v>
      </c>
      <c r="U24" s="186">
        <f>IFERROR(J24/SUM(N24:O26),"-")</f>
        <v>7058.8235294118</v>
      </c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>
        <f>SUM(X24:X26)-SUM(J24:J26)</f>
        <v>-47000</v>
      </c>
      <c r="AB24" s="83">
        <f>SUM(X24:X26)/SUM(J24:J26)</f>
        <v>0.60833333333333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1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111</v>
      </c>
      <c r="C25" s="189"/>
      <c r="D25" s="189" t="s">
        <v>112</v>
      </c>
      <c r="E25" s="189" t="s">
        <v>113</v>
      </c>
      <c r="F25" s="189" t="s">
        <v>65</v>
      </c>
      <c r="G25" s="88"/>
      <c r="H25" s="88" t="s">
        <v>109</v>
      </c>
      <c r="I25" s="88" t="s">
        <v>114</v>
      </c>
      <c r="J25" s="180"/>
      <c r="K25" s="79">
        <v>16</v>
      </c>
      <c r="L25" s="79">
        <v>0</v>
      </c>
      <c r="M25" s="79">
        <v>55</v>
      </c>
      <c r="N25" s="89">
        <v>10</v>
      </c>
      <c r="O25" s="90">
        <v>0</v>
      </c>
      <c r="P25" s="91">
        <f>N25+O25</f>
        <v>10</v>
      </c>
      <c r="Q25" s="80">
        <f>IFERROR(P25/M25,"-")</f>
        <v>0.18181818181818</v>
      </c>
      <c r="R25" s="79">
        <v>0</v>
      </c>
      <c r="S25" s="79">
        <v>2</v>
      </c>
      <c r="T25" s="80">
        <f>IFERROR(R25/(P25),"-")</f>
        <v>0</v>
      </c>
      <c r="U25" s="186"/>
      <c r="V25" s="82">
        <v>1</v>
      </c>
      <c r="W25" s="80">
        <f>IF(P25=0,"-",V25/P25)</f>
        <v>0.1</v>
      </c>
      <c r="X25" s="185">
        <v>1000</v>
      </c>
      <c r="Y25" s="186">
        <f>IFERROR(X25/P25,"-")</f>
        <v>100</v>
      </c>
      <c r="Z25" s="186">
        <f>IFERROR(X25/V25,"-")</f>
        <v>1000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2</v>
      </c>
      <c r="BF25" s="111">
        <f>IF(P25=0,"",IF(BE25=0,"",(BE25/P25)))</f>
        <v>0.2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5</v>
      </c>
      <c r="BO25" s="118">
        <f>IF(P25=0,"",IF(BN25=0,"",(BN25/P25)))</f>
        <v>0.5</v>
      </c>
      <c r="BP25" s="119">
        <v>1</v>
      </c>
      <c r="BQ25" s="120">
        <f>IFERROR(BP25/BN25,"-")</f>
        <v>0.2</v>
      </c>
      <c r="BR25" s="121">
        <v>1000</v>
      </c>
      <c r="BS25" s="122">
        <f>IFERROR(BR25/BN25,"-")</f>
        <v>200</v>
      </c>
      <c r="BT25" s="123">
        <v>1</v>
      </c>
      <c r="BU25" s="123"/>
      <c r="BV25" s="123"/>
      <c r="BW25" s="124">
        <v>2</v>
      </c>
      <c r="BX25" s="125">
        <f>IF(P25=0,"",IF(BW25=0,"",(BW25/P25)))</f>
        <v>0.2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>
        <v>1</v>
      </c>
      <c r="CG25" s="132">
        <f>IF(P25=0,"",IF(CF25=0,"",(CF25/P25)))</f>
        <v>0.1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1</v>
      </c>
      <c r="CP25" s="139">
        <v>1000</v>
      </c>
      <c r="CQ25" s="139">
        <v>1000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115</v>
      </c>
      <c r="C26" s="189"/>
      <c r="D26" s="189" t="s">
        <v>95</v>
      </c>
      <c r="E26" s="189" t="s">
        <v>95</v>
      </c>
      <c r="F26" s="189" t="s">
        <v>70</v>
      </c>
      <c r="G26" s="88"/>
      <c r="H26" s="88"/>
      <c r="I26" s="88"/>
      <c r="J26" s="180"/>
      <c r="K26" s="79">
        <v>32</v>
      </c>
      <c r="L26" s="79">
        <v>25</v>
      </c>
      <c r="M26" s="79">
        <v>12</v>
      </c>
      <c r="N26" s="89">
        <v>6</v>
      </c>
      <c r="O26" s="90">
        <v>0</v>
      </c>
      <c r="P26" s="91">
        <f>N26+O26</f>
        <v>6</v>
      </c>
      <c r="Q26" s="80">
        <f>IFERROR(P26/M26,"-")</f>
        <v>0.5</v>
      </c>
      <c r="R26" s="79">
        <v>1</v>
      </c>
      <c r="S26" s="79">
        <v>1</v>
      </c>
      <c r="T26" s="80">
        <f>IFERROR(R26/(P26),"-")</f>
        <v>0.16666666666667</v>
      </c>
      <c r="U26" s="186"/>
      <c r="V26" s="82">
        <v>3</v>
      </c>
      <c r="W26" s="80">
        <f>IF(P26=0,"-",V26/P26)</f>
        <v>0.5</v>
      </c>
      <c r="X26" s="185">
        <v>72000</v>
      </c>
      <c r="Y26" s="186">
        <f>IFERROR(X26/P26,"-")</f>
        <v>12000</v>
      </c>
      <c r="Z26" s="186">
        <f>IFERROR(X26/V26,"-")</f>
        <v>24000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0.16666666666667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2</v>
      </c>
      <c r="BO26" s="118">
        <f>IF(P26=0,"",IF(BN26=0,"",(BN26/P26)))</f>
        <v>0.33333333333333</v>
      </c>
      <c r="BP26" s="119">
        <v>1</v>
      </c>
      <c r="BQ26" s="120">
        <f>IFERROR(BP26/BN26,"-")</f>
        <v>0.5</v>
      </c>
      <c r="BR26" s="121">
        <v>55000</v>
      </c>
      <c r="BS26" s="122">
        <f>IFERROR(BR26/BN26,"-")</f>
        <v>27500</v>
      </c>
      <c r="BT26" s="123"/>
      <c r="BU26" s="123"/>
      <c r="BV26" s="123">
        <v>1</v>
      </c>
      <c r="BW26" s="124">
        <v>2</v>
      </c>
      <c r="BX26" s="125">
        <f>IF(P26=0,"",IF(BW26=0,"",(BW26/P26)))</f>
        <v>0.33333333333333</v>
      </c>
      <c r="BY26" s="126">
        <v>2</v>
      </c>
      <c r="BZ26" s="127">
        <f>IFERROR(BY26/BW26,"-")</f>
        <v>1</v>
      </c>
      <c r="CA26" s="128">
        <v>17000</v>
      </c>
      <c r="CB26" s="129">
        <f>IFERROR(CA26/BW26,"-")</f>
        <v>8500</v>
      </c>
      <c r="CC26" s="130">
        <v>1</v>
      </c>
      <c r="CD26" s="130"/>
      <c r="CE26" s="130">
        <v>1</v>
      </c>
      <c r="CF26" s="131">
        <v>1</v>
      </c>
      <c r="CG26" s="132">
        <f>IF(P26=0,"",IF(CF26=0,"",(CF26/P26)))</f>
        <v>0.16666666666667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3</v>
      </c>
      <c r="CP26" s="139">
        <v>72000</v>
      </c>
      <c r="CQ26" s="139">
        <v>55000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0.45512820512821</v>
      </c>
      <c r="B27" s="189" t="s">
        <v>116</v>
      </c>
      <c r="C27" s="189"/>
      <c r="D27" s="189" t="s">
        <v>117</v>
      </c>
      <c r="E27" s="189" t="s">
        <v>118</v>
      </c>
      <c r="F27" s="189" t="s">
        <v>65</v>
      </c>
      <c r="G27" s="88" t="s">
        <v>101</v>
      </c>
      <c r="H27" s="88" t="s">
        <v>75</v>
      </c>
      <c r="I27" s="190" t="s">
        <v>119</v>
      </c>
      <c r="J27" s="180">
        <v>156000</v>
      </c>
      <c r="K27" s="79">
        <v>23</v>
      </c>
      <c r="L27" s="79">
        <v>0</v>
      </c>
      <c r="M27" s="79">
        <v>90</v>
      </c>
      <c r="N27" s="89">
        <v>14</v>
      </c>
      <c r="O27" s="90">
        <v>0</v>
      </c>
      <c r="P27" s="91">
        <f>N27+O27</f>
        <v>14</v>
      </c>
      <c r="Q27" s="80">
        <f>IFERROR(P27/M27,"-")</f>
        <v>0.15555555555556</v>
      </c>
      <c r="R27" s="79">
        <v>1</v>
      </c>
      <c r="S27" s="79">
        <v>4</v>
      </c>
      <c r="T27" s="80">
        <f>IFERROR(R27/(P27),"-")</f>
        <v>0.071428571428571</v>
      </c>
      <c r="U27" s="186">
        <f>IFERROR(J27/SUM(N27:O28),"-")</f>
        <v>8666.6666666667</v>
      </c>
      <c r="V27" s="82">
        <v>4</v>
      </c>
      <c r="W27" s="80">
        <f>IF(P27=0,"-",V27/P27)</f>
        <v>0.28571428571429</v>
      </c>
      <c r="X27" s="185">
        <v>57000</v>
      </c>
      <c r="Y27" s="186">
        <f>IFERROR(X27/P27,"-")</f>
        <v>4071.4285714286</v>
      </c>
      <c r="Z27" s="186">
        <f>IFERROR(X27/V27,"-")</f>
        <v>14250</v>
      </c>
      <c r="AA27" s="180">
        <f>SUM(X27:X28)-SUM(J27:J28)</f>
        <v>-85000</v>
      </c>
      <c r="AB27" s="83">
        <f>SUM(X27:X28)/SUM(J27:J28)</f>
        <v>0.45512820512821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5</v>
      </c>
      <c r="BF27" s="111">
        <f>IF(P27=0,"",IF(BE27=0,"",(BE27/P27)))</f>
        <v>0.35714285714286</v>
      </c>
      <c r="BG27" s="110">
        <v>1</v>
      </c>
      <c r="BH27" s="112">
        <f>IFERROR(BG27/BE27,"-")</f>
        <v>0.2</v>
      </c>
      <c r="BI27" s="113">
        <v>3000</v>
      </c>
      <c r="BJ27" s="114">
        <f>IFERROR(BI27/BE27,"-")</f>
        <v>600</v>
      </c>
      <c r="BK27" s="115">
        <v>1</v>
      </c>
      <c r="BL27" s="115"/>
      <c r="BM27" s="115"/>
      <c r="BN27" s="117">
        <v>4</v>
      </c>
      <c r="BO27" s="118">
        <f>IF(P27=0,"",IF(BN27=0,"",(BN27/P27)))</f>
        <v>0.28571428571429</v>
      </c>
      <c r="BP27" s="119">
        <v>1</v>
      </c>
      <c r="BQ27" s="120">
        <f>IFERROR(BP27/BN27,"-")</f>
        <v>0.25</v>
      </c>
      <c r="BR27" s="121">
        <v>33000</v>
      </c>
      <c r="BS27" s="122">
        <f>IFERROR(BR27/BN27,"-")</f>
        <v>8250</v>
      </c>
      <c r="BT27" s="123"/>
      <c r="BU27" s="123"/>
      <c r="BV27" s="123">
        <v>1</v>
      </c>
      <c r="BW27" s="124">
        <v>4</v>
      </c>
      <c r="BX27" s="125">
        <f>IF(P27=0,"",IF(BW27=0,"",(BW27/P27)))</f>
        <v>0.28571428571429</v>
      </c>
      <c r="BY27" s="126">
        <v>2</v>
      </c>
      <c r="BZ27" s="127">
        <f>IFERROR(BY27/BW27,"-")</f>
        <v>0.5</v>
      </c>
      <c r="CA27" s="128">
        <v>21000</v>
      </c>
      <c r="CB27" s="129">
        <f>IFERROR(CA27/BW27,"-")</f>
        <v>5250</v>
      </c>
      <c r="CC27" s="130"/>
      <c r="CD27" s="130">
        <v>1</v>
      </c>
      <c r="CE27" s="130">
        <v>1</v>
      </c>
      <c r="CF27" s="131">
        <v>1</v>
      </c>
      <c r="CG27" s="132">
        <f>IF(P27=0,"",IF(CF27=0,"",(CF27/P27)))</f>
        <v>0.071428571428571</v>
      </c>
      <c r="CH27" s="133"/>
      <c r="CI27" s="134">
        <f>IFERROR(CH27/CF27,"-")</f>
        <v>0</v>
      </c>
      <c r="CJ27" s="135"/>
      <c r="CK27" s="136">
        <f>IFERROR(CJ27/CF27,"-")</f>
        <v>0</v>
      </c>
      <c r="CL27" s="137"/>
      <c r="CM27" s="137"/>
      <c r="CN27" s="137"/>
      <c r="CO27" s="138">
        <v>4</v>
      </c>
      <c r="CP27" s="139">
        <v>57000</v>
      </c>
      <c r="CQ27" s="139">
        <v>33000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120</v>
      </c>
      <c r="C28" s="189"/>
      <c r="D28" s="189" t="s">
        <v>117</v>
      </c>
      <c r="E28" s="189" t="s">
        <v>118</v>
      </c>
      <c r="F28" s="189" t="s">
        <v>70</v>
      </c>
      <c r="G28" s="88"/>
      <c r="H28" s="88"/>
      <c r="I28" s="88"/>
      <c r="J28" s="180"/>
      <c r="K28" s="79">
        <v>24</v>
      </c>
      <c r="L28" s="79">
        <v>17</v>
      </c>
      <c r="M28" s="79">
        <v>5</v>
      </c>
      <c r="N28" s="89">
        <v>4</v>
      </c>
      <c r="O28" s="90">
        <v>0</v>
      </c>
      <c r="P28" s="91">
        <f>N28+O28</f>
        <v>4</v>
      </c>
      <c r="Q28" s="80">
        <f>IFERROR(P28/M28,"-")</f>
        <v>0.8</v>
      </c>
      <c r="R28" s="79">
        <v>1</v>
      </c>
      <c r="S28" s="79">
        <v>2</v>
      </c>
      <c r="T28" s="80">
        <f>IFERROR(R28/(P28),"-")</f>
        <v>0.25</v>
      </c>
      <c r="U28" s="186"/>
      <c r="V28" s="82">
        <v>2</v>
      </c>
      <c r="W28" s="80">
        <f>IF(P28=0,"-",V28/P28)</f>
        <v>0.5</v>
      </c>
      <c r="X28" s="185">
        <v>14000</v>
      </c>
      <c r="Y28" s="186">
        <f>IFERROR(X28/P28,"-")</f>
        <v>3500</v>
      </c>
      <c r="Z28" s="186">
        <f>IFERROR(X28/V28,"-")</f>
        <v>7000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1</v>
      </c>
      <c r="BO28" s="118">
        <f>IF(P28=0,"",IF(BN28=0,"",(BN28/P28)))</f>
        <v>0.25</v>
      </c>
      <c r="BP28" s="119">
        <v>1</v>
      </c>
      <c r="BQ28" s="120">
        <f>IFERROR(BP28/BN28,"-")</f>
        <v>1</v>
      </c>
      <c r="BR28" s="121">
        <v>6000</v>
      </c>
      <c r="BS28" s="122">
        <f>IFERROR(BR28/BN28,"-")</f>
        <v>6000</v>
      </c>
      <c r="BT28" s="123"/>
      <c r="BU28" s="123">
        <v>1</v>
      </c>
      <c r="BV28" s="123"/>
      <c r="BW28" s="124">
        <v>3</v>
      </c>
      <c r="BX28" s="125">
        <f>IF(P28=0,"",IF(BW28=0,"",(BW28/P28)))</f>
        <v>0.75</v>
      </c>
      <c r="BY28" s="126">
        <v>1</v>
      </c>
      <c r="BZ28" s="127">
        <f>IFERROR(BY28/BW28,"-")</f>
        <v>0.33333333333333</v>
      </c>
      <c r="CA28" s="128">
        <v>8000</v>
      </c>
      <c r="CB28" s="129">
        <f>IFERROR(CA28/BW28,"-")</f>
        <v>2666.6666666667</v>
      </c>
      <c r="CC28" s="130"/>
      <c r="CD28" s="130">
        <v>1</v>
      </c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2</v>
      </c>
      <c r="CP28" s="139">
        <v>14000</v>
      </c>
      <c r="CQ28" s="139">
        <v>8000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0.33333333333333</v>
      </c>
      <c r="B29" s="189" t="s">
        <v>121</v>
      </c>
      <c r="C29" s="189"/>
      <c r="D29" s="189" t="s">
        <v>117</v>
      </c>
      <c r="E29" s="189" t="s">
        <v>118</v>
      </c>
      <c r="F29" s="189" t="s">
        <v>65</v>
      </c>
      <c r="G29" s="88" t="s">
        <v>122</v>
      </c>
      <c r="H29" s="88" t="s">
        <v>67</v>
      </c>
      <c r="I29" s="88" t="s">
        <v>123</v>
      </c>
      <c r="J29" s="180">
        <v>144000</v>
      </c>
      <c r="K29" s="79">
        <v>15</v>
      </c>
      <c r="L29" s="79">
        <v>0</v>
      </c>
      <c r="M29" s="79">
        <v>80</v>
      </c>
      <c r="N29" s="89">
        <v>11</v>
      </c>
      <c r="O29" s="90">
        <v>0</v>
      </c>
      <c r="P29" s="91">
        <f>N29+O29</f>
        <v>11</v>
      </c>
      <c r="Q29" s="80">
        <f>IFERROR(P29/M29,"-")</f>
        <v>0.1375</v>
      </c>
      <c r="R29" s="79">
        <v>1</v>
      </c>
      <c r="S29" s="79">
        <v>3</v>
      </c>
      <c r="T29" s="80">
        <f>IFERROR(R29/(P29),"-")</f>
        <v>0.090909090909091</v>
      </c>
      <c r="U29" s="186">
        <f>IFERROR(J29/SUM(N29:O30),"-")</f>
        <v>9000</v>
      </c>
      <c r="V29" s="82">
        <v>3</v>
      </c>
      <c r="W29" s="80">
        <f>IF(P29=0,"-",V29/P29)</f>
        <v>0.27272727272727</v>
      </c>
      <c r="X29" s="185">
        <v>18000</v>
      </c>
      <c r="Y29" s="186">
        <f>IFERROR(X29/P29,"-")</f>
        <v>1636.3636363636</v>
      </c>
      <c r="Z29" s="186">
        <f>IFERROR(X29/V29,"-")</f>
        <v>6000</v>
      </c>
      <c r="AA29" s="180">
        <f>SUM(X29:X30)-SUM(J29:J30)</f>
        <v>-96000</v>
      </c>
      <c r="AB29" s="83">
        <f>SUM(X29:X30)/SUM(J29:J30)</f>
        <v>0.33333333333333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1</v>
      </c>
      <c r="AW29" s="105">
        <f>IF(P29=0,"",IF(AV29=0,"",(AV29/P29)))</f>
        <v>0.090909090909091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>
        <v>3</v>
      </c>
      <c r="BF29" s="111">
        <f>IF(P29=0,"",IF(BE29=0,"",(BE29/P29)))</f>
        <v>0.27272727272727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4</v>
      </c>
      <c r="BO29" s="118">
        <f>IF(P29=0,"",IF(BN29=0,"",(BN29/P29)))</f>
        <v>0.36363636363636</v>
      </c>
      <c r="BP29" s="119">
        <v>1</v>
      </c>
      <c r="BQ29" s="120">
        <f>IFERROR(BP29/BN29,"-")</f>
        <v>0.25</v>
      </c>
      <c r="BR29" s="121">
        <v>10000</v>
      </c>
      <c r="BS29" s="122">
        <f>IFERROR(BR29/BN29,"-")</f>
        <v>2500</v>
      </c>
      <c r="BT29" s="123"/>
      <c r="BU29" s="123">
        <v>1</v>
      </c>
      <c r="BV29" s="123"/>
      <c r="BW29" s="124">
        <v>2</v>
      </c>
      <c r="BX29" s="125">
        <f>IF(P29=0,"",IF(BW29=0,"",(BW29/P29)))</f>
        <v>0.18181818181818</v>
      </c>
      <c r="BY29" s="126">
        <v>1</v>
      </c>
      <c r="BZ29" s="127">
        <f>IFERROR(BY29/BW29,"-")</f>
        <v>0.5</v>
      </c>
      <c r="CA29" s="128">
        <v>3000</v>
      </c>
      <c r="CB29" s="129">
        <f>IFERROR(CA29/BW29,"-")</f>
        <v>1500</v>
      </c>
      <c r="CC29" s="130">
        <v>1</v>
      </c>
      <c r="CD29" s="130"/>
      <c r="CE29" s="130"/>
      <c r="CF29" s="131">
        <v>1</v>
      </c>
      <c r="CG29" s="132">
        <f>IF(P29=0,"",IF(CF29=0,"",(CF29/P29)))</f>
        <v>0.090909090909091</v>
      </c>
      <c r="CH29" s="133">
        <v>1</v>
      </c>
      <c r="CI29" s="134">
        <f>IFERROR(CH29/CF29,"-")</f>
        <v>1</v>
      </c>
      <c r="CJ29" s="135">
        <v>5000</v>
      </c>
      <c r="CK29" s="136">
        <f>IFERROR(CJ29/CF29,"-")</f>
        <v>5000</v>
      </c>
      <c r="CL29" s="137">
        <v>1</v>
      </c>
      <c r="CM29" s="137"/>
      <c r="CN29" s="137"/>
      <c r="CO29" s="138">
        <v>3</v>
      </c>
      <c r="CP29" s="139">
        <v>18000</v>
      </c>
      <c r="CQ29" s="139">
        <v>10000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124</v>
      </c>
      <c r="C30" s="189"/>
      <c r="D30" s="189" t="s">
        <v>117</v>
      </c>
      <c r="E30" s="189" t="s">
        <v>118</v>
      </c>
      <c r="F30" s="189" t="s">
        <v>70</v>
      </c>
      <c r="G30" s="88"/>
      <c r="H30" s="88"/>
      <c r="I30" s="88"/>
      <c r="J30" s="180"/>
      <c r="K30" s="79">
        <v>40</v>
      </c>
      <c r="L30" s="79">
        <v>33</v>
      </c>
      <c r="M30" s="79">
        <v>9</v>
      </c>
      <c r="N30" s="89">
        <v>5</v>
      </c>
      <c r="O30" s="90">
        <v>0</v>
      </c>
      <c r="P30" s="91">
        <f>N30+O30</f>
        <v>5</v>
      </c>
      <c r="Q30" s="80">
        <f>IFERROR(P30/M30,"-")</f>
        <v>0.55555555555556</v>
      </c>
      <c r="R30" s="79">
        <v>0</v>
      </c>
      <c r="S30" s="79">
        <v>1</v>
      </c>
      <c r="T30" s="80">
        <f>IFERROR(R30/(P30),"-")</f>
        <v>0</v>
      </c>
      <c r="U30" s="186"/>
      <c r="V30" s="82">
        <v>2</v>
      </c>
      <c r="W30" s="80">
        <f>IF(P30=0,"-",V30/P30)</f>
        <v>0.4</v>
      </c>
      <c r="X30" s="185">
        <v>30000</v>
      </c>
      <c r="Y30" s="186">
        <f>IFERROR(X30/P30,"-")</f>
        <v>6000</v>
      </c>
      <c r="Z30" s="186">
        <f>IFERROR(X30/V30,"-")</f>
        <v>15000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3</v>
      </c>
      <c r="BO30" s="118">
        <f>IF(P30=0,"",IF(BN30=0,"",(BN30/P30)))</f>
        <v>0.6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2</v>
      </c>
      <c r="BX30" s="125">
        <f>IF(P30=0,"",IF(BW30=0,"",(BW30/P30)))</f>
        <v>0.4</v>
      </c>
      <c r="BY30" s="126">
        <v>2</v>
      </c>
      <c r="BZ30" s="127">
        <f>IFERROR(BY30/BW30,"-")</f>
        <v>1</v>
      </c>
      <c r="CA30" s="128">
        <v>30000</v>
      </c>
      <c r="CB30" s="129">
        <f>IFERROR(CA30/BW30,"-")</f>
        <v>15000</v>
      </c>
      <c r="CC30" s="130">
        <v>1</v>
      </c>
      <c r="CD30" s="130"/>
      <c r="CE30" s="130">
        <v>1</v>
      </c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2</v>
      </c>
      <c r="CP30" s="139">
        <v>30000</v>
      </c>
      <c r="CQ30" s="139">
        <v>25000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</v>
      </c>
      <c r="B31" s="189" t="s">
        <v>125</v>
      </c>
      <c r="C31" s="189"/>
      <c r="D31" s="189" t="s">
        <v>126</v>
      </c>
      <c r="E31" s="189" t="s">
        <v>83</v>
      </c>
      <c r="F31" s="189" t="s">
        <v>65</v>
      </c>
      <c r="G31" s="88" t="s">
        <v>127</v>
      </c>
      <c r="H31" s="88" t="s">
        <v>128</v>
      </c>
      <c r="I31" s="191" t="s">
        <v>129</v>
      </c>
      <c r="J31" s="180">
        <v>36000</v>
      </c>
      <c r="K31" s="79">
        <v>2</v>
      </c>
      <c r="L31" s="79">
        <v>0</v>
      </c>
      <c r="M31" s="79">
        <v>23</v>
      </c>
      <c r="N31" s="89">
        <v>1</v>
      </c>
      <c r="O31" s="90">
        <v>0</v>
      </c>
      <c r="P31" s="91">
        <f>N31+O31</f>
        <v>1</v>
      </c>
      <c r="Q31" s="80">
        <f>IFERROR(P31/M31,"-")</f>
        <v>0.043478260869565</v>
      </c>
      <c r="R31" s="79">
        <v>0</v>
      </c>
      <c r="S31" s="79">
        <v>0</v>
      </c>
      <c r="T31" s="80">
        <f>IFERROR(R31/(P31),"-")</f>
        <v>0</v>
      </c>
      <c r="U31" s="186">
        <f>IFERROR(J31/SUM(N31:O32),"-")</f>
        <v>36000</v>
      </c>
      <c r="V31" s="82">
        <v>0</v>
      </c>
      <c r="W31" s="80">
        <f>IF(P31=0,"-",V31/P31)</f>
        <v>0</v>
      </c>
      <c r="X31" s="185">
        <v>0</v>
      </c>
      <c r="Y31" s="186">
        <f>IFERROR(X31/P31,"-")</f>
        <v>0</v>
      </c>
      <c r="Z31" s="186" t="str">
        <f>IFERROR(X31/V31,"-")</f>
        <v>-</v>
      </c>
      <c r="AA31" s="180">
        <f>SUM(X31:X32)-SUM(J31:J32)</f>
        <v>-36000</v>
      </c>
      <c r="AB31" s="83">
        <f>SUM(X31:X32)/SUM(J31:J32)</f>
        <v>0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>
        <v>1</v>
      </c>
      <c r="BX31" s="125">
        <f>IF(P31=0,"",IF(BW31=0,"",(BW31/P31)))</f>
        <v>1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130</v>
      </c>
      <c r="C32" s="189"/>
      <c r="D32" s="189" t="s">
        <v>126</v>
      </c>
      <c r="E32" s="189" t="s">
        <v>83</v>
      </c>
      <c r="F32" s="189" t="s">
        <v>70</v>
      </c>
      <c r="G32" s="88"/>
      <c r="H32" s="88"/>
      <c r="I32" s="88"/>
      <c r="J32" s="180"/>
      <c r="K32" s="79">
        <v>26</v>
      </c>
      <c r="L32" s="79">
        <v>4</v>
      </c>
      <c r="M32" s="79">
        <v>0</v>
      </c>
      <c r="N32" s="89">
        <v>0</v>
      </c>
      <c r="O32" s="90">
        <v>0</v>
      </c>
      <c r="P32" s="91">
        <f>N32+O32</f>
        <v>0</v>
      </c>
      <c r="Q32" s="80" t="str">
        <f>IFERROR(P32/M32,"-")</f>
        <v>-</v>
      </c>
      <c r="R32" s="79">
        <v>0</v>
      </c>
      <c r="S32" s="79">
        <v>0</v>
      </c>
      <c r="T32" s="80" t="str">
        <f>IFERROR(R32/(P32),"-")</f>
        <v>-</v>
      </c>
      <c r="U32" s="186"/>
      <c r="V32" s="82">
        <v>0</v>
      </c>
      <c r="W32" s="80" t="str">
        <f>IF(P32=0,"-",V32/P32)</f>
        <v>-</v>
      </c>
      <c r="X32" s="185">
        <v>0</v>
      </c>
      <c r="Y32" s="186" t="str">
        <f>IFERROR(X32/P32,"-")</f>
        <v>-</v>
      </c>
      <c r="Z32" s="186" t="str">
        <f>IFERROR(X32/V32,"-")</f>
        <v>-</v>
      </c>
      <c r="AA32" s="180"/>
      <c r="AB32" s="83"/>
      <c r="AC32" s="77"/>
      <c r="AD32" s="92"/>
      <c r="AE32" s="93" t="str">
        <f>IF(P32=0,"",IF(AD32=0,"",(AD32/P32)))</f>
        <v/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 t="str">
        <f>IF(P32=0,"",IF(AM32=0,"",(AM32/P32)))</f>
        <v/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 t="str">
        <f>IF(P32=0,"",IF(AV32=0,"",(AV32/P32)))</f>
        <v/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 t="str">
        <f>IF(P32=0,"",IF(BE32=0,"",(BE32/P32)))</f>
        <v/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 t="str">
        <f>IF(P32=0,"",IF(BN32=0,"",(BN32/P32)))</f>
        <v/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 t="str">
        <f>IF(P32=0,"",IF(BW32=0,"",(BW32/P32)))</f>
        <v/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 t="str">
        <f>IF(P32=0,"",IF(CF32=0,"",(CF32/P32)))</f>
        <v/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0.13888888888889</v>
      </c>
      <c r="B33" s="189" t="s">
        <v>131</v>
      </c>
      <c r="C33" s="189"/>
      <c r="D33" s="189" t="s">
        <v>112</v>
      </c>
      <c r="E33" s="189" t="s">
        <v>88</v>
      </c>
      <c r="F33" s="189" t="s">
        <v>65</v>
      </c>
      <c r="G33" s="88" t="s">
        <v>127</v>
      </c>
      <c r="H33" s="88" t="s">
        <v>128</v>
      </c>
      <c r="I33" s="190" t="s">
        <v>132</v>
      </c>
      <c r="J33" s="180">
        <v>36000</v>
      </c>
      <c r="K33" s="79">
        <v>9</v>
      </c>
      <c r="L33" s="79">
        <v>0</v>
      </c>
      <c r="M33" s="79">
        <v>68</v>
      </c>
      <c r="N33" s="89">
        <v>5</v>
      </c>
      <c r="O33" s="90">
        <v>0</v>
      </c>
      <c r="P33" s="91">
        <f>N33+O33</f>
        <v>5</v>
      </c>
      <c r="Q33" s="80">
        <f>IFERROR(P33/M33,"-")</f>
        <v>0.073529411764706</v>
      </c>
      <c r="R33" s="79">
        <v>0</v>
      </c>
      <c r="S33" s="79">
        <v>4</v>
      </c>
      <c r="T33" s="80">
        <f>IFERROR(R33/(P33),"-")</f>
        <v>0</v>
      </c>
      <c r="U33" s="186">
        <f>IFERROR(J33/SUM(N33:O34),"-")</f>
        <v>5142.8571428571</v>
      </c>
      <c r="V33" s="82">
        <v>0</v>
      </c>
      <c r="W33" s="80">
        <f>IF(P33=0,"-",V33/P33)</f>
        <v>0</v>
      </c>
      <c r="X33" s="185">
        <v>0</v>
      </c>
      <c r="Y33" s="186">
        <f>IFERROR(X33/P33,"-")</f>
        <v>0</v>
      </c>
      <c r="Z33" s="186" t="str">
        <f>IFERROR(X33/V33,"-")</f>
        <v>-</v>
      </c>
      <c r="AA33" s="180">
        <f>SUM(X33:X34)-SUM(J33:J34)</f>
        <v>-31000</v>
      </c>
      <c r="AB33" s="83">
        <f>SUM(X33:X34)/SUM(J33:J34)</f>
        <v>0.13888888888889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1</v>
      </c>
      <c r="BF33" s="111">
        <f>IF(P33=0,"",IF(BE33=0,"",(BE33/P33)))</f>
        <v>0.2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2</v>
      </c>
      <c r="BO33" s="118">
        <f>IF(P33=0,"",IF(BN33=0,"",(BN33/P33)))</f>
        <v>0.4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2</v>
      </c>
      <c r="BX33" s="125">
        <f>IF(P33=0,"",IF(BW33=0,"",(BW33/P33)))</f>
        <v>0.4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133</v>
      </c>
      <c r="C34" s="189"/>
      <c r="D34" s="189" t="s">
        <v>112</v>
      </c>
      <c r="E34" s="189" t="s">
        <v>88</v>
      </c>
      <c r="F34" s="189" t="s">
        <v>70</v>
      </c>
      <c r="G34" s="88"/>
      <c r="H34" s="88"/>
      <c r="I34" s="88"/>
      <c r="J34" s="180"/>
      <c r="K34" s="79">
        <v>8</v>
      </c>
      <c r="L34" s="79">
        <v>5</v>
      </c>
      <c r="M34" s="79">
        <v>0</v>
      </c>
      <c r="N34" s="89">
        <v>2</v>
      </c>
      <c r="O34" s="90">
        <v>0</v>
      </c>
      <c r="P34" s="91">
        <f>N34+O34</f>
        <v>2</v>
      </c>
      <c r="Q34" s="80" t="str">
        <f>IFERROR(P34/M34,"-")</f>
        <v>-</v>
      </c>
      <c r="R34" s="79">
        <v>1</v>
      </c>
      <c r="S34" s="79">
        <v>1</v>
      </c>
      <c r="T34" s="80">
        <f>IFERROR(R34/(P34),"-")</f>
        <v>0.5</v>
      </c>
      <c r="U34" s="186"/>
      <c r="V34" s="82">
        <v>1</v>
      </c>
      <c r="W34" s="80">
        <f>IF(P34=0,"-",V34/P34)</f>
        <v>0.5</v>
      </c>
      <c r="X34" s="185">
        <v>5000</v>
      </c>
      <c r="Y34" s="186">
        <f>IFERROR(X34/P34,"-")</f>
        <v>2500</v>
      </c>
      <c r="Z34" s="186">
        <f>IFERROR(X34/V34,"-")</f>
        <v>5000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0.5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1</v>
      </c>
      <c r="BX34" s="125">
        <f>IF(P34=0,"",IF(BW34=0,"",(BW34/P34)))</f>
        <v>0.5</v>
      </c>
      <c r="BY34" s="126">
        <v>1</v>
      </c>
      <c r="BZ34" s="127">
        <f>IFERROR(BY34/BW34,"-")</f>
        <v>1</v>
      </c>
      <c r="CA34" s="128">
        <v>5000</v>
      </c>
      <c r="CB34" s="129">
        <f>IFERROR(CA34/BW34,"-")</f>
        <v>5000</v>
      </c>
      <c r="CC34" s="130">
        <v>1</v>
      </c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5000</v>
      </c>
      <c r="CQ34" s="139">
        <v>5000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0</v>
      </c>
      <c r="B35" s="189" t="s">
        <v>134</v>
      </c>
      <c r="C35" s="189"/>
      <c r="D35" s="189" t="s">
        <v>135</v>
      </c>
      <c r="E35" s="189" t="s">
        <v>92</v>
      </c>
      <c r="F35" s="189" t="s">
        <v>65</v>
      </c>
      <c r="G35" s="88" t="s">
        <v>127</v>
      </c>
      <c r="H35" s="88" t="s">
        <v>128</v>
      </c>
      <c r="I35" s="191" t="s">
        <v>136</v>
      </c>
      <c r="J35" s="180">
        <v>36000</v>
      </c>
      <c r="K35" s="79">
        <v>0</v>
      </c>
      <c r="L35" s="79">
        <v>0</v>
      </c>
      <c r="M35" s="79">
        <v>43</v>
      </c>
      <c r="N35" s="89">
        <v>0</v>
      </c>
      <c r="O35" s="90">
        <v>0</v>
      </c>
      <c r="P35" s="91">
        <f>N35+O35</f>
        <v>0</v>
      </c>
      <c r="Q35" s="80">
        <f>IFERROR(P35/M35,"-")</f>
        <v>0</v>
      </c>
      <c r="R35" s="79">
        <v>0</v>
      </c>
      <c r="S35" s="79">
        <v>0</v>
      </c>
      <c r="T35" s="80" t="str">
        <f>IFERROR(R35/(P35),"-")</f>
        <v>-</v>
      </c>
      <c r="U35" s="186">
        <f>IFERROR(J35/SUM(N35:O36),"-")</f>
        <v>36000</v>
      </c>
      <c r="V35" s="82">
        <v>0</v>
      </c>
      <c r="W35" s="80" t="str">
        <f>IF(P35=0,"-",V35/P35)</f>
        <v>-</v>
      </c>
      <c r="X35" s="185">
        <v>0</v>
      </c>
      <c r="Y35" s="186" t="str">
        <f>IFERROR(X35/P35,"-")</f>
        <v>-</v>
      </c>
      <c r="Z35" s="186" t="str">
        <f>IFERROR(X35/V35,"-")</f>
        <v>-</v>
      </c>
      <c r="AA35" s="180">
        <f>SUM(X35:X36)-SUM(J35:J36)</f>
        <v>-36000</v>
      </c>
      <c r="AB35" s="83">
        <f>SUM(X35:X36)/SUM(J35:J36)</f>
        <v>0</v>
      </c>
      <c r="AC35" s="77"/>
      <c r="AD35" s="92"/>
      <c r="AE35" s="93" t="str">
        <f>IF(P35=0,"",IF(AD35=0,"",(AD35/P35)))</f>
        <v/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 t="str">
        <f>IF(P35=0,"",IF(AM35=0,"",(AM35/P35)))</f>
        <v/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 t="str">
        <f>IF(P35=0,"",IF(AV35=0,"",(AV35/P35)))</f>
        <v/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 t="str">
        <f>IF(P35=0,"",IF(BE35=0,"",(BE35/P35)))</f>
        <v/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 t="str">
        <f>IF(P35=0,"",IF(BN35=0,"",(BN35/P35)))</f>
        <v/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 t="str">
        <f>IF(P35=0,"",IF(BW35=0,"",(BW35/P35)))</f>
        <v/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 t="str">
        <f>IF(P35=0,"",IF(CF35=0,"",(CF35/P35)))</f>
        <v/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137</v>
      </c>
      <c r="C36" s="189"/>
      <c r="D36" s="189" t="s">
        <v>135</v>
      </c>
      <c r="E36" s="189" t="s">
        <v>92</v>
      </c>
      <c r="F36" s="189" t="s">
        <v>70</v>
      </c>
      <c r="G36" s="88"/>
      <c r="H36" s="88"/>
      <c r="I36" s="88"/>
      <c r="J36" s="180"/>
      <c r="K36" s="79">
        <v>13</v>
      </c>
      <c r="L36" s="79">
        <v>9</v>
      </c>
      <c r="M36" s="79">
        <v>0</v>
      </c>
      <c r="N36" s="89">
        <v>1</v>
      </c>
      <c r="O36" s="90">
        <v>0</v>
      </c>
      <c r="P36" s="91">
        <f>N36+O36</f>
        <v>1</v>
      </c>
      <c r="Q36" s="80" t="str">
        <f>IFERROR(P36/M36,"-")</f>
        <v>-</v>
      </c>
      <c r="R36" s="79">
        <v>0</v>
      </c>
      <c r="S36" s="79">
        <v>1</v>
      </c>
      <c r="T36" s="80">
        <f>IFERROR(R36/(P36),"-")</f>
        <v>0</v>
      </c>
      <c r="U36" s="186"/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>
        <f>IF(P36=0,"",IF(BE36=0,"",(BE36/P36)))</f>
        <v>0</v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>
        <v>1</v>
      </c>
      <c r="BX36" s="125">
        <f>IF(P36=0,"",IF(BW36=0,"",(BW36/P36)))</f>
        <v>1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</v>
      </c>
      <c r="B37" s="189" t="s">
        <v>138</v>
      </c>
      <c r="C37" s="189"/>
      <c r="D37" s="189" t="s">
        <v>139</v>
      </c>
      <c r="E37" s="189" t="s">
        <v>140</v>
      </c>
      <c r="F37" s="189" t="s">
        <v>65</v>
      </c>
      <c r="G37" s="88" t="s">
        <v>127</v>
      </c>
      <c r="H37" s="88" t="s">
        <v>128</v>
      </c>
      <c r="I37" s="190" t="s">
        <v>119</v>
      </c>
      <c r="J37" s="180">
        <v>36000</v>
      </c>
      <c r="K37" s="79">
        <v>6</v>
      </c>
      <c r="L37" s="79">
        <v>0</v>
      </c>
      <c r="M37" s="79">
        <v>39</v>
      </c>
      <c r="N37" s="89">
        <v>1</v>
      </c>
      <c r="O37" s="90">
        <v>0</v>
      </c>
      <c r="P37" s="91">
        <f>N37+O37</f>
        <v>1</v>
      </c>
      <c r="Q37" s="80">
        <f>IFERROR(P37/M37,"-")</f>
        <v>0.025641025641026</v>
      </c>
      <c r="R37" s="79">
        <v>0</v>
      </c>
      <c r="S37" s="79">
        <v>1</v>
      </c>
      <c r="T37" s="80">
        <f>IFERROR(R37/(P37),"-")</f>
        <v>0</v>
      </c>
      <c r="U37" s="186">
        <f>IFERROR(J37/SUM(N37:O38),"-")</f>
        <v>9000</v>
      </c>
      <c r="V37" s="82">
        <v>0</v>
      </c>
      <c r="W37" s="80">
        <f>IF(P37=0,"-",V37/P37)</f>
        <v>0</v>
      </c>
      <c r="X37" s="185">
        <v>0</v>
      </c>
      <c r="Y37" s="186">
        <f>IFERROR(X37/P37,"-")</f>
        <v>0</v>
      </c>
      <c r="Z37" s="186" t="str">
        <f>IFERROR(X37/V37,"-")</f>
        <v>-</v>
      </c>
      <c r="AA37" s="180">
        <f>SUM(X37:X38)-SUM(J37:J38)</f>
        <v>-36000</v>
      </c>
      <c r="AB37" s="83">
        <f>SUM(X37:X38)/SUM(J37:J38)</f>
        <v>0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1</v>
      </c>
      <c r="BO37" s="118">
        <f>IF(P37=0,"",IF(BN37=0,"",(BN37/P37)))</f>
        <v>1</v>
      </c>
      <c r="BP37" s="119"/>
      <c r="BQ37" s="120">
        <f>IFERROR(BP37/BN37,"-")</f>
        <v>0</v>
      </c>
      <c r="BR37" s="121"/>
      <c r="BS37" s="122">
        <f>IFERROR(BR37/BN37,"-")</f>
        <v>0</v>
      </c>
      <c r="BT37" s="123"/>
      <c r="BU37" s="123"/>
      <c r="BV37" s="123"/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141</v>
      </c>
      <c r="C38" s="189"/>
      <c r="D38" s="189" t="s">
        <v>139</v>
      </c>
      <c r="E38" s="189" t="s">
        <v>140</v>
      </c>
      <c r="F38" s="189" t="s">
        <v>70</v>
      </c>
      <c r="G38" s="88"/>
      <c r="H38" s="88"/>
      <c r="I38" s="88"/>
      <c r="J38" s="180"/>
      <c r="K38" s="79">
        <v>10</v>
      </c>
      <c r="L38" s="79">
        <v>8</v>
      </c>
      <c r="M38" s="79">
        <v>7</v>
      </c>
      <c r="N38" s="89">
        <v>3</v>
      </c>
      <c r="O38" s="90">
        <v>0</v>
      </c>
      <c r="P38" s="91">
        <f>N38+O38</f>
        <v>3</v>
      </c>
      <c r="Q38" s="80">
        <f>IFERROR(P38/M38,"-")</f>
        <v>0.42857142857143</v>
      </c>
      <c r="R38" s="79">
        <v>0</v>
      </c>
      <c r="S38" s="79">
        <v>2</v>
      </c>
      <c r="T38" s="80">
        <f>IFERROR(R38/(P38),"-")</f>
        <v>0</v>
      </c>
      <c r="U38" s="186"/>
      <c r="V38" s="82">
        <v>0</v>
      </c>
      <c r="W38" s="80">
        <f>IF(P38=0,"-",V38/P38)</f>
        <v>0</v>
      </c>
      <c r="X38" s="185">
        <v>0</v>
      </c>
      <c r="Y38" s="186">
        <f>IFERROR(X38/P38,"-")</f>
        <v>0</v>
      </c>
      <c r="Z38" s="186" t="str">
        <f>IFERROR(X38/V38,"-")</f>
        <v>-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1</v>
      </c>
      <c r="BO38" s="118">
        <f>IF(P38=0,"",IF(BN38=0,"",(BN38/P38)))</f>
        <v>0.33333333333333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>
        <v>2</v>
      </c>
      <c r="CG38" s="132">
        <f>IF(P38=0,"",IF(CF38=0,"",(CF38/P38)))</f>
        <v>0.66666666666667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0.083333333333333</v>
      </c>
      <c r="B39" s="189" t="s">
        <v>142</v>
      </c>
      <c r="C39" s="189"/>
      <c r="D39" s="189" t="s">
        <v>143</v>
      </c>
      <c r="E39" s="189" t="s">
        <v>83</v>
      </c>
      <c r="F39" s="189" t="s">
        <v>65</v>
      </c>
      <c r="G39" s="88" t="s">
        <v>122</v>
      </c>
      <c r="H39" s="88" t="s">
        <v>144</v>
      </c>
      <c r="I39" s="190" t="s">
        <v>145</v>
      </c>
      <c r="J39" s="180">
        <v>120000</v>
      </c>
      <c r="K39" s="79">
        <v>2</v>
      </c>
      <c r="L39" s="79">
        <v>0</v>
      </c>
      <c r="M39" s="79">
        <v>36</v>
      </c>
      <c r="N39" s="89">
        <v>0</v>
      </c>
      <c r="O39" s="90">
        <v>0</v>
      </c>
      <c r="P39" s="91">
        <f>N39+O39</f>
        <v>0</v>
      </c>
      <c r="Q39" s="80">
        <f>IFERROR(P39/M39,"-")</f>
        <v>0</v>
      </c>
      <c r="R39" s="79">
        <v>0</v>
      </c>
      <c r="S39" s="79">
        <v>0</v>
      </c>
      <c r="T39" s="80" t="str">
        <f>IFERROR(R39/(P39),"-")</f>
        <v>-</v>
      </c>
      <c r="U39" s="186">
        <f>IFERROR(J39/SUM(N39:O43),"-")</f>
        <v>5714.2857142857</v>
      </c>
      <c r="V39" s="82">
        <v>0</v>
      </c>
      <c r="W39" s="80" t="str">
        <f>IF(P39=0,"-",V39/P39)</f>
        <v>-</v>
      </c>
      <c r="X39" s="185">
        <v>0</v>
      </c>
      <c r="Y39" s="186" t="str">
        <f>IFERROR(X39/P39,"-")</f>
        <v>-</v>
      </c>
      <c r="Z39" s="186" t="str">
        <f>IFERROR(X39/V39,"-")</f>
        <v>-</v>
      </c>
      <c r="AA39" s="180">
        <f>SUM(X39:X43)-SUM(J39:J43)</f>
        <v>-110000</v>
      </c>
      <c r="AB39" s="83">
        <f>SUM(X39:X43)/SUM(J39:J43)</f>
        <v>0.083333333333333</v>
      </c>
      <c r="AC39" s="77"/>
      <c r="AD39" s="92"/>
      <c r="AE39" s="93" t="str">
        <f>IF(P39=0,"",IF(AD39=0,"",(AD39/P39)))</f>
        <v/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 t="str">
        <f>IF(P39=0,"",IF(AM39=0,"",(AM39/P39)))</f>
        <v/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 t="str">
        <f>IF(P39=0,"",IF(AV39=0,"",(AV39/P39)))</f>
        <v/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 t="str">
        <f>IF(P39=0,"",IF(BE39=0,"",(BE39/P39)))</f>
        <v/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 t="str">
        <f>IF(P39=0,"",IF(BN39=0,"",(BN39/P39)))</f>
        <v/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 t="str">
        <f>IF(P39=0,"",IF(BW39=0,"",(BW39/P39)))</f>
        <v/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 t="str">
        <f>IF(P39=0,"",IF(CF39=0,"",(CF39/P39)))</f>
        <v/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146</v>
      </c>
      <c r="C40" s="189"/>
      <c r="D40" s="189" t="s">
        <v>147</v>
      </c>
      <c r="E40" s="189" t="s">
        <v>88</v>
      </c>
      <c r="F40" s="189" t="s">
        <v>65</v>
      </c>
      <c r="G40" s="88" t="s">
        <v>122</v>
      </c>
      <c r="H40" s="88" t="s">
        <v>144</v>
      </c>
      <c r="I40" s="190" t="s">
        <v>132</v>
      </c>
      <c r="J40" s="180"/>
      <c r="K40" s="79">
        <v>8</v>
      </c>
      <c r="L40" s="79">
        <v>0</v>
      </c>
      <c r="M40" s="79">
        <v>48</v>
      </c>
      <c r="N40" s="89">
        <v>3</v>
      </c>
      <c r="O40" s="90">
        <v>0</v>
      </c>
      <c r="P40" s="91">
        <f>N40+O40</f>
        <v>3</v>
      </c>
      <c r="Q40" s="80">
        <f>IFERROR(P40/M40,"-")</f>
        <v>0.0625</v>
      </c>
      <c r="R40" s="79">
        <v>0</v>
      </c>
      <c r="S40" s="79">
        <v>1</v>
      </c>
      <c r="T40" s="80">
        <f>IFERROR(R40/(P40),"-")</f>
        <v>0</v>
      </c>
      <c r="U40" s="186"/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2</v>
      </c>
      <c r="BF40" s="111">
        <f>IF(P40=0,"",IF(BE40=0,"",(BE40/P40)))</f>
        <v>0.66666666666667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1</v>
      </c>
      <c r="BO40" s="118">
        <f>IF(P40=0,"",IF(BN40=0,"",(BN40/P40)))</f>
        <v>0.33333333333333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148</v>
      </c>
      <c r="C41" s="189"/>
      <c r="D41" s="189" t="s">
        <v>149</v>
      </c>
      <c r="E41" s="189" t="s">
        <v>92</v>
      </c>
      <c r="F41" s="189" t="s">
        <v>65</v>
      </c>
      <c r="G41" s="88" t="s">
        <v>122</v>
      </c>
      <c r="H41" s="88" t="s">
        <v>144</v>
      </c>
      <c r="I41" s="190" t="s">
        <v>76</v>
      </c>
      <c r="J41" s="180"/>
      <c r="K41" s="79">
        <v>7</v>
      </c>
      <c r="L41" s="79">
        <v>0</v>
      </c>
      <c r="M41" s="79">
        <v>37</v>
      </c>
      <c r="N41" s="89">
        <v>4</v>
      </c>
      <c r="O41" s="90">
        <v>0</v>
      </c>
      <c r="P41" s="91">
        <f>N41+O41</f>
        <v>4</v>
      </c>
      <c r="Q41" s="80">
        <f>IFERROR(P41/M41,"-")</f>
        <v>0.10810810810811</v>
      </c>
      <c r="R41" s="79">
        <v>0</v>
      </c>
      <c r="S41" s="79">
        <v>1</v>
      </c>
      <c r="T41" s="80">
        <f>IFERROR(R41/(P41),"-")</f>
        <v>0</v>
      </c>
      <c r="U41" s="186"/>
      <c r="V41" s="82">
        <v>0</v>
      </c>
      <c r="W41" s="80">
        <f>IF(P41=0,"-",V41/P41)</f>
        <v>0</v>
      </c>
      <c r="X41" s="185">
        <v>0</v>
      </c>
      <c r="Y41" s="186">
        <f>IFERROR(X41/P41,"-")</f>
        <v>0</v>
      </c>
      <c r="Z41" s="186" t="str">
        <f>IFERROR(X41/V41,"-")</f>
        <v>-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2</v>
      </c>
      <c r="BF41" s="111">
        <f>IF(P41=0,"",IF(BE41=0,"",(BE41/P41)))</f>
        <v>0.5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1</v>
      </c>
      <c r="BO41" s="118">
        <f>IF(P41=0,"",IF(BN41=0,"",(BN41/P41)))</f>
        <v>0.25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1</v>
      </c>
      <c r="BX41" s="125">
        <f>IF(P41=0,"",IF(BW41=0,"",(BW41/P41)))</f>
        <v>0.25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150</v>
      </c>
      <c r="C42" s="189"/>
      <c r="D42" s="189" t="s">
        <v>151</v>
      </c>
      <c r="E42" s="189" t="s">
        <v>140</v>
      </c>
      <c r="F42" s="189" t="s">
        <v>65</v>
      </c>
      <c r="G42" s="88" t="s">
        <v>122</v>
      </c>
      <c r="H42" s="88" t="s">
        <v>144</v>
      </c>
      <c r="I42" s="190" t="s">
        <v>119</v>
      </c>
      <c r="J42" s="180"/>
      <c r="K42" s="79">
        <v>14</v>
      </c>
      <c r="L42" s="79">
        <v>0</v>
      </c>
      <c r="M42" s="79">
        <v>69</v>
      </c>
      <c r="N42" s="89">
        <v>5</v>
      </c>
      <c r="O42" s="90">
        <v>0</v>
      </c>
      <c r="P42" s="91">
        <f>N42+O42</f>
        <v>5</v>
      </c>
      <c r="Q42" s="80">
        <f>IFERROR(P42/M42,"-")</f>
        <v>0.072463768115942</v>
      </c>
      <c r="R42" s="79">
        <v>0</v>
      </c>
      <c r="S42" s="79">
        <v>4</v>
      </c>
      <c r="T42" s="80">
        <f>IFERROR(R42/(P42),"-")</f>
        <v>0</v>
      </c>
      <c r="U42" s="186"/>
      <c r="V42" s="82">
        <v>0</v>
      </c>
      <c r="W42" s="80">
        <f>IF(P42=0,"-",V42/P42)</f>
        <v>0</v>
      </c>
      <c r="X42" s="185">
        <v>0</v>
      </c>
      <c r="Y42" s="186">
        <f>IFERROR(X42/P42,"-")</f>
        <v>0</v>
      </c>
      <c r="Z42" s="186" t="str">
        <f>IFERROR(X42/V42,"-")</f>
        <v>-</v>
      </c>
      <c r="AA42" s="18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2</v>
      </c>
      <c r="BF42" s="111">
        <f>IF(P42=0,"",IF(BE42=0,"",(BE42/P42)))</f>
        <v>0.4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2</v>
      </c>
      <c r="BO42" s="118">
        <f>IF(P42=0,"",IF(BN42=0,"",(BN42/P42)))</f>
        <v>0.4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>
        <v>1</v>
      </c>
      <c r="BX42" s="125">
        <f>IF(P42=0,"",IF(BW42=0,"",(BW42/P42)))</f>
        <v>0.2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152</v>
      </c>
      <c r="C43" s="189"/>
      <c r="D43" s="189" t="s">
        <v>95</v>
      </c>
      <c r="E43" s="189" t="s">
        <v>95</v>
      </c>
      <c r="F43" s="189" t="s">
        <v>70</v>
      </c>
      <c r="G43" s="88" t="s">
        <v>153</v>
      </c>
      <c r="H43" s="88"/>
      <c r="I43" s="88"/>
      <c r="J43" s="180"/>
      <c r="K43" s="79">
        <v>68</v>
      </c>
      <c r="L43" s="79">
        <v>41</v>
      </c>
      <c r="M43" s="79">
        <v>30</v>
      </c>
      <c r="N43" s="89">
        <v>9</v>
      </c>
      <c r="O43" s="90">
        <v>0</v>
      </c>
      <c r="P43" s="91">
        <f>N43+O43</f>
        <v>9</v>
      </c>
      <c r="Q43" s="80">
        <f>IFERROR(P43/M43,"-")</f>
        <v>0.3</v>
      </c>
      <c r="R43" s="79">
        <v>1</v>
      </c>
      <c r="S43" s="79">
        <v>1</v>
      </c>
      <c r="T43" s="80">
        <f>IFERROR(R43/(P43),"-")</f>
        <v>0.11111111111111</v>
      </c>
      <c r="U43" s="186"/>
      <c r="V43" s="82">
        <v>2</v>
      </c>
      <c r="W43" s="80">
        <f>IF(P43=0,"-",V43/P43)</f>
        <v>0.22222222222222</v>
      </c>
      <c r="X43" s="185">
        <v>10000</v>
      </c>
      <c r="Y43" s="186">
        <f>IFERROR(X43/P43,"-")</f>
        <v>1111.1111111111</v>
      </c>
      <c r="Z43" s="186">
        <f>IFERROR(X43/V43,"-")</f>
        <v>5000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4</v>
      </c>
      <c r="BO43" s="118">
        <f>IF(P43=0,"",IF(BN43=0,"",(BN43/P43)))</f>
        <v>0.44444444444444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>
        <v>5</v>
      </c>
      <c r="CG43" s="132">
        <f>IF(P43=0,"",IF(CF43=0,"",(CF43/P43)))</f>
        <v>0.55555555555556</v>
      </c>
      <c r="CH43" s="133">
        <v>2</v>
      </c>
      <c r="CI43" s="134">
        <f>IFERROR(CH43/CF43,"-")</f>
        <v>0.4</v>
      </c>
      <c r="CJ43" s="135">
        <v>10000</v>
      </c>
      <c r="CK43" s="136">
        <f>IFERROR(CJ43/CF43,"-")</f>
        <v>2000</v>
      </c>
      <c r="CL43" s="137">
        <v>2</v>
      </c>
      <c r="CM43" s="137"/>
      <c r="CN43" s="137"/>
      <c r="CO43" s="138">
        <v>2</v>
      </c>
      <c r="CP43" s="139">
        <v>10000</v>
      </c>
      <c r="CQ43" s="139">
        <v>5000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30"/>
      <c r="B44" s="85"/>
      <c r="C44" s="86"/>
      <c r="D44" s="86"/>
      <c r="E44" s="86"/>
      <c r="F44" s="87"/>
      <c r="G44" s="88"/>
      <c r="H44" s="88"/>
      <c r="I44" s="88"/>
      <c r="J44" s="181"/>
      <c r="K44" s="34"/>
      <c r="L44" s="34"/>
      <c r="M44" s="31"/>
      <c r="N44" s="23"/>
      <c r="O44" s="23"/>
      <c r="P44" s="23"/>
      <c r="Q44" s="32"/>
      <c r="R44" s="32"/>
      <c r="S44" s="23"/>
      <c r="T44" s="32"/>
      <c r="U44" s="187"/>
      <c r="V44" s="25"/>
      <c r="W44" s="25"/>
      <c r="X44" s="187"/>
      <c r="Y44" s="187"/>
      <c r="Z44" s="187"/>
      <c r="AA44" s="187"/>
      <c r="AB44" s="33"/>
      <c r="AC44" s="57"/>
      <c r="AD44" s="61"/>
      <c r="AE44" s="62"/>
      <c r="AF44" s="61"/>
      <c r="AG44" s="65"/>
      <c r="AH44" s="66"/>
      <c r="AI44" s="67"/>
      <c r="AJ44" s="68"/>
      <c r="AK44" s="68"/>
      <c r="AL44" s="68"/>
      <c r="AM44" s="61"/>
      <c r="AN44" s="62"/>
      <c r="AO44" s="61"/>
      <c r="AP44" s="65"/>
      <c r="AQ44" s="66"/>
      <c r="AR44" s="67"/>
      <c r="AS44" s="68"/>
      <c r="AT44" s="68"/>
      <c r="AU44" s="68"/>
      <c r="AV44" s="61"/>
      <c r="AW44" s="62"/>
      <c r="AX44" s="61"/>
      <c r="AY44" s="65"/>
      <c r="AZ44" s="66"/>
      <c r="BA44" s="67"/>
      <c r="BB44" s="68"/>
      <c r="BC44" s="68"/>
      <c r="BD44" s="68"/>
      <c r="BE44" s="61"/>
      <c r="BF44" s="62"/>
      <c r="BG44" s="61"/>
      <c r="BH44" s="65"/>
      <c r="BI44" s="66"/>
      <c r="BJ44" s="67"/>
      <c r="BK44" s="68"/>
      <c r="BL44" s="68"/>
      <c r="BM44" s="68"/>
      <c r="BN44" s="63"/>
      <c r="BO44" s="64"/>
      <c r="BP44" s="61"/>
      <c r="BQ44" s="65"/>
      <c r="BR44" s="66"/>
      <c r="BS44" s="67"/>
      <c r="BT44" s="68"/>
      <c r="BU44" s="68"/>
      <c r="BV44" s="68"/>
      <c r="BW44" s="63"/>
      <c r="BX44" s="64"/>
      <c r="BY44" s="61"/>
      <c r="BZ44" s="65"/>
      <c r="CA44" s="66"/>
      <c r="CB44" s="67"/>
      <c r="CC44" s="68"/>
      <c r="CD44" s="68"/>
      <c r="CE44" s="68"/>
      <c r="CF44" s="63"/>
      <c r="CG44" s="64"/>
      <c r="CH44" s="61"/>
      <c r="CI44" s="65"/>
      <c r="CJ44" s="66"/>
      <c r="CK44" s="67"/>
      <c r="CL44" s="68"/>
      <c r="CM44" s="68"/>
      <c r="CN44" s="68"/>
      <c r="CO44" s="69"/>
      <c r="CP44" s="66"/>
      <c r="CQ44" s="66"/>
      <c r="CR44" s="66"/>
      <c r="CS44" s="70"/>
    </row>
    <row r="45" spans="1:98">
      <c r="A45" s="30"/>
      <c r="B45" s="37"/>
      <c r="C45" s="21"/>
      <c r="D45" s="21"/>
      <c r="E45" s="21"/>
      <c r="F45" s="22"/>
      <c r="G45" s="36"/>
      <c r="H45" s="36"/>
      <c r="I45" s="73"/>
      <c r="J45" s="182"/>
      <c r="K45" s="34"/>
      <c r="L45" s="34"/>
      <c r="M45" s="31"/>
      <c r="N45" s="23"/>
      <c r="O45" s="23"/>
      <c r="P45" s="23"/>
      <c r="Q45" s="32"/>
      <c r="R45" s="32"/>
      <c r="S45" s="23"/>
      <c r="T45" s="32"/>
      <c r="U45" s="187"/>
      <c r="V45" s="25"/>
      <c r="W45" s="25"/>
      <c r="X45" s="187"/>
      <c r="Y45" s="187"/>
      <c r="Z45" s="187"/>
      <c r="AA45" s="187"/>
      <c r="AB45" s="33"/>
      <c r="AC45" s="59"/>
      <c r="AD45" s="61"/>
      <c r="AE45" s="62"/>
      <c r="AF45" s="61"/>
      <c r="AG45" s="65"/>
      <c r="AH45" s="66"/>
      <c r="AI45" s="67"/>
      <c r="AJ45" s="68"/>
      <c r="AK45" s="68"/>
      <c r="AL45" s="68"/>
      <c r="AM45" s="61"/>
      <c r="AN45" s="62"/>
      <c r="AO45" s="61"/>
      <c r="AP45" s="65"/>
      <c r="AQ45" s="66"/>
      <c r="AR45" s="67"/>
      <c r="AS45" s="68"/>
      <c r="AT45" s="68"/>
      <c r="AU45" s="68"/>
      <c r="AV45" s="61"/>
      <c r="AW45" s="62"/>
      <c r="AX45" s="61"/>
      <c r="AY45" s="65"/>
      <c r="AZ45" s="66"/>
      <c r="BA45" s="67"/>
      <c r="BB45" s="68"/>
      <c r="BC45" s="68"/>
      <c r="BD45" s="68"/>
      <c r="BE45" s="61"/>
      <c r="BF45" s="62"/>
      <c r="BG45" s="61"/>
      <c r="BH45" s="65"/>
      <c r="BI45" s="66"/>
      <c r="BJ45" s="67"/>
      <c r="BK45" s="68"/>
      <c r="BL45" s="68"/>
      <c r="BM45" s="68"/>
      <c r="BN45" s="63"/>
      <c r="BO45" s="64"/>
      <c r="BP45" s="61"/>
      <c r="BQ45" s="65"/>
      <c r="BR45" s="66"/>
      <c r="BS45" s="67"/>
      <c r="BT45" s="68"/>
      <c r="BU45" s="68"/>
      <c r="BV45" s="68"/>
      <c r="BW45" s="63"/>
      <c r="BX45" s="64"/>
      <c r="BY45" s="61"/>
      <c r="BZ45" s="65"/>
      <c r="CA45" s="66"/>
      <c r="CB45" s="67"/>
      <c r="CC45" s="68"/>
      <c r="CD45" s="68"/>
      <c r="CE45" s="68"/>
      <c r="CF45" s="63"/>
      <c r="CG45" s="64"/>
      <c r="CH45" s="61"/>
      <c r="CI45" s="65"/>
      <c r="CJ45" s="66"/>
      <c r="CK45" s="67"/>
      <c r="CL45" s="68"/>
      <c r="CM45" s="68"/>
      <c r="CN45" s="68"/>
      <c r="CO45" s="69"/>
      <c r="CP45" s="66"/>
      <c r="CQ45" s="66"/>
      <c r="CR45" s="66"/>
      <c r="CS45" s="70"/>
    </row>
    <row r="46" spans="1:98">
      <c r="A46" s="19">
        <f>AB46</f>
        <v>1.3474178403756</v>
      </c>
      <c r="B46" s="39"/>
      <c r="C46" s="39"/>
      <c r="D46" s="39"/>
      <c r="E46" s="39"/>
      <c r="F46" s="39"/>
      <c r="G46" s="40" t="s">
        <v>154</v>
      </c>
      <c r="H46" s="40"/>
      <c r="I46" s="40"/>
      <c r="J46" s="183">
        <f>SUM(J6:J45)</f>
        <v>2130000</v>
      </c>
      <c r="K46" s="41">
        <f>SUM(K6:K45)</f>
        <v>873</v>
      </c>
      <c r="L46" s="41">
        <f>SUM(L6:L45)</f>
        <v>386</v>
      </c>
      <c r="M46" s="41">
        <f>SUM(M6:M45)</f>
        <v>1554</v>
      </c>
      <c r="N46" s="41">
        <f>SUM(N6:N45)</f>
        <v>188</v>
      </c>
      <c r="O46" s="41">
        <f>SUM(O6:O45)</f>
        <v>1</v>
      </c>
      <c r="P46" s="41">
        <f>SUM(P6:P45)</f>
        <v>189</v>
      </c>
      <c r="Q46" s="42">
        <f>IFERROR(P46/M46,"-")</f>
        <v>0.12162162162162</v>
      </c>
      <c r="R46" s="76">
        <f>SUM(R6:R45)</f>
        <v>17</v>
      </c>
      <c r="S46" s="76">
        <f>SUM(S6:S45)</f>
        <v>64</v>
      </c>
      <c r="T46" s="42">
        <f>IFERROR(R46/P46,"-")</f>
        <v>0.08994708994709</v>
      </c>
      <c r="U46" s="188">
        <f>IFERROR(J46/P46,"-")</f>
        <v>11269.841269841</v>
      </c>
      <c r="V46" s="44">
        <f>SUM(V6:V45)</f>
        <v>41</v>
      </c>
      <c r="W46" s="42">
        <f>IFERROR(V46/P46,"-")</f>
        <v>0.21693121693122</v>
      </c>
      <c r="X46" s="183">
        <f>SUM(X6:X45)</f>
        <v>2870000</v>
      </c>
      <c r="Y46" s="183">
        <f>IFERROR(X46/P46,"-")</f>
        <v>15185.185185185</v>
      </c>
      <c r="Z46" s="183">
        <f>IFERROR(X46/V46,"-")</f>
        <v>70000</v>
      </c>
      <c r="AA46" s="183">
        <f>X46-J46</f>
        <v>740000</v>
      </c>
      <c r="AB46" s="45">
        <f>X46/J46</f>
        <v>1.3474178403756</v>
      </c>
      <c r="AC46" s="58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9"/>
    <mergeCell ref="J12:J19"/>
    <mergeCell ref="U12:U19"/>
    <mergeCell ref="AA12:AA19"/>
    <mergeCell ref="AB12:AB19"/>
    <mergeCell ref="A20:A23"/>
    <mergeCell ref="J20:J23"/>
    <mergeCell ref="U20:U23"/>
    <mergeCell ref="AA20:AA23"/>
    <mergeCell ref="AB20:AB23"/>
    <mergeCell ref="A24:A26"/>
    <mergeCell ref="J24:J26"/>
    <mergeCell ref="U24:U26"/>
    <mergeCell ref="AA24:AA26"/>
    <mergeCell ref="AB24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3"/>
    <mergeCell ref="J39:J43"/>
    <mergeCell ref="U39:U43"/>
    <mergeCell ref="AA39:AA43"/>
    <mergeCell ref="AB39:AB4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155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0.40909090909091</v>
      </c>
      <c r="B6" s="189" t="s">
        <v>156</v>
      </c>
      <c r="C6" s="189" t="s">
        <v>157</v>
      </c>
      <c r="D6" s="189" t="s">
        <v>158</v>
      </c>
      <c r="E6" s="189" t="s">
        <v>159</v>
      </c>
      <c r="F6" s="189" t="s">
        <v>65</v>
      </c>
      <c r="G6" s="88" t="s">
        <v>160</v>
      </c>
      <c r="H6" s="88" t="s">
        <v>161</v>
      </c>
      <c r="I6" s="88" t="s">
        <v>162</v>
      </c>
      <c r="J6" s="180">
        <v>330000</v>
      </c>
      <c r="K6" s="79">
        <v>29</v>
      </c>
      <c r="L6" s="79">
        <v>0</v>
      </c>
      <c r="M6" s="79">
        <v>70</v>
      </c>
      <c r="N6" s="89">
        <v>14</v>
      </c>
      <c r="O6" s="90">
        <v>0</v>
      </c>
      <c r="P6" s="91">
        <f>N6+O6</f>
        <v>14</v>
      </c>
      <c r="Q6" s="80">
        <f>IFERROR(P6/M6,"-")</f>
        <v>0.2</v>
      </c>
      <c r="R6" s="79">
        <v>1</v>
      </c>
      <c r="S6" s="79">
        <v>6</v>
      </c>
      <c r="T6" s="80">
        <f>IFERROR(R6/(P6),"-")</f>
        <v>0.071428571428571</v>
      </c>
      <c r="U6" s="186">
        <f>IFERROR(J6/SUM(N6:O7),"-")</f>
        <v>15714.285714286</v>
      </c>
      <c r="V6" s="82">
        <v>1</v>
      </c>
      <c r="W6" s="80">
        <f>IF(P6=0,"-",V6/P6)</f>
        <v>0.071428571428571</v>
      </c>
      <c r="X6" s="185">
        <v>5000</v>
      </c>
      <c r="Y6" s="186">
        <f>IFERROR(X6/P6,"-")</f>
        <v>357.14285714286</v>
      </c>
      <c r="Z6" s="186">
        <f>IFERROR(X6/V6,"-")</f>
        <v>5000</v>
      </c>
      <c r="AA6" s="180">
        <f>SUM(X6:X7)-SUM(J6:J7)</f>
        <v>-195000</v>
      </c>
      <c r="AB6" s="83">
        <f>SUM(X6:X7)/SUM(J6:J7)</f>
        <v>0.40909090909091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0.071428571428571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0.071428571428571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8</v>
      </c>
      <c r="BF6" s="111">
        <f>IF(P6=0,"",IF(BE6=0,"",(BE6/P6)))</f>
        <v>0.57142857142857</v>
      </c>
      <c r="BG6" s="110">
        <v>1</v>
      </c>
      <c r="BH6" s="112">
        <f>IFERROR(BG6/BE6,"-")</f>
        <v>0.125</v>
      </c>
      <c r="BI6" s="113">
        <v>5000</v>
      </c>
      <c r="BJ6" s="114">
        <f>IFERROR(BI6/BE6,"-")</f>
        <v>625</v>
      </c>
      <c r="BK6" s="115">
        <v>1</v>
      </c>
      <c r="BL6" s="115"/>
      <c r="BM6" s="115"/>
      <c r="BN6" s="117">
        <v>2</v>
      </c>
      <c r="BO6" s="118">
        <f>IF(P6=0,"",IF(BN6=0,"",(BN6/P6)))</f>
        <v>0.14285714285714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0.14285714285714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5000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163</v>
      </c>
      <c r="C7" s="189"/>
      <c r="D7" s="189"/>
      <c r="E7" s="189"/>
      <c r="F7" s="189" t="s">
        <v>70</v>
      </c>
      <c r="G7" s="88"/>
      <c r="H7" s="88"/>
      <c r="I7" s="88"/>
      <c r="J7" s="180"/>
      <c r="K7" s="79">
        <v>28</v>
      </c>
      <c r="L7" s="79">
        <v>24</v>
      </c>
      <c r="M7" s="79">
        <v>23</v>
      </c>
      <c r="N7" s="89">
        <v>7</v>
      </c>
      <c r="O7" s="90">
        <v>0</v>
      </c>
      <c r="P7" s="91">
        <f>N7+O7</f>
        <v>7</v>
      </c>
      <c r="Q7" s="80">
        <f>IFERROR(P7/M7,"-")</f>
        <v>0.30434782608696</v>
      </c>
      <c r="R7" s="79">
        <v>0</v>
      </c>
      <c r="S7" s="79">
        <v>1</v>
      </c>
      <c r="T7" s="80">
        <f>IFERROR(R7/(P7),"-")</f>
        <v>0</v>
      </c>
      <c r="U7" s="186"/>
      <c r="V7" s="82">
        <v>1</v>
      </c>
      <c r="W7" s="80">
        <f>IF(P7=0,"-",V7/P7)</f>
        <v>0.14285714285714</v>
      </c>
      <c r="X7" s="185">
        <v>130000</v>
      </c>
      <c r="Y7" s="186">
        <f>IFERROR(X7/P7,"-")</f>
        <v>18571.428571429</v>
      </c>
      <c r="Z7" s="186">
        <f>IFERROR(X7/V7,"-")</f>
        <v>130000</v>
      </c>
      <c r="AA7" s="180"/>
      <c r="AB7" s="83"/>
      <c r="AC7" s="77"/>
      <c r="AD7" s="92">
        <v>1</v>
      </c>
      <c r="AE7" s="93">
        <f>IF(P7=0,"",IF(AD7=0,"",(AD7/P7)))</f>
        <v>0.14285714285714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</v>
      </c>
      <c r="AN7" s="99">
        <f>IF(P7=0,"",IF(AM7=0,"",(AM7/P7)))</f>
        <v>0.14285714285714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3</v>
      </c>
      <c r="BO7" s="118">
        <f>IF(P7=0,"",IF(BN7=0,"",(BN7/P7)))</f>
        <v>0.42857142857143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0.28571428571429</v>
      </c>
      <c r="BY7" s="126">
        <v>1</v>
      </c>
      <c r="BZ7" s="127">
        <f>IFERROR(BY7/BW7,"-")</f>
        <v>0.5</v>
      </c>
      <c r="CA7" s="128">
        <v>130000</v>
      </c>
      <c r="CB7" s="129">
        <f>IFERROR(CA7/BW7,"-")</f>
        <v>65000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130000</v>
      </c>
      <c r="CQ7" s="139">
        <v>130000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2.3</v>
      </c>
      <c r="B8" s="189" t="s">
        <v>164</v>
      </c>
      <c r="C8" s="189" t="s">
        <v>165</v>
      </c>
      <c r="D8" s="189" t="s">
        <v>166</v>
      </c>
      <c r="E8" s="189"/>
      <c r="F8" s="189" t="s">
        <v>65</v>
      </c>
      <c r="G8" s="88" t="s">
        <v>167</v>
      </c>
      <c r="H8" s="88" t="s">
        <v>168</v>
      </c>
      <c r="I8" s="88" t="s">
        <v>169</v>
      </c>
      <c r="J8" s="180">
        <v>90000</v>
      </c>
      <c r="K8" s="79">
        <v>32</v>
      </c>
      <c r="L8" s="79">
        <v>0</v>
      </c>
      <c r="M8" s="79">
        <v>74</v>
      </c>
      <c r="N8" s="89">
        <v>11</v>
      </c>
      <c r="O8" s="90">
        <v>0</v>
      </c>
      <c r="P8" s="91">
        <f>N8+O8</f>
        <v>11</v>
      </c>
      <c r="Q8" s="80">
        <f>IFERROR(P8/M8,"-")</f>
        <v>0.14864864864865</v>
      </c>
      <c r="R8" s="79">
        <v>2</v>
      </c>
      <c r="S8" s="79">
        <v>3</v>
      </c>
      <c r="T8" s="80">
        <f>IFERROR(R8/(P8),"-")</f>
        <v>0.18181818181818</v>
      </c>
      <c r="U8" s="186">
        <f>IFERROR(J8/SUM(N8:O9),"-")</f>
        <v>2195.1219512195</v>
      </c>
      <c r="V8" s="82">
        <v>1</v>
      </c>
      <c r="W8" s="80">
        <f>IF(P8=0,"-",V8/P8)</f>
        <v>0.090909090909091</v>
      </c>
      <c r="X8" s="185">
        <v>65000</v>
      </c>
      <c r="Y8" s="186">
        <f>IFERROR(X8/P8,"-")</f>
        <v>5909.0909090909</v>
      </c>
      <c r="Z8" s="186">
        <f>IFERROR(X8/V8,"-")</f>
        <v>65000</v>
      </c>
      <c r="AA8" s="180">
        <f>SUM(X8:X9)-SUM(J8:J9)</f>
        <v>117000</v>
      </c>
      <c r="AB8" s="83">
        <f>SUM(X8:X9)/SUM(J8:J9)</f>
        <v>2.3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2</v>
      </c>
      <c r="AN8" s="99">
        <f>IF(P8=0,"",IF(AM8=0,"",(AM8/P8)))</f>
        <v>0.18181818181818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1</v>
      </c>
      <c r="AW8" s="105">
        <f>IF(P8=0,"",IF(AV8=0,"",(AV8/P8)))</f>
        <v>0.090909090909091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6</v>
      </c>
      <c r="BF8" s="111">
        <f>IF(P8=0,"",IF(BE8=0,"",(BE8/P8)))</f>
        <v>0.54545454545455</v>
      </c>
      <c r="BG8" s="110">
        <v>1</v>
      </c>
      <c r="BH8" s="112">
        <f>IFERROR(BG8/BE8,"-")</f>
        <v>0.16666666666667</v>
      </c>
      <c r="BI8" s="113">
        <v>65000</v>
      </c>
      <c r="BJ8" s="114">
        <f>IFERROR(BI8/BE8,"-")</f>
        <v>10833.333333333</v>
      </c>
      <c r="BK8" s="115"/>
      <c r="BL8" s="115"/>
      <c r="BM8" s="115">
        <v>1</v>
      </c>
      <c r="BN8" s="117">
        <v>2</v>
      </c>
      <c r="BO8" s="118">
        <f>IF(P8=0,"",IF(BN8=0,"",(BN8/P8)))</f>
        <v>0.18181818181818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65000</v>
      </c>
      <c r="CQ8" s="139">
        <v>65000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170</v>
      </c>
      <c r="C9" s="189"/>
      <c r="D9" s="189"/>
      <c r="E9" s="189"/>
      <c r="F9" s="189" t="s">
        <v>70</v>
      </c>
      <c r="G9" s="88"/>
      <c r="H9" s="88"/>
      <c r="I9" s="88"/>
      <c r="J9" s="180"/>
      <c r="K9" s="79">
        <v>85</v>
      </c>
      <c r="L9" s="79">
        <v>59</v>
      </c>
      <c r="M9" s="79">
        <v>26</v>
      </c>
      <c r="N9" s="89">
        <v>30</v>
      </c>
      <c r="O9" s="90">
        <v>0</v>
      </c>
      <c r="P9" s="91">
        <f>N9+O9</f>
        <v>30</v>
      </c>
      <c r="Q9" s="80">
        <f>IFERROR(P9/M9,"-")</f>
        <v>1.1538461538462</v>
      </c>
      <c r="R9" s="79">
        <v>2</v>
      </c>
      <c r="S9" s="79">
        <v>8</v>
      </c>
      <c r="T9" s="80">
        <f>IFERROR(R9/(P9),"-")</f>
        <v>0.066666666666667</v>
      </c>
      <c r="U9" s="186"/>
      <c r="V9" s="82">
        <v>7</v>
      </c>
      <c r="W9" s="80">
        <f>IF(P9=0,"-",V9/P9)</f>
        <v>0.23333333333333</v>
      </c>
      <c r="X9" s="185">
        <v>142000</v>
      </c>
      <c r="Y9" s="186">
        <f>IFERROR(X9/P9,"-")</f>
        <v>4733.3333333333</v>
      </c>
      <c r="Z9" s="186">
        <f>IFERROR(X9/V9,"-")</f>
        <v>20285.714285714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2</v>
      </c>
      <c r="AN9" s="99">
        <f>IF(P9=0,"",IF(AM9=0,"",(AM9/P9)))</f>
        <v>0.066666666666667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</v>
      </c>
      <c r="AW9" s="105">
        <f>IF(P9=0,"",IF(AV9=0,"",(AV9/P9)))</f>
        <v>0.066666666666667</v>
      </c>
      <c r="AX9" s="104">
        <v>1</v>
      </c>
      <c r="AY9" s="106">
        <f>IFERROR(AX9/AV9,"-")</f>
        <v>0.5</v>
      </c>
      <c r="AZ9" s="107">
        <v>66000</v>
      </c>
      <c r="BA9" s="108">
        <f>IFERROR(AZ9/AV9,"-")</f>
        <v>33000</v>
      </c>
      <c r="BB9" s="109"/>
      <c r="BC9" s="109"/>
      <c r="BD9" s="109">
        <v>1</v>
      </c>
      <c r="BE9" s="110">
        <v>2</v>
      </c>
      <c r="BF9" s="111">
        <f>IF(P9=0,"",IF(BE9=0,"",(BE9/P9)))</f>
        <v>0.066666666666667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15</v>
      </c>
      <c r="BO9" s="118">
        <f>IF(P9=0,"",IF(BN9=0,"",(BN9/P9)))</f>
        <v>0.5</v>
      </c>
      <c r="BP9" s="119">
        <v>4</v>
      </c>
      <c r="BQ9" s="120">
        <f>IFERROR(BP9/BN9,"-")</f>
        <v>0.26666666666667</v>
      </c>
      <c r="BR9" s="121">
        <v>38000</v>
      </c>
      <c r="BS9" s="122">
        <f>IFERROR(BR9/BN9,"-")</f>
        <v>2533.3333333333</v>
      </c>
      <c r="BT9" s="123">
        <v>2</v>
      </c>
      <c r="BU9" s="123">
        <v>1</v>
      </c>
      <c r="BV9" s="123">
        <v>1</v>
      </c>
      <c r="BW9" s="124">
        <v>9</v>
      </c>
      <c r="BX9" s="125">
        <f>IF(P9=0,"",IF(BW9=0,"",(BW9/P9)))</f>
        <v>0.3</v>
      </c>
      <c r="BY9" s="126">
        <v>2</v>
      </c>
      <c r="BZ9" s="127">
        <f>IFERROR(BY9/BW9,"-")</f>
        <v>0.22222222222222</v>
      </c>
      <c r="CA9" s="128">
        <v>38000</v>
      </c>
      <c r="CB9" s="129">
        <f>IFERROR(CA9/BW9,"-")</f>
        <v>4222.2222222222</v>
      </c>
      <c r="CC9" s="130"/>
      <c r="CD9" s="130"/>
      <c r="CE9" s="130">
        <v>2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7</v>
      </c>
      <c r="CP9" s="139">
        <v>142000</v>
      </c>
      <c r="CQ9" s="139">
        <v>66000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0.81428571428571</v>
      </c>
      <c r="B12" s="39"/>
      <c r="C12" s="39"/>
      <c r="D12" s="39"/>
      <c r="E12" s="39"/>
      <c r="F12" s="39"/>
      <c r="G12" s="40" t="s">
        <v>171</v>
      </c>
      <c r="H12" s="40"/>
      <c r="I12" s="40"/>
      <c r="J12" s="183">
        <f>SUM(J6:J11)</f>
        <v>420000</v>
      </c>
      <c r="K12" s="41">
        <f>SUM(K6:K11)</f>
        <v>174</v>
      </c>
      <c r="L12" s="41">
        <f>SUM(L6:L11)</f>
        <v>83</v>
      </c>
      <c r="M12" s="41">
        <f>SUM(M6:M11)</f>
        <v>193</v>
      </c>
      <c r="N12" s="41">
        <f>SUM(N6:N11)</f>
        <v>62</v>
      </c>
      <c r="O12" s="41">
        <f>SUM(O6:O11)</f>
        <v>0</v>
      </c>
      <c r="P12" s="41">
        <f>SUM(P6:P11)</f>
        <v>62</v>
      </c>
      <c r="Q12" s="42">
        <f>IFERROR(P12/M12,"-")</f>
        <v>0.32124352331606</v>
      </c>
      <c r="R12" s="76">
        <f>SUM(R6:R11)</f>
        <v>5</v>
      </c>
      <c r="S12" s="76">
        <f>SUM(S6:S11)</f>
        <v>18</v>
      </c>
      <c r="T12" s="42">
        <f>IFERROR(R12/P12,"-")</f>
        <v>0.080645161290323</v>
      </c>
      <c r="U12" s="188">
        <f>IFERROR(J12/P12,"-")</f>
        <v>6774.1935483871</v>
      </c>
      <c r="V12" s="44">
        <f>SUM(V6:V11)</f>
        <v>10</v>
      </c>
      <c r="W12" s="42">
        <f>IFERROR(V12/P12,"-")</f>
        <v>0.16129032258065</v>
      </c>
      <c r="X12" s="183">
        <f>SUM(X6:X11)</f>
        <v>342000</v>
      </c>
      <c r="Y12" s="183">
        <f>IFERROR(X12/P12,"-")</f>
        <v>5516.1290322581</v>
      </c>
      <c r="Z12" s="183">
        <f>IFERROR(X12/V12,"-")</f>
        <v>34200</v>
      </c>
      <c r="AA12" s="183">
        <f>X12-J12</f>
        <v>-78000</v>
      </c>
      <c r="AB12" s="45">
        <f>X12/J12</f>
        <v>0.81428571428571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172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10.16</v>
      </c>
      <c r="B6" s="189" t="s">
        <v>173</v>
      </c>
      <c r="C6" s="189" t="s">
        <v>174</v>
      </c>
      <c r="D6" s="189" t="s">
        <v>175</v>
      </c>
      <c r="E6" s="189" t="s">
        <v>176</v>
      </c>
      <c r="F6" s="189" t="s">
        <v>65</v>
      </c>
      <c r="G6" s="88" t="s">
        <v>177</v>
      </c>
      <c r="H6" s="88" t="s">
        <v>178</v>
      </c>
      <c r="I6" s="88" t="s">
        <v>179</v>
      </c>
      <c r="J6" s="180">
        <v>150000</v>
      </c>
      <c r="K6" s="79">
        <v>129</v>
      </c>
      <c r="L6" s="79">
        <v>0</v>
      </c>
      <c r="M6" s="79">
        <v>494</v>
      </c>
      <c r="N6" s="89">
        <v>65</v>
      </c>
      <c r="O6" s="90">
        <v>3</v>
      </c>
      <c r="P6" s="91">
        <f>N6+O6</f>
        <v>68</v>
      </c>
      <c r="Q6" s="80">
        <f>IFERROR(P6/M6,"-")</f>
        <v>0.13765182186235</v>
      </c>
      <c r="R6" s="79">
        <v>2</v>
      </c>
      <c r="S6" s="79">
        <v>21</v>
      </c>
      <c r="T6" s="80">
        <f>IFERROR(R6/(P6),"-")</f>
        <v>0.029411764705882</v>
      </c>
      <c r="U6" s="186">
        <f>IFERROR(J6/SUM(N6:O7),"-")</f>
        <v>785.34031413613</v>
      </c>
      <c r="V6" s="82">
        <v>1</v>
      </c>
      <c r="W6" s="80">
        <f>IF(P6=0,"-",V6/P6)</f>
        <v>0.014705882352941</v>
      </c>
      <c r="X6" s="185">
        <v>245000</v>
      </c>
      <c r="Y6" s="186">
        <f>IFERROR(X6/P6,"-")</f>
        <v>3602.9411764706</v>
      </c>
      <c r="Z6" s="186">
        <f>IFERROR(X6/V6,"-")</f>
        <v>245000</v>
      </c>
      <c r="AA6" s="180">
        <f>SUM(X6:X7)-SUM(J6:J7)</f>
        <v>1374000</v>
      </c>
      <c r="AB6" s="83">
        <f>SUM(X6:X7)/SUM(J6:J7)</f>
        <v>10.16</v>
      </c>
      <c r="AC6" s="77"/>
      <c r="AD6" s="92">
        <v>5</v>
      </c>
      <c r="AE6" s="93">
        <f>IF(P6=0,"",IF(AD6=0,"",(AD6/P6)))</f>
        <v>0.073529411764706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19</v>
      </c>
      <c r="AN6" s="99">
        <f>IF(P6=0,"",IF(AM6=0,"",(AM6/P6)))</f>
        <v>0.27941176470588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12</v>
      </c>
      <c r="AW6" s="105">
        <f>IF(P6=0,"",IF(AV6=0,"",(AV6/P6)))</f>
        <v>0.17647058823529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20</v>
      </c>
      <c r="BF6" s="111">
        <f>IF(P6=0,"",IF(BE6=0,"",(BE6/P6)))</f>
        <v>0.29411764705882</v>
      </c>
      <c r="BG6" s="110">
        <v>1</v>
      </c>
      <c r="BH6" s="112">
        <f>IFERROR(BG6/BE6,"-")</f>
        <v>0.05</v>
      </c>
      <c r="BI6" s="113">
        <v>235000</v>
      </c>
      <c r="BJ6" s="114">
        <f>IFERROR(BI6/BE6,"-")</f>
        <v>11750</v>
      </c>
      <c r="BK6" s="115"/>
      <c r="BL6" s="115"/>
      <c r="BM6" s="115">
        <v>1</v>
      </c>
      <c r="BN6" s="117">
        <v>8</v>
      </c>
      <c r="BO6" s="118">
        <f>IF(P6=0,"",IF(BN6=0,"",(BN6/P6)))</f>
        <v>0.11764705882353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4</v>
      </c>
      <c r="BX6" s="125">
        <f>IF(P6=0,"",IF(BW6=0,"",(BW6/P6)))</f>
        <v>0.058823529411765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245000</v>
      </c>
      <c r="CQ6" s="139">
        <v>235000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180</v>
      </c>
      <c r="C7" s="189"/>
      <c r="D7" s="189"/>
      <c r="E7" s="189"/>
      <c r="F7" s="189" t="s">
        <v>70</v>
      </c>
      <c r="G7" s="88"/>
      <c r="H7" s="88"/>
      <c r="I7" s="88"/>
      <c r="J7" s="180"/>
      <c r="K7" s="79">
        <v>314</v>
      </c>
      <c r="L7" s="79">
        <v>225</v>
      </c>
      <c r="M7" s="79">
        <v>115</v>
      </c>
      <c r="N7" s="89">
        <v>119</v>
      </c>
      <c r="O7" s="90">
        <v>4</v>
      </c>
      <c r="P7" s="91">
        <f>N7+O7</f>
        <v>123</v>
      </c>
      <c r="Q7" s="80">
        <f>IFERROR(P7/M7,"-")</f>
        <v>1.0695652173913</v>
      </c>
      <c r="R7" s="79">
        <v>7</v>
      </c>
      <c r="S7" s="79">
        <v>27</v>
      </c>
      <c r="T7" s="80">
        <f>IFERROR(R7/(P7),"-")</f>
        <v>0.056910569105691</v>
      </c>
      <c r="U7" s="186"/>
      <c r="V7" s="82">
        <v>9</v>
      </c>
      <c r="W7" s="80">
        <f>IF(P7=0,"-",V7/P7)</f>
        <v>0.073170731707317</v>
      </c>
      <c r="X7" s="185">
        <v>1279000</v>
      </c>
      <c r="Y7" s="186">
        <f>IFERROR(X7/P7,"-")</f>
        <v>10398.37398374</v>
      </c>
      <c r="Z7" s="186">
        <f>IFERROR(X7/V7,"-")</f>
        <v>142111.11111111</v>
      </c>
      <c r="AA7" s="180"/>
      <c r="AB7" s="83"/>
      <c r="AC7" s="77"/>
      <c r="AD7" s="92">
        <v>3</v>
      </c>
      <c r="AE7" s="93">
        <f>IF(P7=0,"",IF(AD7=0,"",(AD7/P7)))</f>
        <v>0.024390243902439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27</v>
      </c>
      <c r="AN7" s="99">
        <f>IF(P7=0,"",IF(AM7=0,"",(AM7/P7)))</f>
        <v>0.21951219512195</v>
      </c>
      <c r="AO7" s="98">
        <v>2</v>
      </c>
      <c r="AP7" s="100">
        <f>IFERROR(AO7/AM7,"-")</f>
        <v>0.074074074074074</v>
      </c>
      <c r="AQ7" s="101">
        <v>44000</v>
      </c>
      <c r="AR7" s="102">
        <f>IFERROR(AQ7/AM7,"-")</f>
        <v>1629.6296296296</v>
      </c>
      <c r="AS7" s="103"/>
      <c r="AT7" s="103">
        <v>1</v>
      </c>
      <c r="AU7" s="103">
        <v>1</v>
      </c>
      <c r="AV7" s="104">
        <v>22</v>
      </c>
      <c r="AW7" s="105">
        <f>IF(P7=0,"",IF(AV7=0,"",(AV7/P7)))</f>
        <v>0.17886178861789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21</v>
      </c>
      <c r="BF7" s="111">
        <f>IF(P7=0,"",IF(BE7=0,"",(BE7/P7)))</f>
        <v>0.17073170731707</v>
      </c>
      <c r="BG7" s="110">
        <v>1</v>
      </c>
      <c r="BH7" s="112">
        <f>IFERROR(BG7/BE7,"-")</f>
        <v>0.047619047619048</v>
      </c>
      <c r="BI7" s="113">
        <v>4000</v>
      </c>
      <c r="BJ7" s="114">
        <f>IFERROR(BI7/BE7,"-")</f>
        <v>190.47619047619</v>
      </c>
      <c r="BK7" s="115"/>
      <c r="BL7" s="115">
        <v>1</v>
      </c>
      <c r="BM7" s="115"/>
      <c r="BN7" s="117">
        <v>30</v>
      </c>
      <c r="BO7" s="118">
        <f>IF(P7=0,"",IF(BN7=0,"",(BN7/P7)))</f>
        <v>0.24390243902439</v>
      </c>
      <c r="BP7" s="119">
        <v>2</v>
      </c>
      <c r="BQ7" s="120">
        <f>IFERROR(BP7/BN7,"-")</f>
        <v>0.066666666666667</v>
      </c>
      <c r="BR7" s="121">
        <v>290000</v>
      </c>
      <c r="BS7" s="122">
        <f>IFERROR(BR7/BN7,"-")</f>
        <v>9666.6666666667</v>
      </c>
      <c r="BT7" s="123"/>
      <c r="BU7" s="123"/>
      <c r="BV7" s="123">
        <v>2</v>
      </c>
      <c r="BW7" s="124">
        <v>14</v>
      </c>
      <c r="BX7" s="125">
        <f>IF(P7=0,"",IF(BW7=0,"",(BW7/P7)))</f>
        <v>0.11382113821138</v>
      </c>
      <c r="BY7" s="126">
        <v>3</v>
      </c>
      <c r="BZ7" s="127">
        <f>IFERROR(BY7/BW7,"-")</f>
        <v>0.21428571428571</v>
      </c>
      <c r="CA7" s="128">
        <v>841000</v>
      </c>
      <c r="CB7" s="129">
        <f>IFERROR(CA7/BW7,"-")</f>
        <v>60071.428571429</v>
      </c>
      <c r="CC7" s="130"/>
      <c r="CD7" s="130"/>
      <c r="CE7" s="130">
        <v>3</v>
      </c>
      <c r="CF7" s="131">
        <v>6</v>
      </c>
      <c r="CG7" s="132">
        <f>IF(P7=0,"",IF(CF7=0,"",(CF7/P7)))</f>
        <v>0.048780487804878</v>
      </c>
      <c r="CH7" s="133">
        <v>1</v>
      </c>
      <c r="CI7" s="134">
        <f>IFERROR(CH7/CF7,"-")</f>
        <v>0.16666666666667</v>
      </c>
      <c r="CJ7" s="135">
        <v>100000</v>
      </c>
      <c r="CK7" s="136">
        <f>IFERROR(CJ7/CF7,"-")</f>
        <v>16666.666666667</v>
      </c>
      <c r="CL7" s="137"/>
      <c r="CM7" s="137"/>
      <c r="CN7" s="137">
        <v>1</v>
      </c>
      <c r="CO7" s="138">
        <v>9</v>
      </c>
      <c r="CP7" s="139">
        <v>1279000</v>
      </c>
      <c r="CQ7" s="139">
        <v>442000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181"/>
      <c r="K8" s="34"/>
      <c r="L8" s="34"/>
      <c r="M8" s="31"/>
      <c r="N8" s="23"/>
      <c r="O8" s="23"/>
      <c r="P8" s="23"/>
      <c r="Q8" s="32"/>
      <c r="R8" s="32"/>
      <c r="S8" s="23"/>
      <c r="T8" s="32"/>
      <c r="U8" s="187"/>
      <c r="V8" s="25"/>
      <c r="W8" s="25"/>
      <c r="X8" s="187"/>
      <c r="Y8" s="187"/>
      <c r="Z8" s="187"/>
      <c r="AA8" s="18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182"/>
      <c r="K9" s="34"/>
      <c r="L9" s="34"/>
      <c r="M9" s="31"/>
      <c r="N9" s="23"/>
      <c r="O9" s="23"/>
      <c r="P9" s="23"/>
      <c r="Q9" s="32"/>
      <c r="R9" s="32"/>
      <c r="S9" s="23"/>
      <c r="T9" s="32"/>
      <c r="U9" s="187"/>
      <c r="V9" s="25"/>
      <c r="W9" s="25"/>
      <c r="X9" s="187"/>
      <c r="Y9" s="187"/>
      <c r="Z9" s="187"/>
      <c r="AA9" s="18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10.16</v>
      </c>
      <c r="B10" s="39"/>
      <c r="C10" s="39"/>
      <c r="D10" s="39"/>
      <c r="E10" s="39"/>
      <c r="F10" s="39"/>
      <c r="G10" s="40" t="s">
        <v>181</v>
      </c>
      <c r="H10" s="40"/>
      <c r="I10" s="40"/>
      <c r="J10" s="183">
        <f>SUM(J6:J9)</f>
        <v>150000</v>
      </c>
      <c r="K10" s="41">
        <f>SUM(K6:K9)</f>
        <v>443</v>
      </c>
      <c r="L10" s="41">
        <f>SUM(L6:L9)</f>
        <v>225</v>
      </c>
      <c r="M10" s="41">
        <f>SUM(M6:M9)</f>
        <v>609</v>
      </c>
      <c r="N10" s="41">
        <f>SUM(N6:N9)</f>
        <v>184</v>
      </c>
      <c r="O10" s="41">
        <f>SUM(O6:O9)</f>
        <v>7</v>
      </c>
      <c r="P10" s="41">
        <f>SUM(P6:P9)</f>
        <v>191</v>
      </c>
      <c r="Q10" s="42">
        <f>IFERROR(P10/M10,"-")</f>
        <v>0.3136288998358</v>
      </c>
      <c r="R10" s="76">
        <f>SUM(R6:R9)</f>
        <v>9</v>
      </c>
      <c r="S10" s="76">
        <f>SUM(S6:S9)</f>
        <v>48</v>
      </c>
      <c r="T10" s="42">
        <f>IFERROR(R10/P10,"-")</f>
        <v>0.047120418848168</v>
      </c>
      <c r="U10" s="188">
        <f>IFERROR(J10/P10,"-")</f>
        <v>785.34031413613</v>
      </c>
      <c r="V10" s="44">
        <f>SUM(V6:V9)</f>
        <v>10</v>
      </c>
      <c r="W10" s="42">
        <f>IFERROR(V10/P10,"-")</f>
        <v>0.052356020942408</v>
      </c>
      <c r="X10" s="183">
        <f>SUM(X6:X9)</f>
        <v>1524000</v>
      </c>
      <c r="Y10" s="183">
        <f>IFERROR(X10/P10,"-")</f>
        <v>7979.057591623</v>
      </c>
      <c r="Z10" s="183">
        <f>IFERROR(X10/V10,"-")</f>
        <v>152400</v>
      </c>
      <c r="AA10" s="183">
        <f>X10-J10</f>
        <v>1374000</v>
      </c>
      <c r="AB10" s="45">
        <f>X10/J10</f>
        <v>10.16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