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<sst xmlns="http://schemas.openxmlformats.org/spreadsheetml/2006/main" uniqueCount="271">
  <si>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</si>
  <si>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</si>
  <si>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</si>
  <si>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</si>
  <si>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</si>
  <si>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</si>
  <si>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</si>
  <si>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</si>
  <si>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</si>
  <si>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</si>
  <si>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</si>
  <si>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</si>
  <si>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</si>
  <si>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</si>
  <si>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</si>
  <si>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</si>
  <si>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</si>
  <si>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</si>
  <si>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</si>
  <si>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</si>
  <si>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</si>
  <si>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</si>
  <si>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</si>
  <si>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</si>
  <si>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</si>
  <si>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</si>
  <si>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02月</t>
  </si>
  <si>
    <t>りんご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</si>
  <si>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</si>
  <si>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</si>
  <si>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</si>
  <si>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</si>
  <si>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</si>
  <si>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</si>
  <si>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</si>
  <si>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</si>
  <si>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</si>
  <si>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</si>
  <si>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</si>
  <si>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</si>
  <si>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</si>
  <si>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</si>
  <si>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</si>
  <si>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</si>
  <si>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</si>
  <si>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</si>
  <si>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</si>
  <si>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</si>
  <si>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</si>
  <si>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</si>
  <si>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</si>
  <si>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</si>
  <si>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</si>
  <si>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</si>
  <si>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</si>
  <si>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</si>
  <si>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</si>
  <si>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</si>
  <si>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</si>
  <si>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</si>
  <si>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</si>
  <si>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</si>
  <si>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ks290</t>
  </si>
  <si>
    <t>右女3（栗山絵麻）</t>
  </si>
  <si>
    <t>女性から逆指名</t>
  </si>
  <si>
    <t>TOP</t>
  </si>
  <si>
    <t>スポニチ関東</t>
  </si>
  <si>
    <t>4C終面全5段</t>
  </si>
  <si>
    <t>2月20日(土)</t>
  </si>
  <si>
    <t>ks291</t>
  </si>
  <si>
    <t>スポニチ関西</t>
  </si>
  <si>
    <t>2月28日(日)</t>
  </si>
  <si>
    <t>ks292</t>
  </si>
  <si>
    <t>スポニチ西部</t>
  </si>
  <si>
    <t>ks293</t>
  </si>
  <si>
    <t>スポニチ北海道</t>
  </si>
  <si>
    <t>ks294</t>
  </si>
  <si>
    <t>(空電共通)</t>
  </si>
  <si>
    <t>空電</t>
  </si>
  <si>
    <t>空電 (共通)</t>
  </si>
  <si>
    <t>ks295</t>
  </si>
  <si>
    <t>サンスポ関東</t>
  </si>
  <si>
    <t>ks296</t>
  </si>
  <si>
    <t>ks297</t>
  </si>
  <si>
    <t>バレンタイン版（栗山絵麻）</t>
  </si>
  <si>
    <t>てんこ盛り熟女</t>
  </si>
  <si>
    <t>サンスポ関西</t>
  </si>
  <si>
    <t>全5段</t>
  </si>
  <si>
    <t>2月07日(日)</t>
  </si>
  <si>
    <t>ks298</t>
  </si>
  <si>
    <t>ks299</t>
  </si>
  <si>
    <t>2月13日(土)</t>
  </si>
  <si>
    <t>ks300</t>
  </si>
  <si>
    <t>ks301</t>
  </si>
  <si>
    <t>ガチャ版（栗山絵麻）</t>
  </si>
  <si>
    <t>SSS熟女から指名</t>
  </si>
  <si>
    <t>ks302</t>
  </si>
  <si>
    <t>ks303</t>
  </si>
  <si>
    <t>ks304</t>
  </si>
  <si>
    <t>ks305</t>
  </si>
  <si>
    <t>2月14日(日)</t>
  </si>
  <si>
    <t>ks306</t>
  </si>
  <si>
    <t>ks307</t>
  </si>
  <si>
    <t>右女9（栗山絵麻）</t>
  </si>
  <si>
    <t>50代の女性と出会えるサイト登場</t>
  </si>
  <si>
    <t>ニッカン関西</t>
  </si>
  <si>
    <t>4C全面</t>
  </si>
  <si>
    <t>ks308</t>
  </si>
  <si>
    <t>ks309</t>
  </si>
  <si>
    <t>高麗人参版（栗山絵麻）</t>
  </si>
  <si>
    <t>男は頑張らずに出会えるサイトすごいすごい</t>
  </si>
  <si>
    <t>スポーツ報知関西</t>
  </si>
  <si>
    <t>2月06日(土)</t>
  </si>
  <si>
    <t>ks310</t>
  </si>
  <si>
    <t>ks311</t>
  </si>
  <si>
    <t>ks312</t>
  </si>
  <si>
    <t>ks313</t>
  </si>
  <si>
    <t>大正版（栗山絵麻）</t>
  </si>
  <si>
    <t>出会い求人</t>
  </si>
  <si>
    <t>スポーツ報知関西　1回目</t>
  </si>
  <si>
    <t>4C終面雑報</t>
  </si>
  <si>
    <t>2月01日(月)</t>
  </si>
  <si>
    <t>ks314</t>
  </si>
  <si>
    <t>雑誌版SPA（りんごver）（栗山絵麻）</t>
  </si>
  <si>
    <t>献身交際。キュートな四十路妻。</t>
  </si>
  <si>
    <t>スポーツ報知関西　2回目</t>
  </si>
  <si>
    <t>2月04日(木)</t>
  </si>
  <si>
    <t>ks315</t>
  </si>
  <si>
    <t>面白⑨（栗山絵麻）</t>
  </si>
  <si>
    <t>中年限定出会いサイト</t>
  </si>
  <si>
    <t>スポーツ報知関西　3回目</t>
  </si>
  <si>
    <t>ks316</t>
  </si>
  <si>
    <t>旧デイリー風（栗山絵麻）</t>
  </si>
  <si>
    <t>50〜70代男性限定熟女好きな男性募集中</t>
  </si>
  <si>
    <t>スポーツ報知関西　4回目</t>
  </si>
  <si>
    <t>ks317</t>
  </si>
  <si>
    <t>スポーツ報知関西　5回目</t>
  </si>
  <si>
    <t>2月10日(水)</t>
  </si>
  <si>
    <t>ks318</t>
  </si>
  <si>
    <t>スポーツ報知関西　6回目</t>
  </si>
  <si>
    <t>2月12日(金)</t>
  </si>
  <si>
    <t>ks319</t>
  </si>
  <si>
    <t>スポーツ報知関西　7回目</t>
  </si>
  <si>
    <t>2月16日(火)</t>
  </si>
  <si>
    <t>ks320</t>
  </si>
  <si>
    <t>スポーツ報知関西　8回目</t>
  </si>
  <si>
    <t>2月18日(木)</t>
  </si>
  <si>
    <t>ks321</t>
  </si>
  <si>
    <t>スポーツ報知関西　9回目</t>
  </si>
  <si>
    <t>2月21日(日)</t>
  </si>
  <si>
    <t>ks322</t>
  </si>
  <si>
    <t>スポーツ報知関西　10回目</t>
  </si>
  <si>
    <t>2月22日(月)</t>
  </si>
  <si>
    <t>ks323</t>
  </si>
  <si>
    <t>スポーツ報知関西　11回目</t>
  </si>
  <si>
    <t>2月23日(火)</t>
  </si>
  <si>
    <t>ks324</t>
  </si>
  <si>
    <t>スポーツ報知関西　12回目</t>
  </si>
  <si>
    <t>2月25日(木)</t>
  </si>
  <si>
    <t>ks325</t>
  </si>
  <si>
    <t>スポーツ報知関西　13回目</t>
  </si>
  <si>
    <t>2月27日(土)</t>
  </si>
  <si>
    <t>ks326</t>
  </si>
  <si>
    <t>共通</t>
  </si>
  <si>
    <t>ks327</t>
  </si>
  <si>
    <t>①大正版（栗山絵麻）</t>
  </si>
  <si>
    <t>155「天然素人熟女」</t>
  </si>
  <si>
    <t>デイリースポーツ関西</t>
  </si>
  <si>
    <t>半2段つかみ20段保証</t>
  </si>
  <si>
    <t>20段保証</t>
  </si>
  <si>
    <t>ks328</t>
  </si>
  <si>
    <t>②旧デイリー風（栗山絵麻）</t>
  </si>
  <si>
    <t>156「早い！安い！熟女！」</t>
  </si>
  <si>
    <t>ks329</t>
  </si>
  <si>
    <t>③大正版（栗山絵麻）</t>
  </si>
  <si>
    <t>157「迷うな！50代以上なら今試すしかない！」</t>
  </si>
  <si>
    <t>ks330</t>
  </si>
  <si>
    <t>④旧デイリー風（栗山絵麻）</t>
  </si>
  <si>
    <t>158「なぜ中年が恋人を作れるのか。それは女性から来るから！」</t>
  </si>
  <si>
    <t>ks331</t>
  </si>
  <si>
    <t>ks332</t>
  </si>
  <si>
    <t>半2段つかみ10段保証</t>
  </si>
  <si>
    <t>10段保証</t>
  </si>
  <si>
    <t>ks333</t>
  </si>
  <si>
    <t>ks334</t>
  </si>
  <si>
    <t>2月11日(木)</t>
  </si>
  <si>
    <t>ks335</t>
  </si>
  <si>
    <t>ks336</t>
  </si>
  <si>
    <t>漫画版リニューアル（栗山絵麻）</t>
  </si>
  <si>
    <t>女性からご飯に誘われる。男性はyesかnoか返事するだけ</t>
  </si>
  <si>
    <t>2月26日(金)</t>
  </si>
  <si>
    <t>ks337</t>
  </si>
  <si>
    <t>ks338</t>
  </si>
  <si>
    <t>ks339</t>
  </si>
  <si>
    <t>ks340</t>
  </si>
  <si>
    <t>ks341</t>
  </si>
  <si>
    <t>ks342</t>
  </si>
  <si>
    <t>ks343</t>
  </si>
  <si>
    <t>ks344</t>
  </si>
  <si>
    <t>ks345</t>
  </si>
  <si>
    <t>ks346</t>
  </si>
  <si>
    <t>ks347</t>
  </si>
  <si>
    <t>ks348</t>
  </si>
  <si>
    <t>中京スポーツ</t>
  </si>
  <si>
    <t>ks349</t>
  </si>
  <si>
    <t>ks350</t>
  </si>
  <si>
    <t>ks351</t>
  </si>
  <si>
    <t>ks352</t>
  </si>
  <si>
    <t>コンパニオン版（栗山絵麻）</t>
  </si>
  <si>
    <t>4C雑報</t>
  </si>
  <si>
    <t>ks353</t>
  </si>
  <si>
    <t>ks354</t>
  </si>
  <si>
    <t>旧デイリー風（）</t>
  </si>
  <si>
    <t>ks355</t>
  </si>
  <si>
    <t>ks356</t>
  </si>
  <si>
    <t>大正版（）</t>
  </si>
  <si>
    <t>ks357</t>
  </si>
  <si>
    <t>ks358</t>
  </si>
  <si>
    <t>興奮版（）</t>
  </si>
  <si>
    <t>ks359</t>
  </si>
  <si>
    <t>ks360</t>
  </si>
  <si>
    <t>記事(ノーマル)（）</t>
  </si>
  <si>
    <t>4C記事枠</t>
  </si>
  <si>
    <t>ks361</t>
  </si>
  <si>
    <t>記事(黄)（）</t>
  </si>
  <si>
    <t>ks362</t>
  </si>
  <si>
    <t>記事(赤)（）</t>
  </si>
  <si>
    <t>ks363</t>
  </si>
  <si>
    <t>記事(青)（）</t>
  </si>
  <si>
    <t>ks364</t>
  </si>
  <si>
    <t>新聞 TOTAL</t>
  </si>
  <si>
    <t>●雑誌 広告</t>
  </si>
  <si>
    <t>rz027</t>
  </si>
  <si>
    <t>日本ジャーナル出版</t>
  </si>
  <si>
    <t>1604FLASH（栗山絵麻）</t>
  </si>
  <si>
    <t>週刊実話</t>
  </si>
  <si>
    <t>4C2P</t>
  </si>
  <si>
    <t>rz028</t>
  </si>
  <si>
    <t>rz029</t>
  </si>
  <si>
    <t>リイド社</t>
  </si>
  <si>
    <t>コミック乱twins</t>
  </si>
  <si>
    <t>1C2P</t>
  </si>
  <si>
    <t>rz030</t>
  </si>
  <si>
    <t>ze015</t>
  </si>
  <si>
    <t>コアマガジン</t>
  </si>
  <si>
    <t>5P元祖</t>
  </si>
  <si>
    <t>実話BUNKA超タブー</t>
  </si>
  <si>
    <t>1C5P</t>
  </si>
  <si>
    <t>ze016</t>
  </si>
  <si>
    <t>ze017</t>
  </si>
  <si>
    <t>大洋図書</t>
  </si>
  <si>
    <t>2Pスポーツ新聞_v01_りんご(栗山絵麻さん)</t>
  </si>
  <si>
    <t>実話ナックルズGOLD ドキュメント</t>
  </si>
  <si>
    <t>2月08日(月)</t>
  </si>
  <si>
    <t>ze018</t>
  </si>
  <si>
    <t>ze019</t>
  </si>
  <si>
    <t>一水社</t>
  </si>
  <si>
    <t>1P記事(栗山絵麻さん）</t>
  </si>
  <si>
    <t>50代からの男のゴラク</t>
  </si>
  <si>
    <t>表4　4C1P</t>
  </si>
  <si>
    <t>ze020</t>
  </si>
  <si>
    <t>雑誌 TOTAL</t>
  </si>
  <si>
    <t>●DVD 広告</t>
  </si>
  <si>
    <t>ap003</t>
  </si>
  <si>
    <t>楽楽出版</t>
  </si>
  <si>
    <t>DVDパス_空電説明_りんご</t>
  </si>
  <si>
    <t>毎月売</t>
  </si>
  <si>
    <t>EXCITING MAX!SPECIAL</t>
  </si>
  <si>
    <t>DVD袋裏1C+DVDコンテンツ枠</t>
  </si>
  <si>
    <t>ap004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</si>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</sst>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75</v>
      </c>
      <c r="D6" s="180">
        <v>5880000</v>
      </c>
      <c r="E6" s="79">
        <v>1681</v>
      </c>
      <c r="F6" s="79">
        <v>717</v>
      </c>
      <c r="G6" s="79">
        <v>3067</v>
      </c>
      <c r="H6" s="89">
        <v>391</v>
      </c>
      <c r="I6" s="90">
        <v>1</v>
      </c>
      <c r="J6" s="143">
        <f>H6+I6</f>
        <v>392</v>
      </c>
      <c r="K6" s="80">
        <f>IFERROR(J6/G6,"-")</f>
        <v>0.1278121943267</v>
      </c>
      <c r="L6" s="79">
        <v>51</v>
      </c>
      <c r="M6" s="79">
        <v>114</v>
      </c>
      <c r="N6" s="80">
        <f>IFERROR(L6/J6,"-")</f>
        <v>0.13010204081633</v>
      </c>
      <c r="O6" s="81">
        <f>IFERROR(D6/J6,"-")</f>
        <v>15000</v>
      </c>
      <c r="P6" s="82">
        <v>97</v>
      </c>
      <c r="Q6" s="80">
        <f>IFERROR(P6/J6,"-")</f>
        <v>0.24744897959184</v>
      </c>
      <c r="R6" s="185">
        <v>6045000</v>
      </c>
      <c r="S6" s="186">
        <f>IFERROR(R6/J6,"-")</f>
        <v>15420.918367347</v>
      </c>
      <c r="T6" s="186">
        <f>IFERROR(R6/P6,"-")</f>
        <v>62319.587628866</v>
      </c>
      <c r="U6" s="180">
        <f>IFERROR(R6-D6,"-")</f>
        <v>165000</v>
      </c>
      <c r="V6" s="83">
        <f>R6/D6</f>
        <v>1.0280612244898</v>
      </c>
      <c r="W6" s="77"/>
      <c r="X6" s="142"/>
    </row>
    <row r="7" spans="1:24">
      <c r="A7" s="78"/>
      <c r="B7" s="84" t="s">
        <v>24</v>
      </c>
      <c r="C7" s="84">
        <v>10</v>
      </c>
      <c r="D7" s="180">
        <v>702000</v>
      </c>
      <c r="E7" s="79">
        <v>1056</v>
      </c>
      <c r="F7" s="79">
        <v>189</v>
      </c>
      <c r="G7" s="79">
        <v>491</v>
      </c>
      <c r="H7" s="89">
        <v>97</v>
      </c>
      <c r="I7" s="90">
        <v>0</v>
      </c>
      <c r="J7" s="143">
        <f>H7+I7</f>
        <v>97</v>
      </c>
      <c r="K7" s="80">
        <f>IFERROR(J7/G7,"-")</f>
        <v>0.19755600814664</v>
      </c>
      <c r="L7" s="79">
        <v>15</v>
      </c>
      <c r="M7" s="79">
        <v>22</v>
      </c>
      <c r="N7" s="80">
        <f>IFERROR(L7/J7,"-")</f>
        <v>0.15463917525773</v>
      </c>
      <c r="O7" s="81">
        <f>IFERROR(D7/J7,"-")</f>
        <v>7237.1134020619</v>
      </c>
      <c r="P7" s="82">
        <v>27</v>
      </c>
      <c r="Q7" s="80">
        <f>IFERROR(P7/J7,"-")</f>
        <v>0.27835051546392</v>
      </c>
      <c r="R7" s="185">
        <v>694000</v>
      </c>
      <c r="S7" s="186">
        <f>IFERROR(R7/J7,"-")</f>
        <v>7154.6391752577</v>
      </c>
      <c r="T7" s="186">
        <f>IFERROR(R7/P7,"-")</f>
        <v>25703.703703704</v>
      </c>
      <c r="U7" s="180">
        <f>IFERROR(R7-D7,"-")</f>
        <v>-8000</v>
      </c>
      <c r="V7" s="83">
        <f>R7/D7</f>
        <v>0.98860398860399</v>
      </c>
      <c r="W7" s="77"/>
      <c r="X7" s="142"/>
    </row>
    <row r="8" spans="1:24">
      <c r="A8" s="78"/>
      <c r="B8" s="84" t="s">
        <v>25</v>
      </c>
      <c r="C8" s="84">
        <v>2</v>
      </c>
      <c r="D8" s="180">
        <v>222000</v>
      </c>
      <c r="E8" s="79">
        <v>383</v>
      </c>
      <c r="F8" s="79">
        <v>183</v>
      </c>
      <c r="G8" s="79">
        <v>500</v>
      </c>
      <c r="H8" s="89">
        <v>127</v>
      </c>
      <c r="I8" s="90">
        <v>4</v>
      </c>
      <c r="J8" s="143">
        <f>H8+I8</f>
        <v>131</v>
      </c>
      <c r="K8" s="80">
        <f>IFERROR(J8/G8,"-")</f>
        <v>0.262</v>
      </c>
      <c r="L8" s="79">
        <v>7</v>
      </c>
      <c r="M8" s="79">
        <v>32</v>
      </c>
      <c r="N8" s="80">
        <f>IFERROR(L8/J8,"-")</f>
        <v>0.053435114503817</v>
      </c>
      <c r="O8" s="81">
        <f>IFERROR(D8/J8,"-")</f>
        <v>1694.6564885496</v>
      </c>
      <c r="P8" s="82">
        <v>7</v>
      </c>
      <c r="Q8" s="80">
        <f>IFERROR(P8/J8,"-")</f>
        <v>0.053435114503817</v>
      </c>
      <c r="R8" s="185">
        <v>1781000</v>
      </c>
      <c r="S8" s="186">
        <f>IFERROR(R8/J8,"-")</f>
        <v>13595.419847328</v>
      </c>
      <c r="T8" s="186">
        <f>IFERROR(R8/P8,"-")</f>
        <v>254428.57142857</v>
      </c>
      <c r="U8" s="180">
        <f>IFERROR(R8-D8,"-")</f>
        <v>1559000</v>
      </c>
      <c r="V8" s="83">
        <f>R8/D8</f>
        <v>8.0225225225225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6804000</v>
      </c>
      <c r="E11" s="41">
        <f>SUM(E6:E9)</f>
        <v>3120</v>
      </c>
      <c r="F11" s="41">
        <f>SUM(F6:F9)</f>
        <v>1089</v>
      </c>
      <c r="G11" s="41">
        <f>SUM(G6:G9)</f>
        <v>4058</v>
      </c>
      <c r="H11" s="41">
        <f>SUM(H6:H9)</f>
        <v>615</v>
      </c>
      <c r="I11" s="41">
        <f>SUM(I6:I9)</f>
        <v>5</v>
      </c>
      <c r="J11" s="41">
        <f>SUM(J6:J9)</f>
        <v>620</v>
      </c>
      <c r="K11" s="42">
        <f>IFERROR(J11/G11,"-")</f>
        <v>0.15278462296698</v>
      </c>
      <c r="L11" s="76">
        <f>SUM(L6:L9)</f>
        <v>73</v>
      </c>
      <c r="M11" s="76">
        <f>SUM(M6:M9)</f>
        <v>168</v>
      </c>
      <c r="N11" s="42">
        <f>IFERROR(L11/J11,"-")</f>
        <v>0.11774193548387</v>
      </c>
      <c r="O11" s="43">
        <f>IFERROR(D11/J11,"-")</f>
        <v>10974.193548387</v>
      </c>
      <c r="P11" s="44">
        <f>SUM(P6:P9)</f>
        <v>131</v>
      </c>
      <c r="Q11" s="42">
        <f>IFERROR(P11/J11,"-")</f>
        <v>0.21129032258065</v>
      </c>
      <c r="R11" s="183">
        <f>SUM(R6:R9)</f>
        <v>8520000</v>
      </c>
      <c r="S11" s="183">
        <f>IFERROR(R11/J11,"-")</f>
        <v>13741.935483871</v>
      </c>
      <c r="T11" s="183">
        <f>IFERROR(P11/P11,"-")</f>
        <v>1</v>
      </c>
      <c r="U11" s="183">
        <f>SUM(U6:U9)</f>
        <v>1716000</v>
      </c>
      <c r="V11" s="45">
        <f>IFERROR(R11/D11,"-")</f>
        <v>1.2522045855379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0.81785714285714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32</v>
      </c>
      <c r="L6" s="79">
        <v>0</v>
      </c>
      <c r="M6" s="79">
        <v>132</v>
      </c>
      <c r="N6" s="89">
        <v>17</v>
      </c>
      <c r="O6" s="90">
        <v>0</v>
      </c>
      <c r="P6" s="91">
        <f>N6+O6</f>
        <v>17</v>
      </c>
      <c r="Q6" s="80">
        <f>IFERROR(P6/M6,"-")</f>
        <v>0.12878787878788</v>
      </c>
      <c r="R6" s="79">
        <v>3</v>
      </c>
      <c r="S6" s="79">
        <v>6</v>
      </c>
      <c r="T6" s="80">
        <f>IFERROR(R6/(P6),"-")</f>
        <v>0.17647058823529</v>
      </c>
      <c r="U6" s="186">
        <f>IFERROR(J6/SUM(N6:O10),"-")</f>
        <v>10632.911392405</v>
      </c>
      <c r="V6" s="82">
        <v>4</v>
      </c>
      <c r="W6" s="80">
        <f>IF(P6=0,"-",V6/P6)</f>
        <v>0.23529411764706</v>
      </c>
      <c r="X6" s="185">
        <v>198000</v>
      </c>
      <c r="Y6" s="186">
        <f>IFERROR(X6/P6,"-")</f>
        <v>11647.058823529</v>
      </c>
      <c r="Z6" s="186">
        <f>IFERROR(X6/V6,"-")</f>
        <v>49500</v>
      </c>
      <c r="AA6" s="180">
        <f>SUM(X6:X10)-SUM(J6:J10)</f>
        <v>-153000</v>
      </c>
      <c r="AB6" s="83">
        <f>SUM(X6:X10)/SUM(J6:J10)</f>
        <v>0.81785714285714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0.23529411764706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0.11764705882353</v>
      </c>
      <c r="AX6" s="104">
        <v>1</v>
      </c>
      <c r="AY6" s="106">
        <f>IFERROR(AX6/AV6,"-")</f>
        <v>0.5</v>
      </c>
      <c r="AZ6" s="107">
        <v>62000</v>
      </c>
      <c r="BA6" s="108">
        <f>IFERROR(AZ6/AV6,"-")</f>
        <v>31000</v>
      </c>
      <c r="BB6" s="109"/>
      <c r="BC6" s="109"/>
      <c r="BD6" s="109">
        <v>1</v>
      </c>
      <c r="BE6" s="110">
        <v>6</v>
      </c>
      <c r="BF6" s="111">
        <f>IF(P6=0,"",IF(BE6=0,"",(BE6/P6)))</f>
        <v>0.35294117647059</v>
      </c>
      <c r="BG6" s="110">
        <v>1</v>
      </c>
      <c r="BH6" s="112">
        <f>IFERROR(BG6/BE6,"-")</f>
        <v>0.16666666666667</v>
      </c>
      <c r="BI6" s="113">
        <v>34000</v>
      </c>
      <c r="BJ6" s="114">
        <f>IFERROR(BI6/BE6,"-")</f>
        <v>5666.6666666667</v>
      </c>
      <c r="BK6" s="115"/>
      <c r="BL6" s="115"/>
      <c r="BM6" s="115">
        <v>1</v>
      </c>
      <c r="BN6" s="117">
        <v>2</v>
      </c>
      <c r="BO6" s="118">
        <f>IF(P6=0,"",IF(BN6=0,"",(BN6/P6)))</f>
        <v>0.11764705882353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0.11764705882353</v>
      </c>
      <c r="BY6" s="126">
        <v>2</v>
      </c>
      <c r="BZ6" s="127">
        <f>IFERROR(BY6/BW6,"-")</f>
        <v>1</v>
      </c>
      <c r="CA6" s="128">
        <v>102000</v>
      </c>
      <c r="CB6" s="129">
        <f>IFERROR(CA6/BW6,"-")</f>
        <v>51000</v>
      </c>
      <c r="CC6" s="130"/>
      <c r="CD6" s="130"/>
      <c r="CE6" s="130">
        <v>2</v>
      </c>
      <c r="CF6" s="131">
        <v>1</v>
      </c>
      <c r="CG6" s="132">
        <f>IF(P6=0,"",IF(CF6=0,"",(CF6/P6)))</f>
        <v>0.058823529411765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4</v>
      </c>
      <c r="CP6" s="139">
        <v>198000</v>
      </c>
      <c r="CQ6" s="139">
        <v>68000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1" t="s">
        <v>71</v>
      </c>
      <c r="J7" s="180"/>
      <c r="K7" s="79">
        <v>23</v>
      </c>
      <c r="L7" s="79">
        <v>0</v>
      </c>
      <c r="M7" s="79">
        <v>112</v>
      </c>
      <c r="N7" s="89">
        <v>8</v>
      </c>
      <c r="O7" s="90">
        <v>0</v>
      </c>
      <c r="P7" s="91">
        <f>N7+O7</f>
        <v>8</v>
      </c>
      <c r="Q7" s="80">
        <f>IFERROR(P7/M7,"-")</f>
        <v>0.071428571428571</v>
      </c>
      <c r="R7" s="79">
        <v>0</v>
      </c>
      <c r="S7" s="79">
        <v>2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0.375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72</v>
      </c>
      <c r="C8" s="189"/>
      <c r="D8" s="189" t="s">
        <v>63</v>
      </c>
      <c r="E8" s="189" t="s">
        <v>64</v>
      </c>
      <c r="F8" s="189" t="s">
        <v>65</v>
      </c>
      <c r="G8" s="88" t="s">
        <v>73</v>
      </c>
      <c r="H8" s="88" t="s">
        <v>67</v>
      </c>
      <c r="I8" s="191" t="s">
        <v>71</v>
      </c>
      <c r="J8" s="180"/>
      <c r="K8" s="79">
        <v>8</v>
      </c>
      <c r="L8" s="79">
        <v>0</v>
      </c>
      <c r="M8" s="79">
        <v>22</v>
      </c>
      <c r="N8" s="89">
        <v>3</v>
      </c>
      <c r="O8" s="90">
        <v>0</v>
      </c>
      <c r="P8" s="91">
        <f>N8+O8</f>
        <v>3</v>
      </c>
      <c r="Q8" s="80">
        <f>IFERROR(P8/M8,"-")</f>
        <v>0.13636363636364</v>
      </c>
      <c r="R8" s="79">
        <v>0</v>
      </c>
      <c r="S8" s="79">
        <v>3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0.33333333333333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63</v>
      </c>
      <c r="E9" s="189" t="s">
        <v>64</v>
      </c>
      <c r="F9" s="189" t="s">
        <v>65</v>
      </c>
      <c r="G9" s="88" t="s">
        <v>75</v>
      </c>
      <c r="H9" s="88" t="s">
        <v>67</v>
      </c>
      <c r="I9" s="190" t="s">
        <v>68</v>
      </c>
      <c r="J9" s="180"/>
      <c r="K9" s="79">
        <v>7</v>
      </c>
      <c r="L9" s="79">
        <v>0</v>
      </c>
      <c r="M9" s="79">
        <v>41</v>
      </c>
      <c r="N9" s="89">
        <v>3</v>
      </c>
      <c r="O9" s="90">
        <v>0</v>
      </c>
      <c r="P9" s="91">
        <f>N9+O9</f>
        <v>3</v>
      </c>
      <c r="Q9" s="80">
        <f>IFERROR(P9/M9,"-")</f>
        <v>0.073170731707317</v>
      </c>
      <c r="R9" s="79">
        <v>0</v>
      </c>
      <c r="S9" s="79">
        <v>2</v>
      </c>
      <c r="T9" s="80">
        <f>IFERROR(R9/(P9),"-")</f>
        <v>0</v>
      </c>
      <c r="U9" s="186"/>
      <c r="V9" s="82">
        <v>1</v>
      </c>
      <c r="W9" s="80">
        <f>IF(P9=0,"-",V9/P9)</f>
        <v>0.33333333333333</v>
      </c>
      <c r="X9" s="185">
        <v>65000</v>
      </c>
      <c r="Y9" s="186">
        <f>IFERROR(X9/P9,"-")</f>
        <v>21666.666666667</v>
      </c>
      <c r="Z9" s="186">
        <f>IFERROR(X9/V9,"-")</f>
        <v>65000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0.66666666666667</v>
      </c>
      <c r="BY9" s="126">
        <v>1</v>
      </c>
      <c r="BZ9" s="127">
        <f>IFERROR(BY9/BW9,"-")</f>
        <v>0.5</v>
      </c>
      <c r="CA9" s="128">
        <v>65000</v>
      </c>
      <c r="CB9" s="129">
        <f>IFERROR(CA9/BW9,"-")</f>
        <v>32500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65000</v>
      </c>
      <c r="CQ9" s="139">
        <v>65000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77</v>
      </c>
      <c r="F10" s="189" t="s">
        <v>78</v>
      </c>
      <c r="G10" s="88" t="s">
        <v>79</v>
      </c>
      <c r="H10" s="88"/>
      <c r="I10" s="88"/>
      <c r="J10" s="180"/>
      <c r="K10" s="79">
        <v>214</v>
      </c>
      <c r="L10" s="79">
        <v>127</v>
      </c>
      <c r="M10" s="79">
        <v>105</v>
      </c>
      <c r="N10" s="89">
        <v>48</v>
      </c>
      <c r="O10" s="90">
        <v>0</v>
      </c>
      <c r="P10" s="91">
        <f>N10+O10</f>
        <v>48</v>
      </c>
      <c r="Q10" s="80">
        <f>IFERROR(P10/M10,"-")</f>
        <v>0.45714285714286</v>
      </c>
      <c r="R10" s="79">
        <v>4</v>
      </c>
      <c r="S10" s="79">
        <v>10</v>
      </c>
      <c r="T10" s="80">
        <f>IFERROR(R10/(P10),"-")</f>
        <v>0.083333333333333</v>
      </c>
      <c r="U10" s="186"/>
      <c r="V10" s="82">
        <v>10</v>
      </c>
      <c r="W10" s="80">
        <f>IF(P10=0,"-",V10/P10)</f>
        <v>0.20833333333333</v>
      </c>
      <c r="X10" s="185">
        <v>424000</v>
      </c>
      <c r="Y10" s="186">
        <f>IFERROR(X10/P10,"-")</f>
        <v>8833.3333333333</v>
      </c>
      <c r="Z10" s="186">
        <f>IFERROR(X10/V10,"-")</f>
        <v>42400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4</v>
      </c>
      <c r="AW10" s="105">
        <f>IF(P10=0,"",IF(AV10=0,"",(AV10/P10)))</f>
        <v>0.083333333333333</v>
      </c>
      <c r="AX10" s="104">
        <v>1</v>
      </c>
      <c r="AY10" s="106">
        <f>IFERROR(AX10/AV10,"-")</f>
        <v>0.25</v>
      </c>
      <c r="AZ10" s="107">
        <v>3000</v>
      </c>
      <c r="BA10" s="108">
        <f>IFERROR(AZ10/AV10,"-")</f>
        <v>750</v>
      </c>
      <c r="BB10" s="109">
        <v>1</v>
      </c>
      <c r="BC10" s="109"/>
      <c r="BD10" s="109"/>
      <c r="BE10" s="110">
        <v>15</v>
      </c>
      <c r="BF10" s="111">
        <f>IF(P10=0,"",IF(BE10=0,"",(BE10/P10)))</f>
        <v>0.3125</v>
      </c>
      <c r="BG10" s="110">
        <v>3</v>
      </c>
      <c r="BH10" s="112">
        <f>IFERROR(BG10/BE10,"-")</f>
        <v>0.2</v>
      </c>
      <c r="BI10" s="113">
        <v>129000</v>
      </c>
      <c r="BJ10" s="114">
        <f>IFERROR(BI10/BE10,"-")</f>
        <v>8600</v>
      </c>
      <c r="BK10" s="115">
        <v>1</v>
      </c>
      <c r="BL10" s="115">
        <v>1</v>
      </c>
      <c r="BM10" s="115">
        <v>1</v>
      </c>
      <c r="BN10" s="117">
        <v>15</v>
      </c>
      <c r="BO10" s="118">
        <f>IF(P10=0,"",IF(BN10=0,"",(BN10/P10)))</f>
        <v>0.3125</v>
      </c>
      <c r="BP10" s="119">
        <v>1</v>
      </c>
      <c r="BQ10" s="120">
        <f>IFERROR(BP10/BN10,"-")</f>
        <v>0.066666666666667</v>
      </c>
      <c r="BR10" s="121">
        <v>22000</v>
      </c>
      <c r="BS10" s="122">
        <f>IFERROR(BR10/BN10,"-")</f>
        <v>1466.6666666667</v>
      </c>
      <c r="BT10" s="123"/>
      <c r="BU10" s="123"/>
      <c r="BV10" s="123">
        <v>1</v>
      </c>
      <c r="BW10" s="124">
        <v>11</v>
      </c>
      <c r="BX10" s="125">
        <f>IF(P10=0,"",IF(BW10=0,"",(BW10/P10)))</f>
        <v>0.22916666666667</v>
      </c>
      <c r="BY10" s="126">
        <v>4</v>
      </c>
      <c r="BZ10" s="127">
        <f>IFERROR(BY10/BW10,"-")</f>
        <v>0.36363636363636</v>
      </c>
      <c r="CA10" s="128">
        <v>127000</v>
      </c>
      <c r="CB10" s="129">
        <f>IFERROR(CA10/BW10,"-")</f>
        <v>11545.454545455</v>
      </c>
      <c r="CC10" s="130">
        <v>1</v>
      </c>
      <c r="CD10" s="130"/>
      <c r="CE10" s="130">
        <v>3</v>
      </c>
      <c r="CF10" s="131">
        <v>3</v>
      </c>
      <c r="CG10" s="132">
        <f>IF(P10=0,"",IF(CF10=0,"",(CF10/P10)))</f>
        <v>0.0625</v>
      </c>
      <c r="CH10" s="133">
        <v>1</v>
      </c>
      <c r="CI10" s="134">
        <f>IFERROR(CH10/CF10,"-")</f>
        <v>0.33333333333333</v>
      </c>
      <c r="CJ10" s="135">
        <v>143000</v>
      </c>
      <c r="CK10" s="136">
        <f>IFERROR(CJ10/CF10,"-")</f>
        <v>47666.666666667</v>
      </c>
      <c r="CL10" s="137"/>
      <c r="CM10" s="137"/>
      <c r="CN10" s="137">
        <v>1</v>
      </c>
      <c r="CO10" s="138">
        <v>10</v>
      </c>
      <c r="CP10" s="139">
        <v>424000</v>
      </c>
      <c r="CQ10" s="139">
        <v>143000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2.1812865497076</v>
      </c>
      <c r="B11" s="189" t="s">
        <v>80</v>
      </c>
      <c r="C11" s="189"/>
      <c r="D11" s="189" t="s">
        <v>63</v>
      </c>
      <c r="E11" s="189" t="s">
        <v>64</v>
      </c>
      <c r="F11" s="189" t="s">
        <v>65</v>
      </c>
      <c r="G11" s="88" t="s">
        <v>81</v>
      </c>
      <c r="H11" s="88" t="s">
        <v>67</v>
      </c>
      <c r="I11" s="190" t="s">
        <v>68</v>
      </c>
      <c r="J11" s="180">
        <v>684000</v>
      </c>
      <c r="K11" s="79">
        <v>9</v>
      </c>
      <c r="L11" s="79">
        <v>0</v>
      </c>
      <c r="M11" s="79">
        <v>47</v>
      </c>
      <c r="N11" s="89">
        <v>4</v>
      </c>
      <c r="O11" s="90">
        <v>0</v>
      </c>
      <c r="P11" s="91">
        <f>N11+O11</f>
        <v>4</v>
      </c>
      <c r="Q11" s="80">
        <f>IFERROR(P11/M11,"-")</f>
        <v>0.085106382978723</v>
      </c>
      <c r="R11" s="79">
        <v>0</v>
      </c>
      <c r="S11" s="79">
        <v>0</v>
      </c>
      <c r="T11" s="80">
        <f>IFERROR(R11/(P11),"-")</f>
        <v>0</v>
      </c>
      <c r="U11" s="186">
        <f>IFERROR(J11/SUM(N11:O16),"-")</f>
        <v>18000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808000</v>
      </c>
      <c r="AB11" s="83">
        <f>SUM(X11:X16)/SUM(J11:J16)</f>
        <v>2.1812865497076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2</v>
      </c>
      <c r="AN11" s="99">
        <f>IF(P11=0,"",IF(AM11=0,"",(AM11/P11)))</f>
        <v>0.5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82</v>
      </c>
      <c r="C12" s="189"/>
      <c r="D12" s="189" t="s">
        <v>63</v>
      </c>
      <c r="E12" s="189" t="s">
        <v>64</v>
      </c>
      <c r="F12" s="189" t="s">
        <v>78</v>
      </c>
      <c r="G12" s="88"/>
      <c r="H12" s="88"/>
      <c r="I12" s="88"/>
      <c r="J12" s="180"/>
      <c r="K12" s="79">
        <v>39</v>
      </c>
      <c r="L12" s="79">
        <v>32</v>
      </c>
      <c r="M12" s="79">
        <v>27</v>
      </c>
      <c r="N12" s="89">
        <v>11</v>
      </c>
      <c r="O12" s="90">
        <v>0</v>
      </c>
      <c r="P12" s="91">
        <f>N12+O12</f>
        <v>11</v>
      </c>
      <c r="Q12" s="80">
        <f>IFERROR(P12/M12,"-")</f>
        <v>0.40740740740741</v>
      </c>
      <c r="R12" s="79">
        <v>1</v>
      </c>
      <c r="S12" s="79">
        <v>4</v>
      </c>
      <c r="T12" s="80">
        <f>IFERROR(R12/(P12),"-")</f>
        <v>0.090909090909091</v>
      </c>
      <c r="U12" s="186"/>
      <c r="V12" s="82">
        <v>3</v>
      </c>
      <c r="W12" s="80">
        <f>IF(P12=0,"-",V12/P12)</f>
        <v>0.27272727272727</v>
      </c>
      <c r="X12" s="185">
        <v>729000</v>
      </c>
      <c r="Y12" s="186">
        <f>IFERROR(X12/P12,"-")</f>
        <v>66272.727272727</v>
      </c>
      <c r="Z12" s="186">
        <f>IFERROR(X12/V12,"-")</f>
        <v>243000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0.27272727272727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0.18181818181818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0.27272727272727</v>
      </c>
      <c r="BY12" s="126">
        <v>2</v>
      </c>
      <c r="BZ12" s="127">
        <f>IFERROR(BY12/BW12,"-")</f>
        <v>0.66666666666667</v>
      </c>
      <c r="CA12" s="128">
        <v>15000</v>
      </c>
      <c r="CB12" s="129">
        <f>IFERROR(CA12/BW12,"-")</f>
        <v>5000</v>
      </c>
      <c r="CC12" s="130"/>
      <c r="CD12" s="130">
        <v>1</v>
      </c>
      <c r="CE12" s="130">
        <v>1</v>
      </c>
      <c r="CF12" s="131">
        <v>3</v>
      </c>
      <c r="CG12" s="132">
        <f>IF(P12=0,"",IF(CF12=0,"",(CF12/P12)))</f>
        <v>0.27272727272727</v>
      </c>
      <c r="CH12" s="133">
        <v>1</v>
      </c>
      <c r="CI12" s="134">
        <f>IFERROR(CH12/CF12,"-")</f>
        <v>0.33333333333333</v>
      </c>
      <c r="CJ12" s="135">
        <v>714000</v>
      </c>
      <c r="CK12" s="136">
        <f>IFERROR(CJ12/CF12,"-")</f>
        <v>238000</v>
      </c>
      <c r="CL12" s="137"/>
      <c r="CM12" s="137"/>
      <c r="CN12" s="137">
        <v>1</v>
      </c>
      <c r="CO12" s="138">
        <v>3</v>
      </c>
      <c r="CP12" s="139">
        <v>729000</v>
      </c>
      <c r="CQ12" s="139">
        <v>714000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83</v>
      </c>
      <c r="C13" s="189"/>
      <c r="D13" s="189" t="s">
        <v>84</v>
      </c>
      <c r="E13" s="189" t="s">
        <v>85</v>
      </c>
      <c r="F13" s="189" t="s">
        <v>65</v>
      </c>
      <c r="G13" s="88" t="s">
        <v>86</v>
      </c>
      <c r="H13" s="88" t="s">
        <v>87</v>
      </c>
      <c r="I13" s="191" t="s">
        <v>88</v>
      </c>
      <c r="J13" s="180"/>
      <c r="K13" s="79">
        <v>2</v>
      </c>
      <c r="L13" s="79">
        <v>0</v>
      </c>
      <c r="M13" s="79">
        <v>23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89</v>
      </c>
      <c r="C14" s="189"/>
      <c r="D14" s="189" t="s">
        <v>84</v>
      </c>
      <c r="E14" s="189" t="s">
        <v>85</v>
      </c>
      <c r="F14" s="189" t="s">
        <v>78</v>
      </c>
      <c r="G14" s="88"/>
      <c r="H14" s="88"/>
      <c r="I14" s="88"/>
      <c r="J14" s="180"/>
      <c r="K14" s="79">
        <v>33</v>
      </c>
      <c r="L14" s="79">
        <v>24</v>
      </c>
      <c r="M14" s="79">
        <v>4</v>
      </c>
      <c r="N14" s="89">
        <v>5</v>
      </c>
      <c r="O14" s="90">
        <v>0</v>
      </c>
      <c r="P14" s="91">
        <f>N14+O14</f>
        <v>5</v>
      </c>
      <c r="Q14" s="80">
        <f>IFERROR(P14/M14,"-")</f>
        <v>1.25</v>
      </c>
      <c r="R14" s="79">
        <v>1</v>
      </c>
      <c r="S14" s="79">
        <v>1</v>
      </c>
      <c r="T14" s="80">
        <f>IFERROR(R14/(P14),"-")</f>
        <v>0.2</v>
      </c>
      <c r="U14" s="186"/>
      <c r="V14" s="82">
        <v>2</v>
      </c>
      <c r="W14" s="80">
        <f>IF(P14=0,"-",V14/P14)</f>
        <v>0.4</v>
      </c>
      <c r="X14" s="185">
        <v>106000</v>
      </c>
      <c r="Y14" s="186">
        <f>IFERROR(X14/P14,"-")</f>
        <v>21200</v>
      </c>
      <c r="Z14" s="186">
        <f>IFERROR(X14/V14,"-")</f>
        <v>53000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4</v>
      </c>
      <c r="BX14" s="125">
        <f>IF(P14=0,"",IF(BW14=0,"",(BW14/P14)))</f>
        <v>0.8</v>
      </c>
      <c r="BY14" s="126">
        <v>2</v>
      </c>
      <c r="BZ14" s="127">
        <f>IFERROR(BY14/BW14,"-")</f>
        <v>0.5</v>
      </c>
      <c r="CA14" s="128">
        <v>106000</v>
      </c>
      <c r="CB14" s="129">
        <f>IFERROR(CA14/BW14,"-")</f>
        <v>26500</v>
      </c>
      <c r="CC14" s="130">
        <v>1</v>
      </c>
      <c r="CD14" s="130"/>
      <c r="CE14" s="130">
        <v>1</v>
      </c>
      <c r="CF14" s="131">
        <v>1</v>
      </c>
      <c r="CG14" s="132">
        <f>IF(P14=0,"",IF(CF14=0,"",(CF14/P14)))</f>
        <v>0.2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2</v>
      </c>
      <c r="CP14" s="139">
        <v>106000</v>
      </c>
      <c r="CQ14" s="139">
        <v>103000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90</v>
      </c>
      <c r="C15" s="189"/>
      <c r="D15" s="189" t="s">
        <v>63</v>
      </c>
      <c r="E15" s="189" t="s">
        <v>64</v>
      </c>
      <c r="F15" s="189" t="s">
        <v>65</v>
      </c>
      <c r="G15" s="88" t="s">
        <v>86</v>
      </c>
      <c r="H15" s="88" t="s">
        <v>87</v>
      </c>
      <c r="I15" s="190" t="s">
        <v>91</v>
      </c>
      <c r="J15" s="180"/>
      <c r="K15" s="79">
        <v>13</v>
      </c>
      <c r="L15" s="79">
        <v>0</v>
      </c>
      <c r="M15" s="79">
        <v>45</v>
      </c>
      <c r="N15" s="89">
        <v>9</v>
      </c>
      <c r="O15" s="90">
        <v>0</v>
      </c>
      <c r="P15" s="91">
        <f>N15+O15</f>
        <v>9</v>
      </c>
      <c r="Q15" s="80">
        <f>IFERROR(P15/M15,"-")</f>
        <v>0.2</v>
      </c>
      <c r="R15" s="79">
        <v>2</v>
      </c>
      <c r="S15" s="79">
        <v>2</v>
      </c>
      <c r="T15" s="80">
        <f>IFERROR(R15/(P15),"-")</f>
        <v>0.22222222222222</v>
      </c>
      <c r="U15" s="186"/>
      <c r="V15" s="82">
        <v>2</v>
      </c>
      <c r="W15" s="80">
        <f>IF(P15=0,"-",V15/P15)</f>
        <v>0.22222222222222</v>
      </c>
      <c r="X15" s="185">
        <v>38000</v>
      </c>
      <c r="Y15" s="186">
        <f>IFERROR(X15/P15,"-")</f>
        <v>4222.2222222222</v>
      </c>
      <c r="Z15" s="186">
        <f>IFERROR(X15/V15,"-")</f>
        <v>19000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2</v>
      </c>
      <c r="AW15" s="105">
        <f>IF(P15=0,"",IF(AV15=0,"",(AV15/P15)))</f>
        <v>0.22222222222222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2</v>
      </c>
      <c r="BF15" s="111">
        <f>IF(P15=0,"",IF(BE15=0,"",(BE15/P15)))</f>
        <v>0.22222222222222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0.22222222222222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3</v>
      </c>
      <c r="BX15" s="125">
        <f>IF(P15=0,"",IF(BW15=0,"",(BW15/P15)))</f>
        <v>0.33333333333333</v>
      </c>
      <c r="BY15" s="126">
        <v>2</v>
      </c>
      <c r="BZ15" s="127">
        <f>IFERROR(BY15/BW15,"-")</f>
        <v>0.66666666666667</v>
      </c>
      <c r="CA15" s="128">
        <v>38000</v>
      </c>
      <c r="CB15" s="129">
        <f>IFERROR(CA15/BW15,"-")</f>
        <v>12666.666666667</v>
      </c>
      <c r="CC15" s="130">
        <v>1</v>
      </c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38000</v>
      </c>
      <c r="CQ15" s="139">
        <v>35000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92</v>
      </c>
      <c r="C16" s="189"/>
      <c r="D16" s="189" t="s">
        <v>63</v>
      </c>
      <c r="E16" s="189" t="s">
        <v>64</v>
      </c>
      <c r="F16" s="189" t="s">
        <v>78</v>
      </c>
      <c r="G16" s="88"/>
      <c r="H16" s="88"/>
      <c r="I16" s="88"/>
      <c r="J16" s="180"/>
      <c r="K16" s="79">
        <v>29</v>
      </c>
      <c r="L16" s="79">
        <v>25</v>
      </c>
      <c r="M16" s="79">
        <v>14</v>
      </c>
      <c r="N16" s="89">
        <v>9</v>
      </c>
      <c r="O16" s="90">
        <v>0</v>
      </c>
      <c r="P16" s="91">
        <f>N16+O16</f>
        <v>9</v>
      </c>
      <c r="Q16" s="80">
        <f>IFERROR(P16/M16,"-")</f>
        <v>0.64285714285714</v>
      </c>
      <c r="R16" s="79">
        <v>1</v>
      </c>
      <c r="S16" s="79">
        <v>1</v>
      </c>
      <c r="T16" s="80">
        <f>IFERROR(R16/(P16),"-")</f>
        <v>0.11111111111111</v>
      </c>
      <c r="U16" s="186"/>
      <c r="V16" s="82">
        <v>3</v>
      </c>
      <c r="W16" s="80">
        <f>IF(P16=0,"-",V16/P16)</f>
        <v>0.33333333333333</v>
      </c>
      <c r="X16" s="185">
        <v>619000</v>
      </c>
      <c r="Y16" s="186">
        <f>IFERROR(X16/P16,"-")</f>
        <v>68777.777777778</v>
      </c>
      <c r="Z16" s="186">
        <f>IFERROR(X16/V16,"-")</f>
        <v>206333.33333333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0.11111111111111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0.11111111111111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0.11111111111111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4</v>
      </c>
      <c r="BX16" s="125">
        <f>IF(P16=0,"",IF(BW16=0,"",(BW16/P16)))</f>
        <v>0.44444444444444</v>
      </c>
      <c r="BY16" s="126">
        <v>2</v>
      </c>
      <c r="BZ16" s="127">
        <f>IFERROR(BY16/BW16,"-")</f>
        <v>0.5</v>
      </c>
      <c r="CA16" s="128">
        <v>599000</v>
      </c>
      <c r="CB16" s="129">
        <f>IFERROR(CA16/BW16,"-")</f>
        <v>149750</v>
      </c>
      <c r="CC16" s="130"/>
      <c r="CD16" s="130"/>
      <c r="CE16" s="130">
        <v>2</v>
      </c>
      <c r="CF16" s="131">
        <v>2</v>
      </c>
      <c r="CG16" s="132">
        <f>IF(P16=0,"",IF(CF16=0,"",(CF16/P16)))</f>
        <v>0.22222222222222</v>
      </c>
      <c r="CH16" s="133">
        <v>1</v>
      </c>
      <c r="CI16" s="134">
        <f>IFERROR(CH16/CF16,"-")</f>
        <v>0.5</v>
      </c>
      <c r="CJ16" s="135">
        <v>20000</v>
      </c>
      <c r="CK16" s="136">
        <f>IFERROR(CJ16/CF16,"-")</f>
        <v>10000</v>
      </c>
      <c r="CL16" s="137"/>
      <c r="CM16" s="137">
        <v>1</v>
      </c>
      <c r="CN16" s="137"/>
      <c r="CO16" s="138">
        <v>3</v>
      </c>
      <c r="CP16" s="139">
        <v>619000</v>
      </c>
      <c r="CQ16" s="139">
        <v>586000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0.47514619883041</v>
      </c>
      <c r="B17" s="189" t="s">
        <v>93</v>
      </c>
      <c r="C17" s="189"/>
      <c r="D17" s="189" t="s">
        <v>94</v>
      </c>
      <c r="E17" s="189" t="s">
        <v>95</v>
      </c>
      <c r="F17" s="189" t="s">
        <v>65</v>
      </c>
      <c r="G17" s="88" t="s">
        <v>86</v>
      </c>
      <c r="H17" s="88" t="s">
        <v>67</v>
      </c>
      <c r="I17" s="191" t="s">
        <v>71</v>
      </c>
      <c r="J17" s="180">
        <v>684000</v>
      </c>
      <c r="K17" s="79">
        <v>24</v>
      </c>
      <c r="L17" s="79">
        <v>0</v>
      </c>
      <c r="M17" s="79">
        <v>175</v>
      </c>
      <c r="N17" s="89">
        <v>10</v>
      </c>
      <c r="O17" s="90">
        <v>0</v>
      </c>
      <c r="P17" s="91">
        <f>N17+O17</f>
        <v>10</v>
      </c>
      <c r="Q17" s="80">
        <f>IFERROR(P17/M17,"-")</f>
        <v>0.057142857142857</v>
      </c>
      <c r="R17" s="79">
        <v>1</v>
      </c>
      <c r="S17" s="79">
        <v>5</v>
      </c>
      <c r="T17" s="80">
        <f>IFERROR(R17/(P17),"-")</f>
        <v>0.1</v>
      </c>
      <c r="U17" s="186">
        <f>IFERROR(J17/SUM(N17:O22),"-")</f>
        <v>19000</v>
      </c>
      <c r="V17" s="82">
        <v>2</v>
      </c>
      <c r="W17" s="80">
        <f>IF(P17=0,"-",V17/P17)</f>
        <v>0.2</v>
      </c>
      <c r="X17" s="185">
        <v>190000</v>
      </c>
      <c r="Y17" s="186">
        <f>IFERROR(X17/P17,"-")</f>
        <v>19000</v>
      </c>
      <c r="Z17" s="186">
        <f>IFERROR(X17/V17,"-")</f>
        <v>95000</v>
      </c>
      <c r="AA17" s="180">
        <f>SUM(X17:X22)-SUM(J17:J22)</f>
        <v>-359000</v>
      </c>
      <c r="AB17" s="83">
        <f>SUM(X17:X22)/SUM(J17:J22)</f>
        <v>0.47514619883041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6</v>
      </c>
      <c r="BF17" s="111">
        <f>IF(P17=0,"",IF(BE17=0,"",(BE17/P17)))</f>
        <v>0.6</v>
      </c>
      <c r="BG17" s="110">
        <v>1</v>
      </c>
      <c r="BH17" s="112">
        <f>IFERROR(BG17/BE17,"-")</f>
        <v>0.16666666666667</v>
      </c>
      <c r="BI17" s="113">
        <v>3000</v>
      </c>
      <c r="BJ17" s="114">
        <f>IFERROR(BI17/BE17,"-")</f>
        <v>500</v>
      </c>
      <c r="BK17" s="115">
        <v>1</v>
      </c>
      <c r="BL17" s="115"/>
      <c r="BM17" s="115"/>
      <c r="BN17" s="117">
        <v>2</v>
      </c>
      <c r="BO17" s="118">
        <f>IF(P17=0,"",IF(BN17=0,"",(BN17/P17)))</f>
        <v>0.2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0.1</v>
      </c>
      <c r="BY17" s="126">
        <v>1</v>
      </c>
      <c r="BZ17" s="127">
        <f>IFERROR(BY17/BW17,"-")</f>
        <v>1</v>
      </c>
      <c r="CA17" s="128">
        <v>187000</v>
      </c>
      <c r="CB17" s="129">
        <f>IFERROR(CA17/BW17,"-")</f>
        <v>187000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190000</v>
      </c>
      <c r="CQ17" s="139">
        <v>187000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96</v>
      </c>
      <c r="C18" s="189"/>
      <c r="D18" s="189" t="s">
        <v>94</v>
      </c>
      <c r="E18" s="189" t="s">
        <v>95</v>
      </c>
      <c r="F18" s="189" t="s">
        <v>78</v>
      </c>
      <c r="G18" s="88"/>
      <c r="H18" s="88"/>
      <c r="I18" s="88"/>
      <c r="J18" s="180"/>
      <c r="K18" s="79">
        <v>76</v>
      </c>
      <c r="L18" s="79">
        <v>52</v>
      </c>
      <c r="M18" s="79">
        <v>13</v>
      </c>
      <c r="N18" s="89">
        <v>10</v>
      </c>
      <c r="O18" s="90">
        <v>0</v>
      </c>
      <c r="P18" s="91">
        <f>N18+O18</f>
        <v>10</v>
      </c>
      <c r="Q18" s="80">
        <f>IFERROR(P18/M18,"-")</f>
        <v>0.76923076923077</v>
      </c>
      <c r="R18" s="79">
        <v>1</v>
      </c>
      <c r="S18" s="79">
        <v>3</v>
      </c>
      <c r="T18" s="80">
        <f>IFERROR(R18/(P18),"-")</f>
        <v>0.1</v>
      </c>
      <c r="U18" s="186"/>
      <c r="V18" s="82">
        <v>2</v>
      </c>
      <c r="W18" s="80">
        <f>IF(P18=0,"-",V18/P18)</f>
        <v>0.2</v>
      </c>
      <c r="X18" s="185">
        <v>59000</v>
      </c>
      <c r="Y18" s="186">
        <f>IFERROR(X18/P18,"-")</f>
        <v>5900</v>
      </c>
      <c r="Z18" s="186">
        <f>IFERROR(X18/V18,"-")</f>
        <v>29500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</v>
      </c>
      <c r="AX18" s="104">
        <v>1</v>
      </c>
      <c r="AY18" s="106">
        <f>IFERROR(AX18/AV18,"-")</f>
        <v>1</v>
      </c>
      <c r="AZ18" s="107">
        <v>6000</v>
      </c>
      <c r="BA18" s="108">
        <f>IFERROR(AZ18/AV18,"-")</f>
        <v>6000</v>
      </c>
      <c r="BB18" s="109">
        <v>1</v>
      </c>
      <c r="BC18" s="109"/>
      <c r="BD18" s="109"/>
      <c r="BE18" s="110">
        <v>3</v>
      </c>
      <c r="BF18" s="111">
        <f>IF(P18=0,"",IF(BE18=0,"",(BE18/P18)))</f>
        <v>0.3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0.3</v>
      </c>
      <c r="BP18" s="119">
        <v>1</v>
      </c>
      <c r="BQ18" s="120">
        <f>IFERROR(BP18/BN18,"-")</f>
        <v>0.33333333333333</v>
      </c>
      <c r="BR18" s="121">
        <v>53000</v>
      </c>
      <c r="BS18" s="122">
        <f>IFERROR(BR18/BN18,"-")</f>
        <v>17666.666666667</v>
      </c>
      <c r="BT18" s="123"/>
      <c r="BU18" s="123"/>
      <c r="BV18" s="123">
        <v>1</v>
      </c>
      <c r="BW18" s="124">
        <v>3</v>
      </c>
      <c r="BX18" s="125">
        <f>IF(P18=0,"",IF(BW18=0,"",(BW18/P18)))</f>
        <v>0.3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59000</v>
      </c>
      <c r="CQ18" s="139">
        <v>53000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97</v>
      </c>
      <c r="C19" s="189"/>
      <c r="D19" s="189" t="s">
        <v>84</v>
      </c>
      <c r="E19" s="189" t="s">
        <v>85</v>
      </c>
      <c r="F19" s="189" t="s">
        <v>65</v>
      </c>
      <c r="G19" s="88" t="s">
        <v>81</v>
      </c>
      <c r="H19" s="88" t="s">
        <v>87</v>
      </c>
      <c r="I19" s="191" t="s">
        <v>88</v>
      </c>
      <c r="J19" s="180"/>
      <c r="K19" s="79">
        <v>11</v>
      </c>
      <c r="L19" s="79">
        <v>0</v>
      </c>
      <c r="M19" s="79">
        <v>39</v>
      </c>
      <c r="N19" s="89">
        <v>2</v>
      </c>
      <c r="O19" s="90">
        <v>0</v>
      </c>
      <c r="P19" s="91">
        <f>N19+O19</f>
        <v>2</v>
      </c>
      <c r="Q19" s="80">
        <f>IFERROR(P19/M19,"-")</f>
        <v>0.051282051282051</v>
      </c>
      <c r="R19" s="79">
        <v>0</v>
      </c>
      <c r="S19" s="79">
        <v>1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1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98</v>
      </c>
      <c r="C20" s="189"/>
      <c r="D20" s="189" t="s">
        <v>84</v>
      </c>
      <c r="E20" s="189" t="s">
        <v>85</v>
      </c>
      <c r="F20" s="189" t="s">
        <v>78</v>
      </c>
      <c r="G20" s="88"/>
      <c r="H20" s="88"/>
      <c r="I20" s="88"/>
      <c r="J20" s="180"/>
      <c r="K20" s="79">
        <v>13</v>
      </c>
      <c r="L20" s="79">
        <v>11</v>
      </c>
      <c r="M20" s="79">
        <v>1</v>
      </c>
      <c r="N20" s="89">
        <v>2</v>
      </c>
      <c r="O20" s="90">
        <v>0</v>
      </c>
      <c r="P20" s="91">
        <f>N20+O20</f>
        <v>2</v>
      </c>
      <c r="Q20" s="80">
        <f>IFERROR(P20/M20,"-")</f>
        <v>2</v>
      </c>
      <c r="R20" s="79">
        <v>0</v>
      </c>
      <c r="S20" s="79">
        <v>0</v>
      </c>
      <c r="T20" s="80">
        <f>IFERROR(R20/(P20),"-")</f>
        <v>0</v>
      </c>
      <c r="U20" s="186"/>
      <c r="V20" s="82">
        <v>1</v>
      </c>
      <c r="W20" s="80">
        <f>IF(P20=0,"-",V20/P20)</f>
        <v>0.5</v>
      </c>
      <c r="X20" s="185">
        <v>9000</v>
      </c>
      <c r="Y20" s="186">
        <f>IFERROR(X20/P20,"-")</f>
        <v>4500</v>
      </c>
      <c r="Z20" s="186">
        <f>IFERROR(X20/V20,"-")</f>
        <v>9000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0.5</v>
      </c>
      <c r="BY20" s="126">
        <v>1</v>
      </c>
      <c r="BZ20" s="127">
        <f>IFERROR(BY20/BW20,"-")</f>
        <v>1</v>
      </c>
      <c r="CA20" s="128">
        <v>9000</v>
      </c>
      <c r="CB20" s="129">
        <f>IFERROR(CA20/BW20,"-")</f>
        <v>9000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9000</v>
      </c>
      <c r="CQ20" s="139">
        <v>9000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99</v>
      </c>
      <c r="C21" s="189"/>
      <c r="D21" s="189" t="s">
        <v>94</v>
      </c>
      <c r="E21" s="189" t="s">
        <v>95</v>
      </c>
      <c r="F21" s="189" t="s">
        <v>65</v>
      </c>
      <c r="G21" s="88" t="s">
        <v>81</v>
      </c>
      <c r="H21" s="88" t="s">
        <v>87</v>
      </c>
      <c r="I21" s="191" t="s">
        <v>100</v>
      </c>
      <c r="J21" s="180"/>
      <c r="K21" s="79">
        <v>20</v>
      </c>
      <c r="L21" s="79">
        <v>0</v>
      </c>
      <c r="M21" s="79">
        <v>70</v>
      </c>
      <c r="N21" s="89">
        <v>6</v>
      </c>
      <c r="O21" s="90">
        <v>0</v>
      </c>
      <c r="P21" s="91">
        <f>N21+O21</f>
        <v>6</v>
      </c>
      <c r="Q21" s="80">
        <f>IFERROR(P21/M21,"-")</f>
        <v>0.085714285714286</v>
      </c>
      <c r="R21" s="79">
        <v>0</v>
      </c>
      <c r="S21" s="79">
        <v>2</v>
      </c>
      <c r="T21" s="80">
        <f>IFERROR(R21/(P21),"-")</f>
        <v>0</v>
      </c>
      <c r="U21" s="186"/>
      <c r="V21" s="82">
        <v>1</v>
      </c>
      <c r="W21" s="80">
        <f>IF(P21=0,"-",V21/P21)</f>
        <v>0.16666666666667</v>
      </c>
      <c r="X21" s="185">
        <v>38000</v>
      </c>
      <c r="Y21" s="186">
        <f>IFERROR(X21/P21,"-")</f>
        <v>6333.3333333333</v>
      </c>
      <c r="Z21" s="186">
        <f>IFERROR(X21/V21,"-")</f>
        <v>38000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0.16666666666667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3</v>
      </c>
      <c r="BX21" s="125">
        <f>IF(P21=0,"",IF(BW21=0,"",(BW21/P21)))</f>
        <v>0.5</v>
      </c>
      <c r="BY21" s="126">
        <v>1</v>
      </c>
      <c r="BZ21" s="127">
        <f>IFERROR(BY21/BW21,"-")</f>
        <v>0.33333333333333</v>
      </c>
      <c r="CA21" s="128">
        <v>38000</v>
      </c>
      <c r="CB21" s="129">
        <f>IFERROR(CA21/BW21,"-")</f>
        <v>12666.666666667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38000</v>
      </c>
      <c r="CQ21" s="139">
        <v>38000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101</v>
      </c>
      <c r="C22" s="189"/>
      <c r="D22" s="189" t="s">
        <v>94</v>
      </c>
      <c r="E22" s="189" t="s">
        <v>95</v>
      </c>
      <c r="F22" s="189" t="s">
        <v>78</v>
      </c>
      <c r="G22" s="88"/>
      <c r="H22" s="88"/>
      <c r="I22" s="88"/>
      <c r="J22" s="180"/>
      <c r="K22" s="79">
        <v>23</v>
      </c>
      <c r="L22" s="79">
        <v>22</v>
      </c>
      <c r="M22" s="79">
        <v>9</v>
      </c>
      <c r="N22" s="89">
        <v>6</v>
      </c>
      <c r="O22" s="90">
        <v>0</v>
      </c>
      <c r="P22" s="91">
        <f>N22+O22</f>
        <v>6</v>
      </c>
      <c r="Q22" s="80">
        <f>IFERROR(P22/M22,"-")</f>
        <v>0.66666666666667</v>
      </c>
      <c r="R22" s="79">
        <v>2</v>
      </c>
      <c r="S22" s="79">
        <v>3</v>
      </c>
      <c r="T22" s="80">
        <f>IFERROR(R22/(P22),"-")</f>
        <v>0.33333333333333</v>
      </c>
      <c r="U22" s="186"/>
      <c r="V22" s="82">
        <v>1</v>
      </c>
      <c r="W22" s="80">
        <f>IF(P22=0,"-",V22/P22)</f>
        <v>0.16666666666667</v>
      </c>
      <c r="X22" s="185">
        <v>29000</v>
      </c>
      <c r="Y22" s="186">
        <f>IFERROR(X22/P22,"-")</f>
        <v>4833.3333333333</v>
      </c>
      <c r="Z22" s="186">
        <f>IFERROR(X22/V22,"-")</f>
        <v>29000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4</v>
      </c>
      <c r="BO22" s="118">
        <f>IF(P22=0,"",IF(BN22=0,"",(BN22/P22)))</f>
        <v>0.66666666666667</v>
      </c>
      <c r="BP22" s="119">
        <v>1</v>
      </c>
      <c r="BQ22" s="120">
        <f>IFERROR(BP22/BN22,"-")</f>
        <v>0.25</v>
      </c>
      <c r="BR22" s="121">
        <v>29000</v>
      </c>
      <c r="BS22" s="122">
        <f>IFERROR(BR22/BN22,"-")</f>
        <v>7250</v>
      </c>
      <c r="BT22" s="123"/>
      <c r="BU22" s="123"/>
      <c r="BV22" s="123">
        <v>1</v>
      </c>
      <c r="BW22" s="124">
        <v>1</v>
      </c>
      <c r="BX22" s="125">
        <f>IF(P22=0,"",IF(BW22=0,"",(BW22/P22)))</f>
        <v>0.16666666666667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0.16666666666667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1</v>
      </c>
      <c r="CP22" s="139">
        <v>29000</v>
      </c>
      <c r="CQ22" s="139">
        <v>29000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0.5859375</v>
      </c>
      <c r="B23" s="189" t="s">
        <v>102</v>
      </c>
      <c r="C23" s="189"/>
      <c r="D23" s="189" t="s">
        <v>103</v>
      </c>
      <c r="E23" s="189" t="s">
        <v>104</v>
      </c>
      <c r="F23" s="189" t="s">
        <v>65</v>
      </c>
      <c r="G23" s="88" t="s">
        <v>105</v>
      </c>
      <c r="H23" s="88" t="s">
        <v>106</v>
      </c>
      <c r="I23" s="190" t="s">
        <v>91</v>
      </c>
      <c r="J23" s="180">
        <v>384000</v>
      </c>
      <c r="K23" s="79">
        <v>55</v>
      </c>
      <c r="L23" s="79">
        <v>0</v>
      </c>
      <c r="M23" s="79">
        <v>194</v>
      </c>
      <c r="N23" s="89">
        <v>28</v>
      </c>
      <c r="O23" s="90">
        <v>0</v>
      </c>
      <c r="P23" s="91">
        <f>N23+O23</f>
        <v>28</v>
      </c>
      <c r="Q23" s="80">
        <f>IFERROR(P23/M23,"-")</f>
        <v>0.14432989690722</v>
      </c>
      <c r="R23" s="79">
        <v>4</v>
      </c>
      <c r="S23" s="79">
        <v>12</v>
      </c>
      <c r="T23" s="80">
        <f>IFERROR(R23/(P23),"-")</f>
        <v>0.14285714285714</v>
      </c>
      <c r="U23" s="186">
        <f>IFERROR(J23/SUM(N23:O24),"-")</f>
        <v>9142.8571428571</v>
      </c>
      <c r="V23" s="82">
        <v>5</v>
      </c>
      <c r="W23" s="80">
        <f>IF(P23=0,"-",V23/P23)</f>
        <v>0.17857142857143</v>
      </c>
      <c r="X23" s="185">
        <v>78000</v>
      </c>
      <c r="Y23" s="186">
        <f>IFERROR(X23/P23,"-")</f>
        <v>2785.7142857143</v>
      </c>
      <c r="Z23" s="186">
        <f>IFERROR(X23/V23,"-")</f>
        <v>15600</v>
      </c>
      <c r="AA23" s="180">
        <f>SUM(X23:X24)-SUM(J23:J24)</f>
        <v>-159000</v>
      </c>
      <c r="AB23" s="83">
        <f>SUM(X23:X24)/SUM(J23:J24)</f>
        <v>0.5859375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0.035714285714286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13</v>
      </c>
      <c r="BF23" s="111">
        <f>IF(P23=0,"",IF(BE23=0,"",(BE23/P23)))</f>
        <v>0.46428571428571</v>
      </c>
      <c r="BG23" s="110">
        <v>3</v>
      </c>
      <c r="BH23" s="112">
        <f>IFERROR(BG23/BE23,"-")</f>
        <v>0.23076923076923</v>
      </c>
      <c r="BI23" s="113">
        <v>59000</v>
      </c>
      <c r="BJ23" s="114">
        <f>IFERROR(BI23/BE23,"-")</f>
        <v>4538.4615384615</v>
      </c>
      <c r="BK23" s="115">
        <v>1</v>
      </c>
      <c r="BL23" s="115">
        <v>1</v>
      </c>
      <c r="BM23" s="115">
        <v>1</v>
      </c>
      <c r="BN23" s="117">
        <v>12</v>
      </c>
      <c r="BO23" s="118">
        <f>IF(P23=0,"",IF(BN23=0,"",(BN23/P23)))</f>
        <v>0.42857142857143</v>
      </c>
      <c r="BP23" s="119">
        <v>2</v>
      </c>
      <c r="BQ23" s="120">
        <f>IFERROR(BP23/BN23,"-")</f>
        <v>0.16666666666667</v>
      </c>
      <c r="BR23" s="121">
        <v>19000</v>
      </c>
      <c r="BS23" s="122">
        <f>IFERROR(BR23/BN23,"-")</f>
        <v>1583.3333333333</v>
      </c>
      <c r="BT23" s="123"/>
      <c r="BU23" s="123">
        <v>2</v>
      </c>
      <c r="BV23" s="123"/>
      <c r="BW23" s="124">
        <v>2</v>
      </c>
      <c r="BX23" s="125">
        <f>IF(P23=0,"",IF(BW23=0,"",(BW23/P23)))</f>
        <v>0.071428571428571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5</v>
      </c>
      <c r="CP23" s="139">
        <v>78000</v>
      </c>
      <c r="CQ23" s="139">
        <v>51000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107</v>
      </c>
      <c r="C24" s="189"/>
      <c r="D24" s="189" t="s">
        <v>103</v>
      </c>
      <c r="E24" s="189" t="s">
        <v>104</v>
      </c>
      <c r="F24" s="189" t="s">
        <v>78</v>
      </c>
      <c r="G24" s="88"/>
      <c r="H24" s="88"/>
      <c r="I24" s="88"/>
      <c r="J24" s="180"/>
      <c r="K24" s="79">
        <v>51</v>
      </c>
      <c r="L24" s="79">
        <v>39</v>
      </c>
      <c r="M24" s="79">
        <v>21</v>
      </c>
      <c r="N24" s="89">
        <v>14</v>
      </c>
      <c r="O24" s="90">
        <v>0</v>
      </c>
      <c r="P24" s="91">
        <f>N24+O24</f>
        <v>14</v>
      </c>
      <c r="Q24" s="80">
        <f>IFERROR(P24/M24,"-")</f>
        <v>0.66666666666667</v>
      </c>
      <c r="R24" s="79">
        <v>3</v>
      </c>
      <c r="S24" s="79">
        <v>3</v>
      </c>
      <c r="T24" s="80">
        <f>IFERROR(R24/(P24),"-")</f>
        <v>0.21428571428571</v>
      </c>
      <c r="U24" s="186"/>
      <c r="V24" s="82">
        <v>5</v>
      </c>
      <c r="W24" s="80">
        <f>IF(P24=0,"-",V24/P24)</f>
        <v>0.35714285714286</v>
      </c>
      <c r="X24" s="185">
        <v>147000</v>
      </c>
      <c r="Y24" s="186">
        <f>IFERROR(X24/P24,"-")</f>
        <v>10500</v>
      </c>
      <c r="Z24" s="186">
        <f>IFERROR(X24/V24,"-")</f>
        <v>29400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7</v>
      </c>
      <c r="BO24" s="118">
        <f>IF(P24=0,"",IF(BN24=0,"",(BN24/P24)))</f>
        <v>0.5</v>
      </c>
      <c r="BP24" s="119">
        <v>2</v>
      </c>
      <c r="BQ24" s="120">
        <f>IFERROR(BP24/BN24,"-")</f>
        <v>0.28571428571429</v>
      </c>
      <c r="BR24" s="121">
        <v>11000</v>
      </c>
      <c r="BS24" s="122">
        <f>IFERROR(BR24/BN24,"-")</f>
        <v>1571.4285714286</v>
      </c>
      <c r="BT24" s="123">
        <v>2</v>
      </c>
      <c r="BU24" s="123"/>
      <c r="BV24" s="123"/>
      <c r="BW24" s="124">
        <v>7</v>
      </c>
      <c r="BX24" s="125">
        <f>IF(P24=0,"",IF(BW24=0,"",(BW24/P24)))</f>
        <v>0.5</v>
      </c>
      <c r="BY24" s="126">
        <v>3</v>
      </c>
      <c r="BZ24" s="127">
        <f>IFERROR(BY24/BW24,"-")</f>
        <v>0.42857142857143</v>
      </c>
      <c r="CA24" s="128">
        <v>136000</v>
      </c>
      <c r="CB24" s="129">
        <f>IFERROR(CA24/BW24,"-")</f>
        <v>19428.571428571</v>
      </c>
      <c r="CC24" s="130"/>
      <c r="CD24" s="130"/>
      <c r="CE24" s="130">
        <v>3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5</v>
      </c>
      <c r="CP24" s="139">
        <v>147000</v>
      </c>
      <c r="CQ24" s="139">
        <v>59000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0.028645833333333</v>
      </c>
      <c r="B25" s="189" t="s">
        <v>108</v>
      </c>
      <c r="C25" s="189"/>
      <c r="D25" s="189" t="s">
        <v>109</v>
      </c>
      <c r="E25" s="189" t="s">
        <v>110</v>
      </c>
      <c r="F25" s="189" t="s">
        <v>65</v>
      </c>
      <c r="G25" s="88" t="s">
        <v>111</v>
      </c>
      <c r="H25" s="88" t="s">
        <v>106</v>
      </c>
      <c r="I25" s="190" t="s">
        <v>112</v>
      </c>
      <c r="J25" s="180">
        <v>384000</v>
      </c>
      <c r="K25" s="79">
        <v>15</v>
      </c>
      <c r="L25" s="79">
        <v>0</v>
      </c>
      <c r="M25" s="79">
        <v>60</v>
      </c>
      <c r="N25" s="89">
        <v>4</v>
      </c>
      <c r="O25" s="90">
        <v>0</v>
      </c>
      <c r="P25" s="91">
        <f>N25+O25</f>
        <v>4</v>
      </c>
      <c r="Q25" s="80">
        <f>IFERROR(P25/M25,"-")</f>
        <v>0.066666666666667</v>
      </c>
      <c r="R25" s="79">
        <v>0</v>
      </c>
      <c r="S25" s="79">
        <v>2</v>
      </c>
      <c r="T25" s="80">
        <f>IFERROR(R25/(P25),"-")</f>
        <v>0</v>
      </c>
      <c r="U25" s="186">
        <f>IFERROR(J25/SUM(N25:O26),"-")</f>
        <v>54857.142857143</v>
      </c>
      <c r="V25" s="82">
        <v>2</v>
      </c>
      <c r="W25" s="80">
        <f>IF(P25=0,"-",V25/P25)</f>
        <v>0.5</v>
      </c>
      <c r="X25" s="185">
        <v>11000</v>
      </c>
      <c r="Y25" s="186">
        <f>IFERROR(X25/P25,"-")</f>
        <v>2750</v>
      </c>
      <c r="Z25" s="186">
        <f>IFERROR(X25/V25,"-")</f>
        <v>5500</v>
      </c>
      <c r="AA25" s="180">
        <f>SUM(X25:X26)-SUM(J25:J26)</f>
        <v>-373000</v>
      </c>
      <c r="AB25" s="83">
        <f>SUM(X25:X26)/SUM(J25:J26)</f>
        <v>0.028645833333333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2</v>
      </c>
      <c r="AN25" s="99">
        <f>IF(P25=0,"",IF(AM25=0,"",(AM25/P25)))</f>
        <v>0.5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2</v>
      </c>
      <c r="BO25" s="118">
        <f>IF(P25=0,"",IF(BN25=0,"",(BN25/P25)))</f>
        <v>0.5</v>
      </c>
      <c r="BP25" s="119">
        <v>2</v>
      </c>
      <c r="BQ25" s="120">
        <f>IFERROR(BP25/BN25,"-")</f>
        <v>1</v>
      </c>
      <c r="BR25" s="121">
        <v>11000</v>
      </c>
      <c r="BS25" s="122">
        <f>IFERROR(BR25/BN25,"-")</f>
        <v>5500</v>
      </c>
      <c r="BT25" s="123">
        <v>1</v>
      </c>
      <c r="BU25" s="123">
        <v>1</v>
      </c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11000</v>
      </c>
      <c r="CQ25" s="139">
        <v>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113</v>
      </c>
      <c r="C26" s="189"/>
      <c r="D26" s="189" t="s">
        <v>109</v>
      </c>
      <c r="E26" s="189" t="s">
        <v>110</v>
      </c>
      <c r="F26" s="189" t="s">
        <v>78</v>
      </c>
      <c r="G26" s="88"/>
      <c r="H26" s="88"/>
      <c r="I26" s="88"/>
      <c r="J26" s="180"/>
      <c r="K26" s="79">
        <v>29</v>
      </c>
      <c r="L26" s="79">
        <v>20</v>
      </c>
      <c r="M26" s="79">
        <v>9</v>
      </c>
      <c r="N26" s="89">
        <v>3</v>
      </c>
      <c r="O26" s="90">
        <v>0</v>
      </c>
      <c r="P26" s="91">
        <f>N26+O26</f>
        <v>3</v>
      </c>
      <c r="Q26" s="80">
        <f>IFERROR(P26/M26,"-")</f>
        <v>0.33333333333333</v>
      </c>
      <c r="R26" s="79">
        <v>0</v>
      </c>
      <c r="S26" s="79">
        <v>0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2</v>
      </c>
      <c r="BX26" s="125">
        <f>IF(P26=0,"",IF(BW26=0,"",(BW26/P26)))</f>
        <v>0.66666666666667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0.1140350877193</v>
      </c>
      <c r="B27" s="189" t="s">
        <v>114</v>
      </c>
      <c r="C27" s="189"/>
      <c r="D27" s="189" t="s">
        <v>63</v>
      </c>
      <c r="E27" s="189" t="s">
        <v>110</v>
      </c>
      <c r="F27" s="189" t="s">
        <v>65</v>
      </c>
      <c r="G27" s="88" t="s">
        <v>111</v>
      </c>
      <c r="H27" s="88" t="s">
        <v>67</v>
      </c>
      <c r="I27" s="191" t="s">
        <v>100</v>
      </c>
      <c r="J27" s="180">
        <v>228000</v>
      </c>
      <c r="K27" s="79">
        <v>16</v>
      </c>
      <c r="L27" s="79">
        <v>0</v>
      </c>
      <c r="M27" s="79">
        <v>73</v>
      </c>
      <c r="N27" s="89">
        <v>3</v>
      </c>
      <c r="O27" s="90">
        <v>0</v>
      </c>
      <c r="P27" s="91">
        <f>N27+O27</f>
        <v>3</v>
      </c>
      <c r="Q27" s="80">
        <f>IFERROR(P27/M27,"-")</f>
        <v>0.041095890410959</v>
      </c>
      <c r="R27" s="79">
        <v>0</v>
      </c>
      <c r="S27" s="79">
        <v>0</v>
      </c>
      <c r="T27" s="80">
        <f>IFERROR(R27/(P27),"-")</f>
        <v>0</v>
      </c>
      <c r="U27" s="186">
        <f>IFERROR(J27/SUM(N27:O28),"-")</f>
        <v>28500</v>
      </c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>
        <f>SUM(X27:X28)-SUM(J27:J28)</f>
        <v>-202000</v>
      </c>
      <c r="AB27" s="83">
        <f>SUM(X27:X28)/SUM(J27:J28)</f>
        <v>0.1140350877193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3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115</v>
      </c>
      <c r="C28" s="189"/>
      <c r="D28" s="189" t="s">
        <v>63</v>
      </c>
      <c r="E28" s="189" t="s">
        <v>110</v>
      </c>
      <c r="F28" s="189" t="s">
        <v>78</v>
      </c>
      <c r="G28" s="88"/>
      <c r="H28" s="88"/>
      <c r="I28" s="88"/>
      <c r="J28" s="180"/>
      <c r="K28" s="79">
        <v>18</v>
      </c>
      <c r="L28" s="79">
        <v>13</v>
      </c>
      <c r="M28" s="79">
        <v>66</v>
      </c>
      <c r="N28" s="89">
        <v>5</v>
      </c>
      <c r="O28" s="90">
        <v>0</v>
      </c>
      <c r="P28" s="91">
        <f>N28+O28</f>
        <v>5</v>
      </c>
      <c r="Q28" s="80">
        <f>IFERROR(P28/M28,"-")</f>
        <v>0.075757575757576</v>
      </c>
      <c r="R28" s="79">
        <v>3</v>
      </c>
      <c r="S28" s="79">
        <v>2</v>
      </c>
      <c r="T28" s="80">
        <f>IFERROR(R28/(P28),"-")</f>
        <v>0.6</v>
      </c>
      <c r="U28" s="186"/>
      <c r="V28" s="82">
        <v>3</v>
      </c>
      <c r="W28" s="80">
        <f>IF(P28=0,"-",V28/P28)</f>
        <v>0.6</v>
      </c>
      <c r="X28" s="185">
        <v>26000</v>
      </c>
      <c r="Y28" s="186">
        <f>IFERROR(X28/P28,"-")</f>
        <v>5200</v>
      </c>
      <c r="Z28" s="186">
        <f>IFERROR(X28/V28,"-")</f>
        <v>8666.6666666667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0.4</v>
      </c>
      <c r="BP28" s="119">
        <v>2</v>
      </c>
      <c r="BQ28" s="120">
        <f>IFERROR(BP28/BN28,"-")</f>
        <v>1</v>
      </c>
      <c r="BR28" s="121">
        <v>25000</v>
      </c>
      <c r="BS28" s="122">
        <f>IFERROR(BR28/BN28,"-")</f>
        <v>12500</v>
      </c>
      <c r="BT28" s="123"/>
      <c r="BU28" s="123">
        <v>2</v>
      </c>
      <c r="BV28" s="123"/>
      <c r="BW28" s="124">
        <v>2</v>
      </c>
      <c r="BX28" s="125">
        <f>IF(P28=0,"",IF(BW28=0,"",(BW28/P28)))</f>
        <v>0.4</v>
      </c>
      <c r="BY28" s="126">
        <v>1</v>
      </c>
      <c r="BZ28" s="127">
        <f>IFERROR(BY28/BW28,"-")</f>
        <v>0.5</v>
      </c>
      <c r="CA28" s="128">
        <v>1000</v>
      </c>
      <c r="CB28" s="129">
        <f>IFERROR(CA28/BW28,"-")</f>
        <v>500</v>
      </c>
      <c r="CC28" s="130">
        <v>1</v>
      </c>
      <c r="CD28" s="130"/>
      <c r="CE28" s="130"/>
      <c r="CF28" s="131">
        <v>1</v>
      </c>
      <c r="CG28" s="132">
        <f>IF(P28=0,"",IF(CF28=0,"",(CF28/P28)))</f>
        <v>0.2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3</v>
      </c>
      <c r="CP28" s="139">
        <v>26000</v>
      </c>
      <c r="CQ28" s="139">
        <v>15000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0.16388888888889</v>
      </c>
      <c r="B29" s="189" t="s">
        <v>116</v>
      </c>
      <c r="C29" s="189"/>
      <c r="D29" s="189" t="s">
        <v>117</v>
      </c>
      <c r="E29" s="189" t="s">
        <v>118</v>
      </c>
      <c r="F29" s="189" t="s">
        <v>65</v>
      </c>
      <c r="G29" s="88" t="s">
        <v>119</v>
      </c>
      <c r="H29" s="88" t="s">
        <v>120</v>
      </c>
      <c r="I29" s="88" t="s">
        <v>121</v>
      </c>
      <c r="J29" s="180">
        <v>360000</v>
      </c>
      <c r="K29" s="79">
        <v>3</v>
      </c>
      <c r="L29" s="79">
        <v>0</v>
      </c>
      <c r="M29" s="79">
        <v>31</v>
      </c>
      <c r="N29" s="89">
        <v>1</v>
      </c>
      <c r="O29" s="90">
        <v>0</v>
      </c>
      <c r="P29" s="91">
        <f>N29+O29</f>
        <v>1</v>
      </c>
      <c r="Q29" s="80">
        <f>IFERROR(P29/M29,"-")</f>
        <v>0.032258064516129</v>
      </c>
      <c r="R29" s="79">
        <v>0</v>
      </c>
      <c r="S29" s="79">
        <v>1</v>
      </c>
      <c r="T29" s="80">
        <f>IFERROR(R29/(P29),"-")</f>
        <v>0</v>
      </c>
      <c r="U29" s="186">
        <f>IFERROR(J29/SUM(N29:O42),"-")</f>
        <v>14400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SUM(X29:X42)-SUM(J29:J42)</f>
        <v>-301000</v>
      </c>
      <c r="AB29" s="83">
        <f>SUM(X29:X42)/SUM(J29:J42)</f>
        <v>0.16388888888889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1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122</v>
      </c>
      <c r="C30" s="189"/>
      <c r="D30" s="189" t="s">
        <v>123</v>
      </c>
      <c r="E30" s="189" t="s">
        <v>124</v>
      </c>
      <c r="F30" s="189" t="s">
        <v>65</v>
      </c>
      <c r="G30" s="88" t="s">
        <v>125</v>
      </c>
      <c r="H30" s="88" t="s">
        <v>120</v>
      </c>
      <c r="I30" s="88" t="s">
        <v>126</v>
      </c>
      <c r="J30" s="180"/>
      <c r="K30" s="79">
        <v>0</v>
      </c>
      <c r="L30" s="79">
        <v>0</v>
      </c>
      <c r="M30" s="79">
        <v>12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186"/>
      <c r="V30" s="82">
        <v>0</v>
      </c>
      <c r="W30" s="80" t="str">
        <f>IF(P30=0,"-",V30/P30)</f>
        <v>-</v>
      </c>
      <c r="X30" s="185">
        <v>0</v>
      </c>
      <c r="Y30" s="186" t="str">
        <f>IFERROR(X30/P30,"-")</f>
        <v>-</v>
      </c>
      <c r="Z30" s="186" t="str">
        <f>IFERROR(X30/V30,"-")</f>
        <v>-</v>
      </c>
      <c r="AA30" s="18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127</v>
      </c>
      <c r="C31" s="189"/>
      <c r="D31" s="189" t="s">
        <v>128</v>
      </c>
      <c r="E31" s="189" t="s">
        <v>129</v>
      </c>
      <c r="F31" s="189" t="s">
        <v>65</v>
      </c>
      <c r="G31" s="88" t="s">
        <v>130</v>
      </c>
      <c r="H31" s="88" t="s">
        <v>120</v>
      </c>
      <c r="I31" s="190" t="s">
        <v>112</v>
      </c>
      <c r="J31" s="180"/>
      <c r="K31" s="79">
        <v>8</v>
      </c>
      <c r="L31" s="79">
        <v>0</v>
      </c>
      <c r="M31" s="79">
        <v>28</v>
      </c>
      <c r="N31" s="89">
        <v>3</v>
      </c>
      <c r="O31" s="90">
        <v>0</v>
      </c>
      <c r="P31" s="91">
        <f>N31+O31</f>
        <v>3</v>
      </c>
      <c r="Q31" s="80">
        <f>IFERROR(P31/M31,"-")</f>
        <v>0.10714285714286</v>
      </c>
      <c r="R31" s="79">
        <v>0</v>
      </c>
      <c r="S31" s="79">
        <v>1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0.66666666666667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131</v>
      </c>
      <c r="C32" s="189"/>
      <c r="D32" s="189" t="s">
        <v>132</v>
      </c>
      <c r="E32" s="189" t="s">
        <v>133</v>
      </c>
      <c r="F32" s="189" t="s">
        <v>65</v>
      </c>
      <c r="G32" s="88" t="s">
        <v>134</v>
      </c>
      <c r="H32" s="88" t="s">
        <v>120</v>
      </c>
      <c r="I32" s="191" t="s">
        <v>88</v>
      </c>
      <c r="J32" s="180"/>
      <c r="K32" s="79">
        <v>2</v>
      </c>
      <c r="L32" s="79">
        <v>0</v>
      </c>
      <c r="M32" s="79">
        <v>22</v>
      </c>
      <c r="N32" s="89">
        <v>1</v>
      </c>
      <c r="O32" s="90">
        <v>0</v>
      </c>
      <c r="P32" s="91">
        <f>N32+O32</f>
        <v>1</v>
      </c>
      <c r="Q32" s="80">
        <f>IFERROR(P32/M32,"-")</f>
        <v>0.045454545454545</v>
      </c>
      <c r="R32" s="79">
        <v>0</v>
      </c>
      <c r="S32" s="79">
        <v>0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135</v>
      </c>
      <c r="C33" s="189"/>
      <c r="D33" s="189" t="s">
        <v>117</v>
      </c>
      <c r="E33" s="189" t="s">
        <v>118</v>
      </c>
      <c r="F33" s="189" t="s">
        <v>65</v>
      </c>
      <c r="G33" s="88" t="s">
        <v>136</v>
      </c>
      <c r="H33" s="88" t="s">
        <v>120</v>
      </c>
      <c r="I33" s="88" t="s">
        <v>137</v>
      </c>
      <c r="J33" s="180"/>
      <c r="K33" s="79">
        <v>2</v>
      </c>
      <c r="L33" s="79">
        <v>0</v>
      </c>
      <c r="M33" s="79">
        <v>20</v>
      </c>
      <c r="N33" s="89">
        <v>1</v>
      </c>
      <c r="O33" s="90">
        <v>0</v>
      </c>
      <c r="P33" s="91">
        <f>N33+O33</f>
        <v>1</v>
      </c>
      <c r="Q33" s="80">
        <f>IFERROR(P33/M33,"-")</f>
        <v>0.05</v>
      </c>
      <c r="R33" s="79">
        <v>0</v>
      </c>
      <c r="S33" s="79">
        <v>0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>
        <v>1</v>
      </c>
      <c r="AE33" s="93">
        <f>IF(P33=0,"",IF(AD33=0,"",(AD33/P33)))</f>
        <v>1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138</v>
      </c>
      <c r="C34" s="189"/>
      <c r="D34" s="189" t="s">
        <v>123</v>
      </c>
      <c r="E34" s="189" t="s">
        <v>124</v>
      </c>
      <c r="F34" s="189" t="s">
        <v>65</v>
      </c>
      <c r="G34" s="88" t="s">
        <v>139</v>
      </c>
      <c r="H34" s="88" t="s">
        <v>120</v>
      </c>
      <c r="I34" s="88" t="s">
        <v>140</v>
      </c>
      <c r="J34" s="180"/>
      <c r="K34" s="79">
        <v>7</v>
      </c>
      <c r="L34" s="79">
        <v>0</v>
      </c>
      <c r="M34" s="79">
        <v>19</v>
      </c>
      <c r="N34" s="89">
        <v>2</v>
      </c>
      <c r="O34" s="90">
        <v>0</v>
      </c>
      <c r="P34" s="91">
        <f>N34+O34</f>
        <v>2</v>
      </c>
      <c r="Q34" s="80">
        <f>IFERROR(P34/M34,"-")</f>
        <v>0.10526315789474</v>
      </c>
      <c r="R34" s="79">
        <v>0</v>
      </c>
      <c r="S34" s="79">
        <v>1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141</v>
      </c>
      <c r="C35" s="189"/>
      <c r="D35" s="189" t="s">
        <v>128</v>
      </c>
      <c r="E35" s="189" t="s">
        <v>129</v>
      </c>
      <c r="F35" s="189" t="s">
        <v>65</v>
      </c>
      <c r="G35" s="88" t="s">
        <v>142</v>
      </c>
      <c r="H35" s="88" t="s">
        <v>120</v>
      </c>
      <c r="I35" s="88" t="s">
        <v>143</v>
      </c>
      <c r="J35" s="180"/>
      <c r="K35" s="79">
        <v>1</v>
      </c>
      <c r="L35" s="79">
        <v>0</v>
      </c>
      <c r="M35" s="79">
        <v>16</v>
      </c>
      <c r="N35" s="89">
        <v>1</v>
      </c>
      <c r="O35" s="90">
        <v>0</v>
      </c>
      <c r="P35" s="91">
        <f>N35+O35</f>
        <v>1</v>
      </c>
      <c r="Q35" s="80">
        <f>IFERROR(P35/M35,"-")</f>
        <v>0.0625</v>
      </c>
      <c r="R35" s="79">
        <v>0</v>
      </c>
      <c r="S35" s="79">
        <v>0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1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144</v>
      </c>
      <c r="C36" s="189"/>
      <c r="D36" s="189" t="s">
        <v>132</v>
      </c>
      <c r="E36" s="189" t="s">
        <v>133</v>
      </c>
      <c r="F36" s="189" t="s">
        <v>65</v>
      </c>
      <c r="G36" s="88" t="s">
        <v>145</v>
      </c>
      <c r="H36" s="88" t="s">
        <v>120</v>
      </c>
      <c r="I36" s="88" t="s">
        <v>146</v>
      </c>
      <c r="J36" s="180"/>
      <c r="K36" s="79">
        <v>3</v>
      </c>
      <c r="L36" s="79">
        <v>0</v>
      </c>
      <c r="M36" s="79">
        <v>28</v>
      </c>
      <c r="N36" s="89">
        <v>1</v>
      </c>
      <c r="O36" s="90">
        <v>0</v>
      </c>
      <c r="P36" s="91">
        <f>N36+O36</f>
        <v>1</v>
      </c>
      <c r="Q36" s="80">
        <f>IFERROR(P36/M36,"-")</f>
        <v>0.035714285714286</v>
      </c>
      <c r="R36" s="79">
        <v>0</v>
      </c>
      <c r="S36" s="79">
        <v>1</v>
      </c>
      <c r="T36" s="80">
        <f>IFERROR(R36/(P36),"-")</f>
        <v>0</v>
      </c>
      <c r="U36" s="186"/>
      <c r="V36" s="82">
        <v>1</v>
      </c>
      <c r="W36" s="80">
        <f>IF(P36=0,"-",V36/P36)</f>
        <v>1</v>
      </c>
      <c r="X36" s="185">
        <v>8000</v>
      </c>
      <c r="Y36" s="186">
        <f>IFERROR(X36/P36,"-")</f>
        <v>8000</v>
      </c>
      <c r="Z36" s="186">
        <f>IFERROR(X36/V36,"-")</f>
        <v>8000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1</v>
      </c>
      <c r="BY36" s="126">
        <v>1</v>
      </c>
      <c r="BZ36" s="127">
        <f>IFERROR(BY36/BW36,"-")</f>
        <v>1</v>
      </c>
      <c r="CA36" s="128">
        <v>8000</v>
      </c>
      <c r="CB36" s="129">
        <f>IFERROR(CA36/BW36,"-")</f>
        <v>8000</v>
      </c>
      <c r="CC36" s="130"/>
      <c r="CD36" s="130">
        <v>1</v>
      </c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8000</v>
      </c>
      <c r="CQ36" s="139">
        <v>8000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147</v>
      </c>
      <c r="C37" s="189"/>
      <c r="D37" s="189" t="s">
        <v>117</v>
      </c>
      <c r="E37" s="189" t="s">
        <v>118</v>
      </c>
      <c r="F37" s="189" t="s">
        <v>65</v>
      </c>
      <c r="G37" s="88" t="s">
        <v>148</v>
      </c>
      <c r="H37" s="88" t="s">
        <v>120</v>
      </c>
      <c r="I37" s="191" t="s">
        <v>149</v>
      </c>
      <c r="J37" s="180"/>
      <c r="K37" s="79">
        <v>4</v>
      </c>
      <c r="L37" s="79">
        <v>0</v>
      </c>
      <c r="M37" s="79">
        <v>22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186"/>
      <c r="V37" s="82">
        <v>0</v>
      </c>
      <c r="W37" s="80" t="str">
        <f>IF(P37=0,"-",V37/P37)</f>
        <v>-</v>
      </c>
      <c r="X37" s="185">
        <v>0</v>
      </c>
      <c r="Y37" s="186" t="str">
        <f>IFERROR(X37/P37,"-")</f>
        <v>-</v>
      </c>
      <c r="Z37" s="186" t="str">
        <f>IFERROR(X37/V37,"-")</f>
        <v>-</v>
      </c>
      <c r="AA37" s="18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150</v>
      </c>
      <c r="C38" s="189"/>
      <c r="D38" s="189" t="s">
        <v>123</v>
      </c>
      <c r="E38" s="189" t="s">
        <v>124</v>
      </c>
      <c r="F38" s="189" t="s">
        <v>65</v>
      </c>
      <c r="G38" s="88" t="s">
        <v>151</v>
      </c>
      <c r="H38" s="88" t="s">
        <v>120</v>
      </c>
      <c r="I38" s="88" t="s">
        <v>152</v>
      </c>
      <c r="J38" s="180"/>
      <c r="K38" s="79">
        <v>1</v>
      </c>
      <c r="L38" s="79">
        <v>0</v>
      </c>
      <c r="M38" s="79">
        <v>22</v>
      </c>
      <c r="N38" s="89">
        <v>0</v>
      </c>
      <c r="O38" s="90">
        <v>0</v>
      </c>
      <c r="P38" s="91">
        <f>N38+O38</f>
        <v>0</v>
      </c>
      <c r="Q38" s="80">
        <f>IFERROR(P38/M38,"-")</f>
        <v>0</v>
      </c>
      <c r="R38" s="79">
        <v>0</v>
      </c>
      <c r="S38" s="79">
        <v>0</v>
      </c>
      <c r="T38" s="80" t="str">
        <f>IFERROR(R38/(P38),"-")</f>
        <v>-</v>
      </c>
      <c r="U38" s="186"/>
      <c r="V38" s="82">
        <v>0</v>
      </c>
      <c r="W38" s="80" t="str">
        <f>IF(P38=0,"-",V38/P38)</f>
        <v>-</v>
      </c>
      <c r="X38" s="185">
        <v>0</v>
      </c>
      <c r="Y38" s="186" t="str">
        <f>IFERROR(X38/P38,"-")</f>
        <v>-</v>
      </c>
      <c r="Z38" s="186" t="str">
        <f>IFERROR(X38/V38,"-")</f>
        <v>-</v>
      </c>
      <c r="AA38" s="18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153</v>
      </c>
      <c r="C39" s="189"/>
      <c r="D39" s="189" t="s">
        <v>128</v>
      </c>
      <c r="E39" s="189" t="s">
        <v>129</v>
      </c>
      <c r="F39" s="189" t="s">
        <v>65</v>
      </c>
      <c r="G39" s="88" t="s">
        <v>154</v>
      </c>
      <c r="H39" s="88" t="s">
        <v>120</v>
      </c>
      <c r="I39" s="88" t="s">
        <v>155</v>
      </c>
      <c r="J39" s="180"/>
      <c r="K39" s="79">
        <v>5</v>
      </c>
      <c r="L39" s="79">
        <v>0</v>
      </c>
      <c r="M39" s="79">
        <v>28</v>
      </c>
      <c r="N39" s="89">
        <v>1</v>
      </c>
      <c r="O39" s="90">
        <v>0</v>
      </c>
      <c r="P39" s="91">
        <f>N39+O39</f>
        <v>1</v>
      </c>
      <c r="Q39" s="80">
        <f>IFERROR(P39/M39,"-")</f>
        <v>0.035714285714286</v>
      </c>
      <c r="R39" s="79">
        <v>0</v>
      </c>
      <c r="S39" s="79">
        <v>1</v>
      </c>
      <c r="T39" s="80">
        <f>IFERROR(R39/(P39),"-")</f>
        <v>0</v>
      </c>
      <c r="U39" s="186"/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156</v>
      </c>
      <c r="C40" s="189"/>
      <c r="D40" s="189" t="s">
        <v>132</v>
      </c>
      <c r="E40" s="189" t="s">
        <v>133</v>
      </c>
      <c r="F40" s="189" t="s">
        <v>65</v>
      </c>
      <c r="G40" s="88" t="s">
        <v>157</v>
      </c>
      <c r="H40" s="88" t="s">
        <v>120</v>
      </c>
      <c r="I40" s="88" t="s">
        <v>158</v>
      </c>
      <c r="J40" s="180"/>
      <c r="K40" s="79">
        <v>10</v>
      </c>
      <c r="L40" s="79">
        <v>0</v>
      </c>
      <c r="M40" s="79">
        <v>18</v>
      </c>
      <c r="N40" s="89">
        <v>2</v>
      </c>
      <c r="O40" s="90">
        <v>0</v>
      </c>
      <c r="P40" s="91">
        <f>N40+O40</f>
        <v>2</v>
      </c>
      <c r="Q40" s="80">
        <f>IFERROR(P40/M40,"-")</f>
        <v>0.11111111111111</v>
      </c>
      <c r="R40" s="79">
        <v>0</v>
      </c>
      <c r="S40" s="79">
        <v>0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0.5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1</v>
      </c>
      <c r="CG40" s="132">
        <f>IF(P40=0,"",IF(CF40=0,"",(CF40/P40)))</f>
        <v>0.5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159</v>
      </c>
      <c r="C41" s="189"/>
      <c r="D41" s="189" t="s">
        <v>117</v>
      </c>
      <c r="E41" s="189" t="s">
        <v>118</v>
      </c>
      <c r="F41" s="189" t="s">
        <v>65</v>
      </c>
      <c r="G41" s="88" t="s">
        <v>160</v>
      </c>
      <c r="H41" s="88" t="s">
        <v>120</v>
      </c>
      <c r="I41" s="190" t="s">
        <v>161</v>
      </c>
      <c r="J41" s="180"/>
      <c r="K41" s="79">
        <v>9</v>
      </c>
      <c r="L41" s="79">
        <v>0</v>
      </c>
      <c r="M41" s="79">
        <v>68</v>
      </c>
      <c r="N41" s="89">
        <v>4</v>
      </c>
      <c r="O41" s="90">
        <v>0</v>
      </c>
      <c r="P41" s="91">
        <f>N41+O41</f>
        <v>4</v>
      </c>
      <c r="Q41" s="80">
        <f>IFERROR(P41/M41,"-")</f>
        <v>0.058823529411765</v>
      </c>
      <c r="R41" s="79">
        <v>0</v>
      </c>
      <c r="S41" s="79">
        <v>1</v>
      </c>
      <c r="T41" s="80">
        <f>IFERROR(R41/(P41),"-")</f>
        <v>0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>
        <v>1</v>
      </c>
      <c r="AE41" s="93">
        <f>IF(P41=0,"",IF(AD41=0,"",(AD41/P41)))</f>
        <v>0.25</v>
      </c>
      <c r="AF41" s="92"/>
      <c r="AG41" s="94">
        <f>IFERROR(AF41/AD41,"-")</f>
        <v>0</v>
      </c>
      <c r="AH41" s="95"/>
      <c r="AI41" s="96">
        <f>IFERROR(AH41/AD41,"-")</f>
        <v>0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0.25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1</v>
      </c>
      <c r="BF41" s="111">
        <f>IF(P41=0,"",IF(BE41=0,"",(BE41/P41)))</f>
        <v>0.25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162</v>
      </c>
      <c r="C42" s="189"/>
      <c r="D42" s="189" t="s">
        <v>77</v>
      </c>
      <c r="E42" s="189" t="s">
        <v>77</v>
      </c>
      <c r="F42" s="189" t="s">
        <v>78</v>
      </c>
      <c r="G42" s="88" t="s">
        <v>163</v>
      </c>
      <c r="H42" s="88"/>
      <c r="I42" s="88"/>
      <c r="J42" s="180"/>
      <c r="K42" s="79">
        <v>119</v>
      </c>
      <c r="L42" s="79">
        <v>54</v>
      </c>
      <c r="M42" s="79">
        <v>14</v>
      </c>
      <c r="N42" s="89">
        <v>8</v>
      </c>
      <c r="O42" s="90">
        <v>0</v>
      </c>
      <c r="P42" s="91">
        <f>N42+O42</f>
        <v>8</v>
      </c>
      <c r="Q42" s="80">
        <f>IFERROR(P42/M42,"-")</f>
        <v>0.57142857142857</v>
      </c>
      <c r="R42" s="79">
        <v>0</v>
      </c>
      <c r="S42" s="79">
        <v>1</v>
      </c>
      <c r="T42" s="80">
        <f>IFERROR(R42/(P42),"-")</f>
        <v>0</v>
      </c>
      <c r="U42" s="186"/>
      <c r="V42" s="82">
        <v>1</v>
      </c>
      <c r="W42" s="80">
        <f>IF(P42=0,"-",V42/P42)</f>
        <v>0.125</v>
      </c>
      <c r="X42" s="185">
        <v>51000</v>
      </c>
      <c r="Y42" s="186">
        <f>IFERROR(X42/P42,"-")</f>
        <v>6375</v>
      </c>
      <c r="Z42" s="186">
        <f>IFERROR(X42/V42,"-")</f>
        <v>51000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0.25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0.375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0.25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0.125</v>
      </c>
      <c r="CH42" s="133">
        <v>1</v>
      </c>
      <c r="CI42" s="134">
        <f>IFERROR(CH42/CF42,"-")</f>
        <v>1</v>
      </c>
      <c r="CJ42" s="135">
        <v>51000</v>
      </c>
      <c r="CK42" s="136">
        <f>IFERROR(CJ42/CF42,"-")</f>
        <v>51000</v>
      </c>
      <c r="CL42" s="137"/>
      <c r="CM42" s="137"/>
      <c r="CN42" s="137">
        <v>1</v>
      </c>
      <c r="CO42" s="138">
        <v>1</v>
      </c>
      <c r="CP42" s="139">
        <v>51000</v>
      </c>
      <c r="CQ42" s="139">
        <v>51000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1.3194444444444</v>
      </c>
      <c r="B43" s="189" t="s">
        <v>164</v>
      </c>
      <c r="C43" s="189"/>
      <c r="D43" s="189" t="s">
        <v>165</v>
      </c>
      <c r="E43" s="189" t="s">
        <v>166</v>
      </c>
      <c r="F43" s="189" t="s">
        <v>65</v>
      </c>
      <c r="G43" s="88" t="s">
        <v>167</v>
      </c>
      <c r="H43" s="88" t="s">
        <v>168</v>
      </c>
      <c r="I43" s="88" t="s">
        <v>169</v>
      </c>
      <c r="J43" s="180">
        <v>360000</v>
      </c>
      <c r="K43" s="79">
        <v>10</v>
      </c>
      <c r="L43" s="79">
        <v>0</v>
      </c>
      <c r="M43" s="79">
        <v>97</v>
      </c>
      <c r="N43" s="89">
        <v>4</v>
      </c>
      <c r="O43" s="90">
        <v>0</v>
      </c>
      <c r="P43" s="91">
        <f>N43+O43</f>
        <v>4</v>
      </c>
      <c r="Q43" s="80">
        <f>IFERROR(P43/M43,"-")</f>
        <v>0.041237113402062</v>
      </c>
      <c r="R43" s="79">
        <v>0</v>
      </c>
      <c r="S43" s="79">
        <v>2</v>
      </c>
      <c r="T43" s="80">
        <f>IFERROR(R43/(P43),"-")</f>
        <v>0</v>
      </c>
      <c r="U43" s="186">
        <f>IFERROR(J43/SUM(N43:O47),"-")</f>
        <v>12413.793103448</v>
      </c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>
        <f>SUM(X43:X47)-SUM(J43:J47)</f>
        <v>115000</v>
      </c>
      <c r="AB43" s="83">
        <f>SUM(X43:X47)/SUM(J43:J47)</f>
        <v>1.3194444444444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3</v>
      </c>
      <c r="BO43" s="118">
        <f>IF(P43=0,"",IF(BN43=0,"",(BN43/P43)))</f>
        <v>0.75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1</v>
      </c>
      <c r="CG43" s="132">
        <f>IF(P43=0,"",IF(CF43=0,"",(CF43/P43)))</f>
        <v>0.25</v>
      </c>
      <c r="CH43" s="133"/>
      <c r="CI43" s="134">
        <f>IFERROR(CH43/CF43,"-")</f>
        <v>0</v>
      </c>
      <c r="CJ43" s="135"/>
      <c r="CK43" s="136">
        <f>IFERROR(CJ43/CF43,"-")</f>
        <v>0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170</v>
      </c>
      <c r="C44" s="189"/>
      <c r="D44" s="189" t="s">
        <v>171</v>
      </c>
      <c r="E44" s="189" t="s">
        <v>172</v>
      </c>
      <c r="F44" s="189" t="s">
        <v>65</v>
      </c>
      <c r="G44" s="88"/>
      <c r="H44" s="88" t="s">
        <v>168</v>
      </c>
      <c r="I44" s="88"/>
      <c r="J44" s="180"/>
      <c r="K44" s="79">
        <v>24</v>
      </c>
      <c r="L44" s="79">
        <v>0</v>
      </c>
      <c r="M44" s="79">
        <v>132</v>
      </c>
      <c r="N44" s="89">
        <v>6</v>
      </c>
      <c r="O44" s="90">
        <v>0</v>
      </c>
      <c r="P44" s="91">
        <f>N44+O44</f>
        <v>6</v>
      </c>
      <c r="Q44" s="80">
        <f>IFERROR(P44/M44,"-")</f>
        <v>0.045454545454545</v>
      </c>
      <c r="R44" s="79">
        <v>1</v>
      </c>
      <c r="S44" s="79">
        <v>3</v>
      </c>
      <c r="T44" s="80">
        <f>IFERROR(R44/(P44),"-")</f>
        <v>0.16666666666667</v>
      </c>
      <c r="U44" s="186"/>
      <c r="V44" s="82">
        <v>1</v>
      </c>
      <c r="W44" s="80">
        <f>IF(P44=0,"-",V44/P44)</f>
        <v>0.16666666666667</v>
      </c>
      <c r="X44" s="185">
        <v>66000</v>
      </c>
      <c r="Y44" s="186">
        <f>IFERROR(X44/P44,"-")</f>
        <v>11000</v>
      </c>
      <c r="Z44" s="186">
        <f>IFERROR(X44/V44,"-")</f>
        <v>66000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0.16666666666667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0.33333333333333</v>
      </c>
      <c r="BP44" s="119">
        <v>1</v>
      </c>
      <c r="BQ44" s="120">
        <f>IFERROR(BP44/BN44,"-")</f>
        <v>0.5</v>
      </c>
      <c r="BR44" s="121">
        <v>66000</v>
      </c>
      <c r="BS44" s="122">
        <f>IFERROR(BR44/BN44,"-")</f>
        <v>33000</v>
      </c>
      <c r="BT44" s="123"/>
      <c r="BU44" s="123"/>
      <c r="BV44" s="123">
        <v>1</v>
      </c>
      <c r="BW44" s="124">
        <v>3</v>
      </c>
      <c r="BX44" s="125">
        <f>IF(P44=0,"",IF(BW44=0,"",(BW44/P44)))</f>
        <v>0.5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66000</v>
      </c>
      <c r="CQ44" s="139">
        <v>66000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173</v>
      </c>
      <c r="C45" s="189"/>
      <c r="D45" s="189" t="s">
        <v>174</v>
      </c>
      <c r="E45" s="189" t="s">
        <v>175</v>
      </c>
      <c r="F45" s="189" t="s">
        <v>65</v>
      </c>
      <c r="G45" s="88"/>
      <c r="H45" s="88" t="s">
        <v>168</v>
      </c>
      <c r="I45" s="88"/>
      <c r="J45" s="180"/>
      <c r="K45" s="79">
        <v>10</v>
      </c>
      <c r="L45" s="79">
        <v>0</v>
      </c>
      <c r="M45" s="79">
        <v>98</v>
      </c>
      <c r="N45" s="89">
        <v>4</v>
      </c>
      <c r="O45" s="90">
        <v>0</v>
      </c>
      <c r="P45" s="91">
        <f>N45+O45</f>
        <v>4</v>
      </c>
      <c r="Q45" s="80">
        <f>IFERROR(P45/M45,"-")</f>
        <v>0.040816326530612</v>
      </c>
      <c r="R45" s="79">
        <v>2</v>
      </c>
      <c r="S45" s="79">
        <v>1</v>
      </c>
      <c r="T45" s="80">
        <f>IFERROR(R45/(P45),"-")</f>
        <v>0.5</v>
      </c>
      <c r="U45" s="186"/>
      <c r="V45" s="82">
        <v>3</v>
      </c>
      <c r="W45" s="80">
        <f>IF(P45=0,"-",V45/P45)</f>
        <v>0.75</v>
      </c>
      <c r="X45" s="185">
        <v>299000</v>
      </c>
      <c r="Y45" s="186">
        <f>IFERROR(X45/P45,"-")</f>
        <v>74750</v>
      </c>
      <c r="Z45" s="186">
        <f>IFERROR(X45/V45,"-")</f>
        <v>99666.666666667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0.25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0.25</v>
      </c>
      <c r="BP45" s="119">
        <v>1</v>
      </c>
      <c r="BQ45" s="120">
        <f>IFERROR(BP45/BN45,"-")</f>
        <v>1</v>
      </c>
      <c r="BR45" s="121">
        <v>28000</v>
      </c>
      <c r="BS45" s="122">
        <f>IFERROR(BR45/BN45,"-")</f>
        <v>28000</v>
      </c>
      <c r="BT45" s="123"/>
      <c r="BU45" s="123"/>
      <c r="BV45" s="123">
        <v>1</v>
      </c>
      <c r="BW45" s="124">
        <v>2</v>
      </c>
      <c r="BX45" s="125">
        <f>IF(P45=0,"",IF(BW45=0,"",(BW45/P45)))</f>
        <v>0.5</v>
      </c>
      <c r="BY45" s="126">
        <v>2</v>
      </c>
      <c r="BZ45" s="127">
        <f>IFERROR(BY45/BW45,"-")</f>
        <v>1</v>
      </c>
      <c r="CA45" s="128">
        <v>271000</v>
      </c>
      <c r="CB45" s="129">
        <f>IFERROR(CA45/BW45,"-")</f>
        <v>135500</v>
      </c>
      <c r="CC45" s="130"/>
      <c r="CD45" s="130"/>
      <c r="CE45" s="130">
        <v>2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3</v>
      </c>
      <c r="CP45" s="139">
        <v>299000</v>
      </c>
      <c r="CQ45" s="139">
        <v>230000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/>
      <c r="B46" s="189" t="s">
        <v>176</v>
      </c>
      <c r="C46" s="189"/>
      <c r="D46" s="189" t="s">
        <v>177</v>
      </c>
      <c r="E46" s="189" t="s">
        <v>178</v>
      </c>
      <c r="F46" s="189" t="s">
        <v>65</v>
      </c>
      <c r="G46" s="88"/>
      <c r="H46" s="88" t="s">
        <v>168</v>
      </c>
      <c r="I46" s="88"/>
      <c r="J46" s="180"/>
      <c r="K46" s="79">
        <v>9</v>
      </c>
      <c r="L46" s="79">
        <v>0</v>
      </c>
      <c r="M46" s="79">
        <v>73</v>
      </c>
      <c r="N46" s="89">
        <v>1</v>
      </c>
      <c r="O46" s="90">
        <v>0</v>
      </c>
      <c r="P46" s="91">
        <f>N46+O46</f>
        <v>1</v>
      </c>
      <c r="Q46" s="80">
        <f>IFERROR(P46/M46,"-")</f>
        <v>0.013698630136986</v>
      </c>
      <c r="R46" s="79">
        <v>0</v>
      </c>
      <c r="S46" s="79">
        <v>0</v>
      </c>
      <c r="T46" s="80">
        <f>IFERROR(R46/(P46),"-")</f>
        <v>0</v>
      </c>
      <c r="U46" s="186"/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>
        <v>1</v>
      </c>
      <c r="BX46" s="125">
        <f>IF(P46=0,"",IF(BW46=0,"",(BW46/P46)))</f>
        <v>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179</v>
      </c>
      <c r="C47" s="189"/>
      <c r="D47" s="189" t="s">
        <v>77</v>
      </c>
      <c r="E47" s="189" t="s">
        <v>77</v>
      </c>
      <c r="F47" s="189" t="s">
        <v>78</v>
      </c>
      <c r="G47" s="88"/>
      <c r="H47" s="88"/>
      <c r="I47" s="88"/>
      <c r="J47" s="180"/>
      <c r="K47" s="79">
        <v>178</v>
      </c>
      <c r="L47" s="79">
        <v>66</v>
      </c>
      <c r="M47" s="79">
        <v>21</v>
      </c>
      <c r="N47" s="89">
        <v>14</v>
      </c>
      <c r="O47" s="90">
        <v>0</v>
      </c>
      <c r="P47" s="91">
        <f>N47+O47</f>
        <v>14</v>
      </c>
      <c r="Q47" s="80">
        <f>IFERROR(P47/M47,"-")</f>
        <v>0.66666666666667</v>
      </c>
      <c r="R47" s="79">
        <v>2</v>
      </c>
      <c r="S47" s="79">
        <v>2</v>
      </c>
      <c r="T47" s="80">
        <f>IFERROR(R47/(P47),"-")</f>
        <v>0.14285714285714</v>
      </c>
      <c r="U47" s="186"/>
      <c r="V47" s="82">
        <v>3</v>
      </c>
      <c r="W47" s="80">
        <f>IF(P47=0,"-",V47/P47)</f>
        <v>0.21428571428571</v>
      </c>
      <c r="X47" s="185">
        <v>110000</v>
      </c>
      <c r="Y47" s="186">
        <f>IFERROR(X47/P47,"-")</f>
        <v>7857.1428571429</v>
      </c>
      <c r="Z47" s="186">
        <f>IFERROR(X47/V47,"-")</f>
        <v>36666.666666667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1</v>
      </c>
      <c r="AW47" s="105">
        <f>IF(P47=0,"",IF(AV47=0,"",(AV47/P47)))</f>
        <v>0.071428571428571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1</v>
      </c>
      <c r="BF47" s="111">
        <f>IF(P47=0,"",IF(BE47=0,"",(BE47/P47)))</f>
        <v>0.071428571428571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6</v>
      </c>
      <c r="BO47" s="118">
        <f>IF(P47=0,"",IF(BN47=0,"",(BN47/P47)))</f>
        <v>0.42857142857143</v>
      </c>
      <c r="BP47" s="119">
        <v>2</v>
      </c>
      <c r="BQ47" s="120">
        <f>IFERROR(BP47/BN47,"-")</f>
        <v>0.33333333333333</v>
      </c>
      <c r="BR47" s="121">
        <v>75000</v>
      </c>
      <c r="BS47" s="122">
        <f>IFERROR(BR47/BN47,"-")</f>
        <v>12500</v>
      </c>
      <c r="BT47" s="123">
        <v>1</v>
      </c>
      <c r="BU47" s="123"/>
      <c r="BV47" s="123">
        <v>1</v>
      </c>
      <c r="BW47" s="124">
        <v>5</v>
      </c>
      <c r="BX47" s="125">
        <f>IF(P47=0,"",IF(BW47=0,"",(BW47/P47)))</f>
        <v>0.35714285714286</v>
      </c>
      <c r="BY47" s="126">
        <v>1</v>
      </c>
      <c r="BZ47" s="127">
        <f>IFERROR(BY47/BW47,"-")</f>
        <v>0.2</v>
      </c>
      <c r="CA47" s="128">
        <v>35000</v>
      </c>
      <c r="CB47" s="129">
        <f>IFERROR(CA47/BW47,"-")</f>
        <v>7000</v>
      </c>
      <c r="CC47" s="130"/>
      <c r="CD47" s="130"/>
      <c r="CE47" s="130">
        <v>1</v>
      </c>
      <c r="CF47" s="131">
        <v>1</v>
      </c>
      <c r="CG47" s="132">
        <f>IF(P47=0,"",IF(CF47=0,"",(CF47/P47)))</f>
        <v>0.071428571428571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3</v>
      </c>
      <c r="CP47" s="139">
        <v>110000</v>
      </c>
      <c r="CQ47" s="139">
        <v>70000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0.033333333333333</v>
      </c>
      <c r="B48" s="189" t="s">
        <v>180</v>
      </c>
      <c r="C48" s="189"/>
      <c r="D48" s="189" t="s">
        <v>132</v>
      </c>
      <c r="E48" s="189" t="s">
        <v>104</v>
      </c>
      <c r="F48" s="189" t="s">
        <v>65</v>
      </c>
      <c r="G48" s="88" t="s">
        <v>73</v>
      </c>
      <c r="H48" s="88" t="s">
        <v>181</v>
      </c>
      <c r="I48" s="88" t="s">
        <v>182</v>
      </c>
      <c r="J48" s="180">
        <v>300000</v>
      </c>
      <c r="K48" s="79">
        <v>28</v>
      </c>
      <c r="L48" s="79">
        <v>0</v>
      </c>
      <c r="M48" s="79">
        <v>148</v>
      </c>
      <c r="N48" s="89">
        <v>6</v>
      </c>
      <c r="O48" s="90">
        <v>0</v>
      </c>
      <c r="P48" s="91">
        <f>N48+O48</f>
        <v>6</v>
      </c>
      <c r="Q48" s="80">
        <f>IFERROR(P48/M48,"-")</f>
        <v>0.040540540540541</v>
      </c>
      <c r="R48" s="79">
        <v>0</v>
      </c>
      <c r="S48" s="79">
        <v>3</v>
      </c>
      <c r="T48" s="80">
        <f>IFERROR(R48/(P48),"-")</f>
        <v>0</v>
      </c>
      <c r="U48" s="186">
        <f>IFERROR(J48/SUM(N48:O49),"-")</f>
        <v>27272.727272727</v>
      </c>
      <c r="V48" s="82">
        <v>3</v>
      </c>
      <c r="W48" s="80">
        <f>IF(P48=0,"-",V48/P48)</f>
        <v>0.5</v>
      </c>
      <c r="X48" s="185">
        <v>5000</v>
      </c>
      <c r="Y48" s="186">
        <f>IFERROR(X48/P48,"-")</f>
        <v>833.33333333333</v>
      </c>
      <c r="Z48" s="186">
        <f>IFERROR(X48/V48,"-")</f>
        <v>1666.6666666667</v>
      </c>
      <c r="AA48" s="180">
        <f>SUM(X48:X49)-SUM(J48:J49)</f>
        <v>-290000</v>
      </c>
      <c r="AB48" s="83">
        <f>SUM(X48:X49)/SUM(J48:J49)</f>
        <v>0.033333333333333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3</v>
      </c>
      <c r="BO48" s="118">
        <f>IF(P48=0,"",IF(BN48=0,"",(BN48/P48)))</f>
        <v>0.5</v>
      </c>
      <c r="BP48" s="119">
        <v>1</v>
      </c>
      <c r="BQ48" s="120">
        <f>IFERROR(BP48/BN48,"-")</f>
        <v>0.33333333333333</v>
      </c>
      <c r="BR48" s="121">
        <v>3000</v>
      </c>
      <c r="BS48" s="122">
        <f>IFERROR(BR48/BN48,"-")</f>
        <v>1000</v>
      </c>
      <c r="BT48" s="123">
        <v>1</v>
      </c>
      <c r="BU48" s="123"/>
      <c r="BV48" s="123"/>
      <c r="BW48" s="124">
        <v>3</v>
      </c>
      <c r="BX48" s="125">
        <f>IF(P48=0,"",IF(BW48=0,"",(BW48/P48)))</f>
        <v>0.5</v>
      </c>
      <c r="BY48" s="126">
        <v>2</v>
      </c>
      <c r="BZ48" s="127">
        <f>IFERROR(BY48/BW48,"-")</f>
        <v>0.66666666666667</v>
      </c>
      <c r="CA48" s="128">
        <v>2000</v>
      </c>
      <c r="CB48" s="129">
        <f>IFERROR(CA48/BW48,"-")</f>
        <v>666.66666666667</v>
      </c>
      <c r="CC48" s="130">
        <v>2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3</v>
      </c>
      <c r="CP48" s="139">
        <v>5000</v>
      </c>
      <c r="CQ48" s="139">
        <v>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183</v>
      </c>
      <c r="C49" s="189"/>
      <c r="D49" s="189" t="s">
        <v>132</v>
      </c>
      <c r="E49" s="189" t="s">
        <v>104</v>
      </c>
      <c r="F49" s="189" t="s">
        <v>78</v>
      </c>
      <c r="G49" s="88"/>
      <c r="H49" s="88"/>
      <c r="I49" s="88"/>
      <c r="J49" s="180"/>
      <c r="K49" s="79">
        <v>38</v>
      </c>
      <c r="L49" s="79">
        <v>26</v>
      </c>
      <c r="M49" s="79">
        <v>8</v>
      </c>
      <c r="N49" s="89">
        <v>5</v>
      </c>
      <c r="O49" s="90">
        <v>0</v>
      </c>
      <c r="P49" s="91">
        <f>N49+O49</f>
        <v>5</v>
      </c>
      <c r="Q49" s="80">
        <f>IFERROR(P49/M49,"-")</f>
        <v>0.625</v>
      </c>
      <c r="R49" s="79">
        <v>1</v>
      </c>
      <c r="S49" s="79">
        <v>1</v>
      </c>
      <c r="T49" s="80">
        <f>IFERROR(R49/(P49),"-")</f>
        <v>0.2</v>
      </c>
      <c r="U49" s="186"/>
      <c r="V49" s="82">
        <v>1</v>
      </c>
      <c r="W49" s="80">
        <f>IF(P49=0,"-",V49/P49)</f>
        <v>0.2</v>
      </c>
      <c r="X49" s="185">
        <v>5000</v>
      </c>
      <c r="Y49" s="186">
        <f>IFERROR(X49/P49,"-")</f>
        <v>1000</v>
      </c>
      <c r="Z49" s="186">
        <f>IFERROR(X49/V49,"-")</f>
        <v>5000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3</v>
      </c>
      <c r="BO49" s="118">
        <f>IF(P49=0,"",IF(BN49=0,"",(BN49/P49)))</f>
        <v>0.6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0.2</v>
      </c>
      <c r="BY49" s="126">
        <v>1</v>
      </c>
      <c r="BZ49" s="127">
        <f>IFERROR(BY49/BW49,"-")</f>
        <v>1</v>
      </c>
      <c r="CA49" s="128">
        <v>5000</v>
      </c>
      <c r="CB49" s="129">
        <f>IFERROR(CA49/BW49,"-")</f>
        <v>5000</v>
      </c>
      <c r="CC49" s="130">
        <v>1</v>
      </c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5000</v>
      </c>
      <c r="CQ49" s="139">
        <v>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0.13194444444444</v>
      </c>
      <c r="B50" s="189" t="s">
        <v>184</v>
      </c>
      <c r="C50" s="189"/>
      <c r="D50" s="189" t="s">
        <v>103</v>
      </c>
      <c r="E50" s="189" t="s">
        <v>104</v>
      </c>
      <c r="F50" s="189" t="s">
        <v>65</v>
      </c>
      <c r="G50" s="88" t="s">
        <v>66</v>
      </c>
      <c r="H50" s="88" t="s">
        <v>87</v>
      </c>
      <c r="I50" s="88" t="s">
        <v>185</v>
      </c>
      <c r="J50" s="180">
        <v>144000</v>
      </c>
      <c r="K50" s="79">
        <v>21</v>
      </c>
      <c r="L50" s="79">
        <v>0</v>
      </c>
      <c r="M50" s="79">
        <v>75</v>
      </c>
      <c r="N50" s="89">
        <v>11</v>
      </c>
      <c r="O50" s="90">
        <v>0</v>
      </c>
      <c r="P50" s="91">
        <f>N50+O50</f>
        <v>11</v>
      </c>
      <c r="Q50" s="80">
        <f>IFERROR(P50/M50,"-")</f>
        <v>0.14666666666667</v>
      </c>
      <c r="R50" s="79">
        <v>0</v>
      </c>
      <c r="S50" s="79">
        <v>1</v>
      </c>
      <c r="T50" s="80">
        <f>IFERROR(R50/(P50),"-")</f>
        <v>0</v>
      </c>
      <c r="U50" s="186">
        <f>IFERROR(J50/SUM(N50:O51),"-")</f>
        <v>8000</v>
      </c>
      <c r="V50" s="82">
        <v>2</v>
      </c>
      <c r="W50" s="80">
        <f>IF(P50=0,"-",V50/P50)</f>
        <v>0.18181818181818</v>
      </c>
      <c r="X50" s="185">
        <v>14000</v>
      </c>
      <c r="Y50" s="186">
        <f>IFERROR(X50/P50,"-")</f>
        <v>1272.7272727273</v>
      </c>
      <c r="Z50" s="186">
        <f>IFERROR(X50/V50,"-")</f>
        <v>7000</v>
      </c>
      <c r="AA50" s="180">
        <f>SUM(X50:X51)-SUM(J50:J51)</f>
        <v>-125000</v>
      </c>
      <c r="AB50" s="83">
        <f>SUM(X50:X51)/SUM(J50:J51)</f>
        <v>0.13194444444444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0.090909090909091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6</v>
      </c>
      <c r="BO50" s="118">
        <f>IF(P50=0,"",IF(BN50=0,"",(BN50/P50)))</f>
        <v>0.54545454545455</v>
      </c>
      <c r="BP50" s="119">
        <v>1</v>
      </c>
      <c r="BQ50" s="120">
        <f>IFERROR(BP50/BN50,"-")</f>
        <v>0.16666666666667</v>
      </c>
      <c r="BR50" s="121">
        <v>3000</v>
      </c>
      <c r="BS50" s="122">
        <f>IFERROR(BR50/BN50,"-")</f>
        <v>500</v>
      </c>
      <c r="BT50" s="123">
        <v>1</v>
      </c>
      <c r="BU50" s="123"/>
      <c r="BV50" s="123"/>
      <c r="BW50" s="124">
        <v>4</v>
      </c>
      <c r="BX50" s="125">
        <f>IF(P50=0,"",IF(BW50=0,"",(BW50/P50)))</f>
        <v>0.36363636363636</v>
      </c>
      <c r="BY50" s="126">
        <v>1</v>
      </c>
      <c r="BZ50" s="127">
        <f>IFERROR(BY50/BW50,"-")</f>
        <v>0.25</v>
      </c>
      <c r="CA50" s="128">
        <v>11000</v>
      </c>
      <c r="CB50" s="129">
        <f>IFERROR(CA50/BW50,"-")</f>
        <v>2750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2</v>
      </c>
      <c r="CP50" s="139">
        <v>14000</v>
      </c>
      <c r="CQ50" s="139">
        <v>11000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186</v>
      </c>
      <c r="C51" s="189"/>
      <c r="D51" s="189" t="s">
        <v>103</v>
      </c>
      <c r="E51" s="189" t="s">
        <v>104</v>
      </c>
      <c r="F51" s="189" t="s">
        <v>78</v>
      </c>
      <c r="G51" s="88"/>
      <c r="H51" s="88"/>
      <c r="I51" s="88"/>
      <c r="J51" s="180"/>
      <c r="K51" s="79">
        <v>26</v>
      </c>
      <c r="L51" s="79">
        <v>21</v>
      </c>
      <c r="M51" s="79">
        <v>9</v>
      </c>
      <c r="N51" s="89">
        <v>7</v>
      </c>
      <c r="O51" s="90">
        <v>0</v>
      </c>
      <c r="P51" s="91">
        <f>N51+O51</f>
        <v>7</v>
      </c>
      <c r="Q51" s="80">
        <f>IFERROR(P51/M51,"-")</f>
        <v>0.77777777777778</v>
      </c>
      <c r="R51" s="79">
        <v>0</v>
      </c>
      <c r="S51" s="79">
        <v>1</v>
      </c>
      <c r="T51" s="80">
        <f>IFERROR(R51/(P51),"-")</f>
        <v>0</v>
      </c>
      <c r="U51" s="186"/>
      <c r="V51" s="82">
        <v>1</v>
      </c>
      <c r="W51" s="80">
        <f>IF(P51=0,"-",V51/P51)</f>
        <v>0.14285714285714</v>
      </c>
      <c r="X51" s="185">
        <v>5000</v>
      </c>
      <c r="Y51" s="186">
        <f>IFERROR(X51/P51,"-")</f>
        <v>714.28571428571</v>
      </c>
      <c r="Z51" s="186">
        <f>IFERROR(X51/V51,"-")</f>
        <v>5000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0.14285714285714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0.28571428571429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2</v>
      </c>
      <c r="BX51" s="125">
        <f>IF(P51=0,"",IF(BW51=0,"",(BW51/P51)))</f>
        <v>0.28571428571429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>
        <v>2</v>
      </c>
      <c r="CG51" s="132">
        <f>IF(P51=0,"",IF(CF51=0,"",(CF51/P51)))</f>
        <v>0.28571428571429</v>
      </c>
      <c r="CH51" s="133">
        <v>1</v>
      </c>
      <c r="CI51" s="134">
        <f>IFERROR(CH51/CF51,"-")</f>
        <v>0.5</v>
      </c>
      <c r="CJ51" s="135">
        <v>5000</v>
      </c>
      <c r="CK51" s="136">
        <f>IFERROR(CJ51/CF51,"-")</f>
        <v>2500</v>
      </c>
      <c r="CL51" s="137">
        <v>1</v>
      </c>
      <c r="CM51" s="137"/>
      <c r="CN51" s="137"/>
      <c r="CO51" s="138">
        <v>1</v>
      </c>
      <c r="CP51" s="139">
        <v>5000</v>
      </c>
      <c r="CQ51" s="139">
        <v>5000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8.3819444444444</v>
      </c>
      <c r="B52" s="189" t="s">
        <v>187</v>
      </c>
      <c r="C52" s="189"/>
      <c r="D52" s="189" t="s">
        <v>188</v>
      </c>
      <c r="E52" s="189" t="s">
        <v>189</v>
      </c>
      <c r="F52" s="189" t="s">
        <v>65</v>
      </c>
      <c r="G52" s="88" t="s">
        <v>66</v>
      </c>
      <c r="H52" s="88" t="s">
        <v>87</v>
      </c>
      <c r="I52" s="88" t="s">
        <v>190</v>
      </c>
      <c r="J52" s="180">
        <v>144000</v>
      </c>
      <c r="K52" s="79">
        <v>4</v>
      </c>
      <c r="L52" s="79">
        <v>0</v>
      </c>
      <c r="M52" s="79">
        <v>30</v>
      </c>
      <c r="N52" s="89">
        <v>4</v>
      </c>
      <c r="O52" s="90">
        <v>0</v>
      </c>
      <c r="P52" s="91">
        <f>N52+O52</f>
        <v>4</v>
      </c>
      <c r="Q52" s="80">
        <f>IFERROR(P52/M52,"-")</f>
        <v>0.13333333333333</v>
      </c>
      <c r="R52" s="79">
        <v>1</v>
      </c>
      <c r="S52" s="79">
        <v>2</v>
      </c>
      <c r="T52" s="80">
        <f>IFERROR(R52/(P52),"-")</f>
        <v>0.25</v>
      </c>
      <c r="U52" s="186">
        <f>IFERROR(J52/SUM(N52:O53),"-")</f>
        <v>11076.923076923</v>
      </c>
      <c r="V52" s="82">
        <v>2</v>
      </c>
      <c r="W52" s="80">
        <f>IF(P52=0,"-",V52/P52)</f>
        <v>0.5</v>
      </c>
      <c r="X52" s="185">
        <v>26000</v>
      </c>
      <c r="Y52" s="186">
        <f>IFERROR(X52/P52,"-")</f>
        <v>6500</v>
      </c>
      <c r="Z52" s="186">
        <f>IFERROR(X52/V52,"-")</f>
        <v>13000</v>
      </c>
      <c r="AA52" s="180">
        <f>SUM(X52:X53)-SUM(J52:J53)</f>
        <v>1063000</v>
      </c>
      <c r="AB52" s="83">
        <f>SUM(X52:X53)/SUM(J52:J53)</f>
        <v>8.3819444444444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3</v>
      </c>
      <c r="BO52" s="118">
        <f>IF(P52=0,"",IF(BN52=0,"",(BN52/P52)))</f>
        <v>0.75</v>
      </c>
      <c r="BP52" s="119">
        <v>1</v>
      </c>
      <c r="BQ52" s="120">
        <f>IFERROR(BP52/BN52,"-")</f>
        <v>0.33333333333333</v>
      </c>
      <c r="BR52" s="121">
        <v>9000</v>
      </c>
      <c r="BS52" s="122">
        <f>IFERROR(BR52/BN52,"-")</f>
        <v>3000</v>
      </c>
      <c r="BT52" s="123"/>
      <c r="BU52" s="123"/>
      <c r="BV52" s="123">
        <v>1</v>
      </c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>
        <v>1</v>
      </c>
      <c r="CG52" s="132">
        <f>IF(P52=0,"",IF(CF52=0,"",(CF52/P52)))</f>
        <v>0.25</v>
      </c>
      <c r="CH52" s="133">
        <v>1</v>
      </c>
      <c r="CI52" s="134">
        <f>IFERROR(CH52/CF52,"-")</f>
        <v>1</v>
      </c>
      <c r="CJ52" s="135">
        <v>17000</v>
      </c>
      <c r="CK52" s="136">
        <f>IFERROR(CJ52/CF52,"-")</f>
        <v>17000</v>
      </c>
      <c r="CL52" s="137"/>
      <c r="CM52" s="137"/>
      <c r="CN52" s="137">
        <v>1</v>
      </c>
      <c r="CO52" s="138">
        <v>2</v>
      </c>
      <c r="CP52" s="139">
        <v>26000</v>
      </c>
      <c r="CQ52" s="139">
        <v>17000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191</v>
      </c>
      <c r="C53" s="189"/>
      <c r="D53" s="189" t="s">
        <v>188</v>
      </c>
      <c r="E53" s="189" t="s">
        <v>189</v>
      </c>
      <c r="F53" s="189" t="s">
        <v>78</v>
      </c>
      <c r="G53" s="88"/>
      <c r="H53" s="88"/>
      <c r="I53" s="88"/>
      <c r="J53" s="180"/>
      <c r="K53" s="79">
        <v>52</v>
      </c>
      <c r="L53" s="79">
        <v>24</v>
      </c>
      <c r="M53" s="79">
        <v>24</v>
      </c>
      <c r="N53" s="89">
        <v>9</v>
      </c>
      <c r="O53" s="90">
        <v>0</v>
      </c>
      <c r="P53" s="91">
        <f>N53+O53</f>
        <v>9</v>
      </c>
      <c r="Q53" s="80">
        <f>IFERROR(P53/M53,"-")</f>
        <v>0.375</v>
      </c>
      <c r="R53" s="79">
        <v>4</v>
      </c>
      <c r="S53" s="79">
        <v>0</v>
      </c>
      <c r="T53" s="80">
        <f>IFERROR(R53/(P53),"-")</f>
        <v>0.44444444444444</v>
      </c>
      <c r="U53" s="186"/>
      <c r="V53" s="82">
        <v>5</v>
      </c>
      <c r="W53" s="80">
        <f>IF(P53=0,"-",V53/P53)</f>
        <v>0.55555555555556</v>
      </c>
      <c r="X53" s="185">
        <v>1181000</v>
      </c>
      <c r="Y53" s="186">
        <f>IFERROR(X53/P53,"-")</f>
        <v>131222.22222222</v>
      </c>
      <c r="Z53" s="186">
        <f>IFERROR(X53/V53,"-")</f>
        <v>236200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4</v>
      </c>
      <c r="BO53" s="118">
        <f>IF(P53=0,"",IF(BN53=0,"",(BN53/P53)))</f>
        <v>0.44444444444444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3</v>
      </c>
      <c r="BX53" s="125">
        <f>IF(P53=0,"",IF(BW53=0,"",(BW53/P53)))</f>
        <v>0.33333333333333</v>
      </c>
      <c r="BY53" s="126">
        <v>3</v>
      </c>
      <c r="BZ53" s="127">
        <f>IFERROR(BY53/BW53,"-")</f>
        <v>1</v>
      </c>
      <c r="CA53" s="128">
        <v>1095000</v>
      </c>
      <c r="CB53" s="129">
        <f>IFERROR(CA53/BW53,"-")</f>
        <v>365000</v>
      </c>
      <c r="CC53" s="130"/>
      <c r="CD53" s="130"/>
      <c r="CE53" s="130">
        <v>3</v>
      </c>
      <c r="CF53" s="131">
        <v>2</v>
      </c>
      <c r="CG53" s="132">
        <f>IF(P53=0,"",IF(CF53=0,"",(CF53/P53)))</f>
        <v>0.22222222222222</v>
      </c>
      <c r="CH53" s="133">
        <v>2</v>
      </c>
      <c r="CI53" s="134">
        <f>IFERROR(CH53/CF53,"-")</f>
        <v>1</v>
      </c>
      <c r="CJ53" s="135">
        <v>86000</v>
      </c>
      <c r="CK53" s="136">
        <f>IFERROR(CJ53/CF53,"-")</f>
        <v>43000</v>
      </c>
      <c r="CL53" s="137"/>
      <c r="CM53" s="137">
        <v>1</v>
      </c>
      <c r="CN53" s="137">
        <v>1</v>
      </c>
      <c r="CO53" s="138">
        <v>5</v>
      </c>
      <c r="CP53" s="139">
        <v>1181000</v>
      </c>
      <c r="CQ53" s="139">
        <v>730000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1.9111111111111</v>
      </c>
      <c r="B54" s="189" t="s">
        <v>192</v>
      </c>
      <c r="C54" s="189"/>
      <c r="D54" s="189" t="s">
        <v>103</v>
      </c>
      <c r="E54" s="189" t="s">
        <v>104</v>
      </c>
      <c r="F54" s="189" t="s">
        <v>65</v>
      </c>
      <c r="G54" s="88" t="s">
        <v>70</v>
      </c>
      <c r="H54" s="88" t="s">
        <v>87</v>
      </c>
      <c r="I54" s="190" t="s">
        <v>112</v>
      </c>
      <c r="J54" s="180">
        <v>180000</v>
      </c>
      <c r="K54" s="79">
        <v>7</v>
      </c>
      <c r="L54" s="79">
        <v>0</v>
      </c>
      <c r="M54" s="79">
        <v>73</v>
      </c>
      <c r="N54" s="89">
        <v>4</v>
      </c>
      <c r="O54" s="90">
        <v>0</v>
      </c>
      <c r="P54" s="91">
        <f>N54+O54</f>
        <v>4</v>
      </c>
      <c r="Q54" s="80">
        <f>IFERROR(P54/M54,"-")</f>
        <v>0.054794520547945</v>
      </c>
      <c r="R54" s="79">
        <v>0</v>
      </c>
      <c r="S54" s="79">
        <v>3</v>
      </c>
      <c r="T54" s="80">
        <f>IFERROR(R54/(P54),"-")</f>
        <v>0</v>
      </c>
      <c r="U54" s="186">
        <f>IFERROR(J54/SUM(N54:O55),"-")</f>
        <v>18000</v>
      </c>
      <c r="V54" s="82">
        <v>2</v>
      </c>
      <c r="W54" s="80">
        <f>IF(P54=0,"-",V54/P54)</f>
        <v>0.5</v>
      </c>
      <c r="X54" s="185">
        <v>23000</v>
      </c>
      <c r="Y54" s="186">
        <f>IFERROR(X54/P54,"-")</f>
        <v>5750</v>
      </c>
      <c r="Z54" s="186">
        <f>IFERROR(X54/V54,"-")</f>
        <v>11500</v>
      </c>
      <c r="AA54" s="180">
        <f>SUM(X54:X55)-SUM(J54:J55)</f>
        <v>164000</v>
      </c>
      <c r="AB54" s="83">
        <f>SUM(X54:X55)/SUM(J54:J55)</f>
        <v>1.9111111111111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0.25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2</v>
      </c>
      <c r="BX54" s="125">
        <f>IF(P54=0,"",IF(BW54=0,"",(BW54/P54)))</f>
        <v>0.5</v>
      </c>
      <c r="BY54" s="126">
        <v>2</v>
      </c>
      <c r="BZ54" s="127">
        <f>IFERROR(BY54/BW54,"-")</f>
        <v>1</v>
      </c>
      <c r="CA54" s="128">
        <v>23000</v>
      </c>
      <c r="CB54" s="129">
        <f>IFERROR(CA54/BW54,"-")</f>
        <v>11500</v>
      </c>
      <c r="CC54" s="130">
        <v>1</v>
      </c>
      <c r="CD54" s="130"/>
      <c r="CE54" s="130">
        <v>1</v>
      </c>
      <c r="CF54" s="131">
        <v>1</v>
      </c>
      <c r="CG54" s="132">
        <f>IF(P54=0,"",IF(CF54=0,"",(CF54/P54)))</f>
        <v>0.25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2</v>
      </c>
      <c r="CP54" s="139">
        <v>23000</v>
      </c>
      <c r="CQ54" s="139">
        <v>20000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193</v>
      </c>
      <c r="C55" s="189"/>
      <c r="D55" s="189" t="s">
        <v>103</v>
      </c>
      <c r="E55" s="189" t="s">
        <v>104</v>
      </c>
      <c r="F55" s="189" t="s">
        <v>78</v>
      </c>
      <c r="G55" s="88"/>
      <c r="H55" s="88"/>
      <c r="I55" s="88"/>
      <c r="J55" s="180"/>
      <c r="K55" s="79">
        <v>13</v>
      </c>
      <c r="L55" s="79">
        <v>11</v>
      </c>
      <c r="M55" s="79">
        <v>13</v>
      </c>
      <c r="N55" s="89">
        <v>6</v>
      </c>
      <c r="O55" s="90">
        <v>0</v>
      </c>
      <c r="P55" s="91">
        <f>N55+O55</f>
        <v>6</v>
      </c>
      <c r="Q55" s="80">
        <f>IFERROR(P55/M55,"-")</f>
        <v>0.46153846153846</v>
      </c>
      <c r="R55" s="79">
        <v>1</v>
      </c>
      <c r="S55" s="79">
        <v>2</v>
      </c>
      <c r="T55" s="80">
        <f>IFERROR(R55/(P55),"-")</f>
        <v>0.16666666666667</v>
      </c>
      <c r="U55" s="186"/>
      <c r="V55" s="82">
        <v>3</v>
      </c>
      <c r="W55" s="80">
        <f>IF(P55=0,"-",V55/P55)</f>
        <v>0.5</v>
      </c>
      <c r="X55" s="185">
        <v>321000</v>
      </c>
      <c r="Y55" s="186">
        <f>IFERROR(X55/P55,"-")</f>
        <v>53500</v>
      </c>
      <c r="Z55" s="186">
        <f>IFERROR(X55/V55,"-")</f>
        <v>107000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2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4</v>
      </c>
      <c r="BX55" s="125">
        <f>IF(P55=0,"",IF(BW55=0,"",(BW55/P55)))</f>
        <v>0.66666666666667</v>
      </c>
      <c r="BY55" s="126">
        <v>3</v>
      </c>
      <c r="BZ55" s="127">
        <f>IFERROR(BY55/BW55,"-")</f>
        <v>0.75</v>
      </c>
      <c r="CA55" s="128">
        <v>321000</v>
      </c>
      <c r="CB55" s="129">
        <f>IFERROR(CA55/BW55,"-")</f>
        <v>80250</v>
      </c>
      <c r="CC55" s="130">
        <v>1</v>
      </c>
      <c r="CD55" s="130"/>
      <c r="CE55" s="130">
        <v>2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3</v>
      </c>
      <c r="CP55" s="139">
        <v>321000</v>
      </c>
      <c r="CQ55" s="139">
        <v>240000</v>
      </c>
      <c r="CR55" s="139"/>
      <c r="CS55" s="140" t="str">
        <f>IF(AND(CQ55=0,CR55=0),"",IF(AND(CQ55&lt;=100000,CR55&lt;=100000),"",IF(CQ55/CP55&gt;0.7,"男高",IF(CR55/CP55&gt;0.7,"女高",""))))</f>
        <v>男高</v>
      </c>
    </row>
    <row r="56" spans="1:98">
      <c r="A56" s="78">
        <f>AB56</f>
        <v>0.33888888888889</v>
      </c>
      <c r="B56" s="189" t="s">
        <v>194</v>
      </c>
      <c r="C56" s="189"/>
      <c r="D56" s="189" t="s">
        <v>188</v>
      </c>
      <c r="E56" s="189" t="s">
        <v>189</v>
      </c>
      <c r="F56" s="189" t="s">
        <v>65</v>
      </c>
      <c r="G56" s="88" t="s">
        <v>70</v>
      </c>
      <c r="H56" s="88" t="s">
        <v>87</v>
      </c>
      <c r="I56" s="88" t="s">
        <v>185</v>
      </c>
      <c r="J56" s="180">
        <v>180000</v>
      </c>
      <c r="K56" s="79">
        <v>12</v>
      </c>
      <c r="L56" s="79">
        <v>0</v>
      </c>
      <c r="M56" s="79">
        <v>51</v>
      </c>
      <c r="N56" s="89">
        <v>3</v>
      </c>
      <c r="O56" s="90">
        <v>0</v>
      </c>
      <c r="P56" s="91">
        <f>N56+O56</f>
        <v>3</v>
      </c>
      <c r="Q56" s="80">
        <f>IFERROR(P56/M56,"-")</f>
        <v>0.058823529411765</v>
      </c>
      <c r="R56" s="79">
        <v>2</v>
      </c>
      <c r="S56" s="79">
        <v>1</v>
      </c>
      <c r="T56" s="80">
        <f>IFERROR(R56/(P56),"-")</f>
        <v>0.66666666666667</v>
      </c>
      <c r="U56" s="186">
        <f>IFERROR(J56/SUM(N56:O57),"-")</f>
        <v>25714.285714286</v>
      </c>
      <c r="V56" s="82">
        <v>2</v>
      </c>
      <c r="W56" s="80">
        <f>IF(P56=0,"-",V56/P56)</f>
        <v>0.66666666666667</v>
      </c>
      <c r="X56" s="185">
        <v>41000</v>
      </c>
      <c r="Y56" s="186">
        <f>IFERROR(X56/P56,"-")</f>
        <v>13666.666666667</v>
      </c>
      <c r="Z56" s="186">
        <f>IFERROR(X56/V56,"-")</f>
        <v>20500</v>
      </c>
      <c r="AA56" s="180">
        <f>SUM(X56:X57)-SUM(J56:J57)</f>
        <v>-119000</v>
      </c>
      <c r="AB56" s="83">
        <f>SUM(X56:X57)/SUM(J56:J57)</f>
        <v>0.33888888888889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0.33333333333333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0.66666666666667</v>
      </c>
      <c r="BY56" s="126">
        <v>2</v>
      </c>
      <c r="BZ56" s="127">
        <f>IFERROR(BY56/BW56,"-")</f>
        <v>1</v>
      </c>
      <c r="CA56" s="128">
        <v>41000</v>
      </c>
      <c r="CB56" s="129">
        <f>IFERROR(CA56/BW56,"-")</f>
        <v>20500</v>
      </c>
      <c r="CC56" s="130">
        <v>1</v>
      </c>
      <c r="CD56" s="130"/>
      <c r="CE56" s="130">
        <v>1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41000</v>
      </c>
      <c r="CQ56" s="139">
        <v>36000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195</v>
      </c>
      <c r="C57" s="189"/>
      <c r="D57" s="189" t="s">
        <v>188</v>
      </c>
      <c r="E57" s="189" t="s">
        <v>189</v>
      </c>
      <c r="F57" s="189" t="s">
        <v>78</v>
      </c>
      <c r="G57" s="88"/>
      <c r="H57" s="88"/>
      <c r="I57" s="88"/>
      <c r="J57" s="180"/>
      <c r="K57" s="79">
        <v>20</v>
      </c>
      <c r="L57" s="79">
        <v>16</v>
      </c>
      <c r="M57" s="79">
        <v>9</v>
      </c>
      <c r="N57" s="89">
        <v>4</v>
      </c>
      <c r="O57" s="90">
        <v>0</v>
      </c>
      <c r="P57" s="91">
        <f>N57+O57</f>
        <v>4</v>
      </c>
      <c r="Q57" s="80">
        <f>IFERROR(P57/M57,"-")</f>
        <v>0.44444444444444</v>
      </c>
      <c r="R57" s="79">
        <v>2</v>
      </c>
      <c r="S57" s="79">
        <v>1</v>
      </c>
      <c r="T57" s="80">
        <f>IFERROR(R57/(P57),"-")</f>
        <v>0.5</v>
      </c>
      <c r="U57" s="186"/>
      <c r="V57" s="82">
        <v>2</v>
      </c>
      <c r="W57" s="80">
        <f>IF(P57=0,"-",V57/P57)</f>
        <v>0.5</v>
      </c>
      <c r="X57" s="185">
        <v>20000</v>
      </c>
      <c r="Y57" s="186">
        <f>IFERROR(X57/P57,"-")</f>
        <v>5000</v>
      </c>
      <c r="Z57" s="186">
        <f>IFERROR(X57/V57,"-")</f>
        <v>10000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2</v>
      </c>
      <c r="BO57" s="118">
        <f>IF(P57=0,"",IF(BN57=0,"",(BN57/P57)))</f>
        <v>0.5</v>
      </c>
      <c r="BP57" s="119">
        <v>1</v>
      </c>
      <c r="BQ57" s="120">
        <f>IFERROR(BP57/BN57,"-")</f>
        <v>0.5</v>
      </c>
      <c r="BR57" s="121">
        <v>17000</v>
      </c>
      <c r="BS57" s="122">
        <f>IFERROR(BR57/BN57,"-")</f>
        <v>8500</v>
      </c>
      <c r="BT57" s="123"/>
      <c r="BU57" s="123"/>
      <c r="BV57" s="123">
        <v>1</v>
      </c>
      <c r="BW57" s="124">
        <v>2</v>
      </c>
      <c r="BX57" s="125">
        <f>IF(P57=0,"",IF(BW57=0,"",(BW57/P57)))</f>
        <v>0.5</v>
      </c>
      <c r="BY57" s="126">
        <v>1</v>
      </c>
      <c r="BZ57" s="127">
        <f>IFERROR(BY57/BW57,"-")</f>
        <v>0.5</v>
      </c>
      <c r="CA57" s="128">
        <v>3000</v>
      </c>
      <c r="CB57" s="129">
        <f>IFERROR(CA57/BW57,"-")</f>
        <v>1500</v>
      </c>
      <c r="CC57" s="130">
        <v>1</v>
      </c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2</v>
      </c>
      <c r="CP57" s="139">
        <v>20000</v>
      </c>
      <c r="CQ57" s="139">
        <v>17000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0.019230769230769</v>
      </c>
      <c r="B58" s="189" t="s">
        <v>196</v>
      </c>
      <c r="C58" s="189"/>
      <c r="D58" s="189" t="s">
        <v>94</v>
      </c>
      <c r="E58" s="189" t="s">
        <v>95</v>
      </c>
      <c r="F58" s="189" t="s">
        <v>65</v>
      </c>
      <c r="G58" s="88" t="s">
        <v>105</v>
      </c>
      <c r="H58" s="88" t="s">
        <v>87</v>
      </c>
      <c r="I58" s="190" t="s">
        <v>68</v>
      </c>
      <c r="J58" s="180">
        <v>156000</v>
      </c>
      <c r="K58" s="79">
        <v>9</v>
      </c>
      <c r="L58" s="79">
        <v>0</v>
      </c>
      <c r="M58" s="79">
        <v>52</v>
      </c>
      <c r="N58" s="89">
        <v>7</v>
      </c>
      <c r="O58" s="90">
        <v>0</v>
      </c>
      <c r="P58" s="91">
        <f>N58+O58</f>
        <v>7</v>
      </c>
      <c r="Q58" s="80">
        <f>IFERROR(P58/M58,"-")</f>
        <v>0.13461538461538</v>
      </c>
      <c r="R58" s="79">
        <v>0</v>
      </c>
      <c r="S58" s="79">
        <v>2</v>
      </c>
      <c r="T58" s="80">
        <f>IFERROR(R58/(P58),"-")</f>
        <v>0</v>
      </c>
      <c r="U58" s="186">
        <f>IFERROR(J58/SUM(N58:O59),"-")</f>
        <v>19500</v>
      </c>
      <c r="V58" s="82">
        <v>1</v>
      </c>
      <c r="W58" s="80">
        <f>IF(P58=0,"-",V58/P58)</f>
        <v>0.14285714285714</v>
      </c>
      <c r="X58" s="185">
        <v>3000</v>
      </c>
      <c r="Y58" s="186">
        <f>IFERROR(X58/P58,"-")</f>
        <v>428.57142857143</v>
      </c>
      <c r="Z58" s="186">
        <f>IFERROR(X58/V58,"-")</f>
        <v>3000</v>
      </c>
      <c r="AA58" s="180">
        <f>SUM(X58:X59)-SUM(J58:J59)</f>
        <v>-153000</v>
      </c>
      <c r="AB58" s="83">
        <f>SUM(X58:X59)/SUM(J58:J59)</f>
        <v>0.019230769230769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1</v>
      </c>
      <c r="AW58" s="105">
        <f>IF(P58=0,"",IF(AV58=0,"",(AV58/P58)))</f>
        <v>0.14285714285714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>
        <v>1</v>
      </c>
      <c r="BF58" s="111">
        <f>IF(P58=0,"",IF(BE58=0,"",(BE58/P58)))</f>
        <v>0.14285714285714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5</v>
      </c>
      <c r="BO58" s="118">
        <f>IF(P58=0,"",IF(BN58=0,"",(BN58/P58)))</f>
        <v>0.71428571428571</v>
      </c>
      <c r="BP58" s="119">
        <v>1</v>
      </c>
      <c r="BQ58" s="120">
        <f>IFERROR(BP58/BN58,"-")</f>
        <v>0.2</v>
      </c>
      <c r="BR58" s="121">
        <v>3000</v>
      </c>
      <c r="BS58" s="122">
        <f>IFERROR(BR58/BN58,"-")</f>
        <v>600</v>
      </c>
      <c r="BT58" s="123">
        <v>1</v>
      </c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3000</v>
      </c>
      <c r="CQ58" s="139">
        <v>3000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197</v>
      </c>
      <c r="C59" s="189"/>
      <c r="D59" s="189" t="s">
        <v>94</v>
      </c>
      <c r="E59" s="189" t="s">
        <v>95</v>
      </c>
      <c r="F59" s="189" t="s">
        <v>78</v>
      </c>
      <c r="G59" s="88"/>
      <c r="H59" s="88"/>
      <c r="I59" s="88"/>
      <c r="J59" s="180"/>
      <c r="K59" s="79">
        <v>23</v>
      </c>
      <c r="L59" s="79">
        <v>17</v>
      </c>
      <c r="M59" s="79">
        <v>4</v>
      </c>
      <c r="N59" s="89">
        <v>1</v>
      </c>
      <c r="O59" s="90">
        <v>0</v>
      </c>
      <c r="P59" s="91">
        <f>N59+O59</f>
        <v>1</v>
      </c>
      <c r="Q59" s="80">
        <f>IFERROR(P59/M59,"-")</f>
        <v>0.25</v>
      </c>
      <c r="R59" s="79">
        <v>0</v>
      </c>
      <c r="S59" s="79">
        <v>0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1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189" t="s">
        <v>198</v>
      </c>
      <c r="C60" s="189"/>
      <c r="D60" s="189" t="s">
        <v>103</v>
      </c>
      <c r="E60" s="189" t="s">
        <v>104</v>
      </c>
      <c r="F60" s="189" t="s">
        <v>65</v>
      </c>
      <c r="G60" s="88" t="s">
        <v>105</v>
      </c>
      <c r="H60" s="88" t="s">
        <v>87</v>
      </c>
      <c r="I60" s="190" t="s">
        <v>161</v>
      </c>
      <c r="J60" s="180">
        <v>156000</v>
      </c>
      <c r="K60" s="79">
        <v>5</v>
      </c>
      <c r="L60" s="79">
        <v>0</v>
      </c>
      <c r="M60" s="79">
        <v>28</v>
      </c>
      <c r="N60" s="89">
        <v>3</v>
      </c>
      <c r="O60" s="90">
        <v>0</v>
      </c>
      <c r="P60" s="91">
        <f>N60+O60</f>
        <v>3</v>
      </c>
      <c r="Q60" s="80">
        <f>IFERROR(P60/M60,"-")</f>
        <v>0.10714285714286</v>
      </c>
      <c r="R60" s="79">
        <v>0</v>
      </c>
      <c r="S60" s="79">
        <v>2</v>
      </c>
      <c r="T60" s="80">
        <f>IFERROR(R60/(P60),"-")</f>
        <v>0</v>
      </c>
      <c r="U60" s="186">
        <f>IFERROR(J60/SUM(N60:O61),"-")</f>
        <v>22285.714285714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-156000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0.33333333333333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0.66666666666667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199</v>
      </c>
      <c r="C61" s="189"/>
      <c r="D61" s="189" t="s">
        <v>103</v>
      </c>
      <c r="E61" s="189" t="s">
        <v>104</v>
      </c>
      <c r="F61" s="189" t="s">
        <v>78</v>
      </c>
      <c r="G61" s="88"/>
      <c r="H61" s="88"/>
      <c r="I61" s="88"/>
      <c r="J61" s="180"/>
      <c r="K61" s="79">
        <v>28</v>
      </c>
      <c r="L61" s="79">
        <v>19</v>
      </c>
      <c r="M61" s="79">
        <v>11</v>
      </c>
      <c r="N61" s="89">
        <v>4</v>
      </c>
      <c r="O61" s="90">
        <v>0</v>
      </c>
      <c r="P61" s="91">
        <f>N61+O61</f>
        <v>4</v>
      </c>
      <c r="Q61" s="80">
        <f>IFERROR(P61/M61,"-")</f>
        <v>0.36363636363636</v>
      </c>
      <c r="R61" s="79">
        <v>0</v>
      </c>
      <c r="S61" s="79">
        <v>1</v>
      </c>
      <c r="T61" s="80">
        <f>IFERROR(R61/(P61),"-")</f>
        <v>0</v>
      </c>
      <c r="U61" s="186"/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2</v>
      </c>
      <c r="BO61" s="118">
        <f>IF(P61=0,"",IF(BN61=0,"",(BN61/P61)))</f>
        <v>0.5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1</v>
      </c>
      <c r="BX61" s="125">
        <f>IF(P61=0,"",IF(BW61=0,"",(BW61/P61)))</f>
        <v>0.25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>
        <v>1</v>
      </c>
      <c r="CG61" s="132">
        <f>IF(P61=0,"",IF(CF61=0,"",(CF61/P61)))</f>
        <v>0.25</v>
      </c>
      <c r="CH61" s="133"/>
      <c r="CI61" s="134">
        <f>IFERROR(CH61/CF61,"-")</f>
        <v>0</v>
      </c>
      <c r="CJ61" s="135"/>
      <c r="CK61" s="136">
        <f>IFERROR(CJ61/CF61,"-")</f>
        <v>0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2.0763888888889</v>
      </c>
      <c r="B62" s="189" t="s">
        <v>200</v>
      </c>
      <c r="C62" s="189"/>
      <c r="D62" s="189" t="s">
        <v>63</v>
      </c>
      <c r="E62" s="189" t="s">
        <v>110</v>
      </c>
      <c r="F62" s="189" t="s">
        <v>65</v>
      </c>
      <c r="G62" s="88" t="s">
        <v>167</v>
      </c>
      <c r="H62" s="88" t="s">
        <v>67</v>
      </c>
      <c r="I62" s="190" t="s">
        <v>91</v>
      </c>
      <c r="J62" s="180">
        <v>144000</v>
      </c>
      <c r="K62" s="79">
        <v>23</v>
      </c>
      <c r="L62" s="79">
        <v>0</v>
      </c>
      <c r="M62" s="79">
        <v>50</v>
      </c>
      <c r="N62" s="89">
        <v>9</v>
      </c>
      <c r="O62" s="90">
        <v>0</v>
      </c>
      <c r="P62" s="91">
        <f>N62+O62</f>
        <v>9</v>
      </c>
      <c r="Q62" s="80">
        <f>IFERROR(P62/M62,"-")</f>
        <v>0.18</v>
      </c>
      <c r="R62" s="79">
        <v>0</v>
      </c>
      <c r="S62" s="79">
        <v>5</v>
      </c>
      <c r="T62" s="80">
        <f>IFERROR(R62/(P62),"-")</f>
        <v>0</v>
      </c>
      <c r="U62" s="186">
        <f>IFERROR(J62/SUM(N62:O63),"-")</f>
        <v>10285.714285714</v>
      </c>
      <c r="V62" s="82">
        <v>3</v>
      </c>
      <c r="W62" s="80">
        <f>IF(P62=0,"-",V62/P62)</f>
        <v>0.33333333333333</v>
      </c>
      <c r="X62" s="185">
        <v>254000</v>
      </c>
      <c r="Y62" s="186">
        <f>IFERROR(X62/P62,"-")</f>
        <v>28222.222222222</v>
      </c>
      <c r="Z62" s="186">
        <f>IFERROR(X62/V62,"-")</f>
        <v>84666.666666667</v>
      </c>
      <c r="AA62" s="180">
        <f>SUM(X62:X63)-SUM(J62:J63)</f>
        <v>155000</v>
      </c>
      <c r="AB62" s="83">
        <f>SUM(X62:X63)/SUM(J62:J63)</f>
        <v>2.0763888888889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0.11111111111111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5</v>
      </c>
      <c r="BF62" s="111">
        <f>IF(P62=0,"",IF(BE62=0,"",(BE62/P62)))</f>
        <v>0.55555555555556</v>
      </c>
      <c r="BG62" s="110">
        <v>2</v>
      </c>
      <c r="BH62" s="112">
        <f>IFERROR(BG62/BE62,"-")</f>
        <v>0.4</v>
      </c>
      <c r="BI62" s="113">
        <v>11000</v>
      </c>
      <c r="BJ62" s="114">
        <f>IFERROR(BI62/BE62,"-")</f>
        <v>2200</v>
      </c>
      <c r="BK62" s="115">
        <v>1</v>
      </c>
      <c r="BL62" s="115">
        <v>1</v>
      </c>
      <c r="BM62" s="115"/>
      <c r="BN62" s="117">
        <v>1</v>
      </c>
      <c r="BO62" s="118">
        <f>IF(P62=0,"",IF(BN62=0,"",(BN62/P62)))</f>
        <v>0.11111111111111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2</v>
      </c>
      <c r="BX62" s="125">
        <f>IF(P62=0,"",IF(BW62=0,"",(BW62/P62)))</f>
        <v>0.22222222222222</v>
      </c>
      <c r="BY62" s="126">
        <v>1</v>
      </c>
      <c r="BZ62" s="127">
        <f>IFERROR(BY62/BW62,"-")</f>
        <v>0.5</v>
      </c>
      <c r="CA62" s="128">
        <v>243000</v>
      </c>
      <c r="CB62" s="129">
        <f>IFERROR(CA62/BW62,"-")</f>
        <v>121500</v>
      </c>
      <c r="CC62" s="130"/>
      <c r="CD62" s="130"/>
      <c r="CE62" s="130">
        <v>1</v>
      </c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3</v>
      </c>
      <c r="CP62" s="139">
        <v>254000</v>
      </c>
      <c r="CQ62" s="139">
        <v>243000</v>
      </c>
      <c r="CR62" s="139"/>
      <c r="CS62" s="140" t="str">
        <f>IF(AND(CQ62=0,CR62=0),"",IF(AND(CQ62&lt;=100000,CR62&lt;=100000),"",IF(CQ62/CP62&gt;0.7,"男高",IF(CR62/CP62&gt;0.7,"女高",""))))</f>
        <v>男高</v>
      </c>
    </row>
    <row r="63" spans="1:98">
      <c r="A63" s="78"/>
      <c r="B63" s="189" t="s">
        <v>201</v>
      </c>
      <c r="C63" s="189"/>
      <c r="D63" s="189" t="s">
        <v>63</v>
      </c>
      <c r="E63" s="189" t="s">
        <v>110</v>
      </c>
      <c r="F63" s="189" t="s">
        <v>78</v>
      </c>
      <c r="G63" s="88"/>
      <c r="H63" s="88"/>
      <c r="I63" s="88"/>
      <c r="J63" s="180"/>
      <c r="K63" s="79">
        <v>19</v>
      </c>
      <c r="L63" s="79">
        <v>15</v>
      </c>
      <c r="M63" s="79">
        <v>13</v>
      </c>
      <c r="N63" s="89">
        <v>5</v>
      </c>
      <c r="O63" s="90">
        <v>0</v>
      </c>
      <c r="P63" s="91">
        <f>N63+O63</f>
        <v>5</v>
      </c>
      <c r="Q63" s="80">
        <f>IFERROR(P63/M63,"-")</f>
        <v>0.38461538461538</v>
      </c>
      <c r="R63" s="79">
        <v>1</v>
      </c>
      <c r="S63" s="79">
        <v>1</v>
      </c>
      <c r="T63" s="80">
        <f>IFERROR(R63/(P63),"-")</f>
        <v>0.2</v>
      </c>
      <c r="U63" s="186"/>
      <c r="V63" s="82">
        <v>1</v>
      </c>
      <c r="W63" s="80">
        <f>IF(P63=0,"-",V63/P63)</f>
        <v>0.2</v>
      </c>
      <c r="X63" s="185">
        <v>45000</v>
      </c>
      <c r="Y63" s="186">
        <f>IFERROR(X63/P63,"-")</f>
        <v>9000</v>
      </c>
      <c r="Z63" s="186">
        <f>IFERROR(X63/V63,"-")</f>
        <v>45000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0.2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1</v>
      </c>
      <c r="BO63" s="118">
        <f>IF(P63=0,"",IF(BN63=0,"",(BN63/P63)))</f>
        <v>0.2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3</v>
      </c>
      <c r="BX63" s="125">
        <f>IF(P63=0,"",IF(BW63=0,"",(BW63/P63)))</f>
        <v>0.6</v>
      </c>
      <c r="BY63" s="126">
        <v>1</v>
      </c>
      <c r="BZ63" s="127">
        <f>IFERROR(BY63/BW63,"-")</f>
        <v>0.33333333333333</v>
      </c>
      <c r="CA63" s="128">
        <v>45000</v>
      </c>
      <c r="CB63" s="129">
        <f>IFERROR(CA63/BW63,"-")</f>
        <v>15000</v>
      </c>
      <c r="CC63" s="130"/>
      <c r="CD63" s="130"/>
      <c r="CE63" s="130">
        <v>1</v>
      </c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45000</v>
      </c>
      <c r="CQ63" s="139">
        <v>45000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0.044444444444444</v>
      </c>
      <c r="B64" s="189" t="s">
        <v>202</v>
      </c>
      <c r="C64" s="189"/>
      <c r="D64" s="189" t="s">
        <v>63</v>
      </c>
      <c r="E64" s="189" t="s">
        <v>110</v>
      </c>
      <c r="F64" s="189" t="s">
        <v>65</v>
      </c>
      <c r="G64" s="88" t="s">
        <v>203</v>
      </c>
      <c r="H64" s="88" t="s">
        <v>67</v>
      </c>
      <c r="I64" s="88" t="s">
        <v>140</v>
      </c>
      <c r="J64" s="180">
        <v>180000</v>
      </c>
      <c r="K64" s="79">
        <v>11</v>
      </c>
      <c r="L64" s="79">
        <v>0</v>
      </c>
      <c r="M64" s="79">
        <v>54</v>
      </c>
      <c r="N64" s="89">
        <v>6</v>
      </c>
      <c r="O64" s="90">
        <v>0</v>
      </c>
      <c r="P64" s="91">
        <f>N64+O64</f>
        <v>6</v>
      </c>
      <c r="Q64" s="80">
        <f>IFERROR(P64/M64,"-")</f>
        <v>0.11111111111111</v>
      </c>
      <c r="R64" s="79">
        <v>1</v>
      </c>
      <c r="S64" s="79">
        <v>1</v>
      </c>
      <c r="T64" s="80">
        <f>IFERROR(R64/(P64),"-")</f>
        <v>0.16666666666667</v>
      </c>
      <c r="U64" s="186">
        <f>IFERROR(J64/SUM(N64:O65),"-")</f>
        <v>20000</v>
      </c>
      <c r="V64" s="82">
        <v>1</v>
      </c>
      <c r="W64" s="80">
        <f>IF(P64=0,"-",V64/P64)</f>
        <v>0.16666666666667</v>
      </c>
      <c r="X64" s="185">
        <v>5000</v>
      </c>
      <c r="Y64" s="186">
        <f>IFERROR(X64/P64,"-")</f>
        <v>833.33333333333</v>
      </c>
      <c r="Z64" s="186">
        <f>IFERROR(X64/V64,"-")</f>
        <v>5000</v>
      </c>
      <c r="AA64" s="180">
        <f>SUM(X64:X65)-SUM(J64:J65)</f>
        <v>-172000</v>
      </c>
      <c r="AB64" s="83">
        <f>SUM(X64:X65)/SUM(J64:J65)</f>
        <v>0.044444444444444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2</v>
      </c>
      <c r="BF64" s="111">
        <f>IF(P64=0,"",IF(BE64=0,"",(BE64/P64)))</f>
        <v>0.33333333333333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2</v>
      </c>
      <c r="BO64" s="118">
        <f>IF(P64=0,"",IF(BN64=0,"",(BN64/P64)))</f>
        <v>0.33333333333333</v>
      </c>
      <c r="BP64" s="119">
        <v>1</v>
      </c>
      <c r="BQ64" s="120">
        <f>IFERROR(BP64/BN64,"-")</f>
        <v>0.5</v>
      </c>
      <c r="BR64" s="121">
        <v>5000</v>
      </c>
      <c r="BS64" s="122">
        <f>IFERROR(BR64/BN64,"-")</f>
        <v>2500</v>
      </c>
      <c r="BT64" s="123"/>
      <c r="BU64" s="123"/>
      <c r="BV64" s="123">
        <v>1</v>
      </c>
      <c r="BW64" s="124">
        <v>2</v>
      </c>
      <c r="BX64" s="125">
        <f>IF(P64=0,"",IF(BW64=0,"",(BW64/P64)))</f>
        <v>0.33333333333333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5000</v>
      </c>
      <c r="CQ64" s="139">
        <v>5000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204</v>
      </c>
      <c r="C65" s="189"/>
      <c r="D65" s="189" t="s">
        <v>63</v>
      </c>
      <c r="E65" s="189" t="s">
        <v>110</v>
      </c>
      <c r="F65" s="189" t="s">
        <v>78</v>
      </c>
      <c r="G65" s="88"/>
      <c r="H65" s="88"/>
      <c r="I65" s="88"/>
      <c r="J65" s="180"/>
      <c r="K65" s="79">
        <v>20</v>
      </c>
      <c r="L65" s="79">
        <v>15</v>
      </c>
      <c r="M65" s="79">
        <v>9</v>
      </c>
      <c r="N65" s="89">
        <v>3</v>
      </c>
      <c r="O65" s="90">
        <v>0</v>
      </c>
      <c r="P65" s="91">
        <f>N65+O65</f>
        <v>3</v>
      </c>
      <c r="Q65" s="80">
        <f>IFERROR(P65/M65,"-")</f>
        <v>0.33333333333333</v>
      </c>
      <c r="R65" s="79">
        <v>1</v>
      </c>
      <c r="S65" s="79">
        <v>1</v>
      </c>
      <c r="T65" s="80">
        <f>IFERROR(R65/(P65),"-")</f>
        <v>0.33333333333333</v>
      </c>
      <c r="U65" s="186"/>
      <c r="V65" s="82">
        <v>1</v>
      </c>
      <c r="W65" s="80">
        <f>IF(P65=0,"-",V65/P65)</f>
        <v>0.33333333333333</v>
      </c>
      <c r="X65" s="185">
        <v>3000</v>
      </c>
      <c r="Y65" s="186">
        <f>IFERROR(X65/P65,"-")</f>
        <v>1000</v>
      </c>
      <c r="Z65" s="186">
        <f>IFERROR(X65/V65,"-")</f>
        <v>3000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0.33333333333333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1</v>
      </c>
      <c r="BX65" s="125">
        <f>IF(P65=0,"",IF(BW65=0,"",(BW65/P65)))</f>
        <v>0.33333333333333</v>
      </c>
      <c r="BY65" s="126">
        <v>1</v>
      </c>
      <c r="BZ65" s="127">
        <f>IFERROR(BY65/BW65,"-")</f>
        <v>1</v>
      </c>
      <c r="CA65" s="128">
        <v>3000</v>
      </c>
      <c r="CB65" s="129">
        <f>IFERROR(CA65/BW65,"-")</f>
        <v>3000</v>
      </c>
      <c r="CC65" s="130">
        <v>1</v>
      </c>
      <c r="CD65" s="130"/>
      <c r="CE65" s="130"/>
      <c r="CF65" s="131">
        <v>1</v>
      </c>
      <c r="CG65" s="132">
        <f>IF(P65=0,"",IF(CF65=0,"",(CF65/P65)))</f>
        <v>0.33333333333333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1</v>
      </c>
      <c r="CP65" s="139">
        <v>3000</v>
      </c>
      <c r="CQ65" s="139">
        <v>3000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0.37037037037037</v>
      </c>
      <c r="B66" s="189" t="s">
        <v>205</v>
      </c>
      <c r="C66" s="189"/>
      <c r="D66" s="189" t="s">
        <v>103</v>
      </c>
      <c r="E66" s="189" t="s">
        <v>104</v>
      </c>
      <c r="F66" s="189" t="s">
        <v>65</v>
      </c>
      <c r="G66" s="88" t="s">
        <v>203</v>
      </c>
      <c r="H66" s="88" t="s">
        <v>87</v>
      </c>
      <c r="I66" s="88" t="s">
        <v>190</v>
      </c>
      <c r="J66" s="180">
        <v>108000</v>
      </c>
      <c r="K66" s="79">
        <v>5</v>
      </c>
      <c r="L66" s="79">
        <v>0</v>
      </c>
      <c r="M66" s="79">
        <v>22</v>
      </c>
      <c r="N66" s="89">
        <v>1</v>
      </c>
      <c r="O66" s="90">
        <v>0</v>
      </c>
      <c r="P66" s="91">
        <f>N66+O66</f>
        <v>1</v>
      </c>
      <c r="Q66" s="80">
        <f>IFERROR(P66/M66,"-")</f>
        <v>0.045454545454545</v>
      </c>
      <c r="R66" s="79">
        <v>0</v>
      </c>
      <c r="S66" s="79">
        <v>0</v>
      </c>
      <c r="T66" s="80">
        <f>IFERROR(R66/(P66),"-")</f>
        <v>0</v>
      </c>
      <c r="U66" s="186">
        <f>IFERROR(J66/SUM(N66:O67),"-")</f>
        <v>54000</v>
      </c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>
        <f>SUM(X66:X67)-SUM(J66:J67)</f>
        <v>-68000</v>
      </c>
      <c r="AB66" s="83">
        <f>SUM(X66:X67)/SUM(J66:J67)</f>
        <v>0.37037037037037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1</v>
      </c>
      <c r="BX66" s="125">
        <f>IF(P66=0,"",IF(BW66=0,"",(BW66/P66)))</f>
        <v>1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206</v>
      </c>
      <c r="C67" s="189"/>
      <c r="D67" s="189" t="s">
        <v>103</v>
      </c>
      <c r="E67" s="189" t="s">
        <v>104</v>
      </c>
      <c r="F67" s="189" t="s">
        <v>78</v>
      </c>
      <c r="G67" s="88"/>
      <c r="H67" s="88"/>
      <c r="I67" s="88"/>
      <c r="J67" s="180"/>
      <c r="K67" s="79">
        <v>12</v>
      </c>
      <c r="L67" s="79">
        <v>10</v>
      </c>
      <c r="M67" s="79">
        <v>8</v>
      </c>
      <c r="N67" s="89">
        <v>1</v>
      </c>
      <c r="O67" s="90">
        <v>0</v>
      </c>
      <c r="P67" s="91">
        <f>N67+O67</f>
        <v>1</v>
      </c>
      <c r="Q67" s="80">
        <f>IFERROR(P67/M67,"-")</f>
        <v>0.125</v>
      </c>
      <c r="R67" s="79">
        <v>0</v>
      </c>
      <c r="S67" s="79">
        <v>1</v>
      </c>
      <c r="T67" s="80">
        <f>IFERROR(R67/(P67),"-")</f>
        <v>0</v>
      </c>
      <c r="U67" s="186"/>
      <c r="V67" s="82">
        <v>1</v>
      </c>
      <c r="W67" s="80">
        <f>IF(P67=0,"-",V67/P67)</f>
        <v>1</v>
      </c>
      <c r="X67" s="185">
        <v>40000</v>
      </c>
      <c r="Y67" s="186">
        <f>IFERROR(X67/P67,"-")</f>
        <v>40000</v>
      </c>
      <c r="Z67" s="186">
        <f>IFERROR(X67/V67,"-")</f>
        <v>40000</v>
      </c>
      <c r="AA67" s="18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1</v>
      </c>
      <c r="BY67" s="126">
        <v>1</v>
      </c>
      <c r="BZ67" s="127">
        <f>IFERROR(BY67/BW67,"-")</f>
        <v>1</v>
      </c>
      <c r="CA67" s="128">
        <v>40000</v>
      </c>
      <c r="CB67" s="129">
        <f>IFERROR(CA67/BW67,"-")</f>
        <v>40000</v>
      </c>
      <c r="CC67" s="130"/>
      <c r="CD67" s="130"/>
      <c r="CE67" s="130">
        <v>1</v>
      </c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40000</v>
      </c>
      <c r="CQ67" s="139">
        <v>40000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</v>
      </c>
      <c r="B68" s="189" t="s">
        <v>207</v>
      </c>
      <c r="C68" s="189"/>
      <c r="D68" s="189" t="s">
        <v>208</v>
      </c>
      <c r="E68" s="189" t="s">
        <v>166</v>
      </c>
      <c r="F68" s="189" t="s">
        <v>65</v>
      </c>
      <c r="G68" s="88" t="s">
        <v>66</v>
      </c>
      <c r="H68" s="88" t="s">
        <v>209</v>
      </c>
      <c r="I68" s="191" t="s">
        <v>88</v>
      </c>
      <c r="J68" s="180">
        <v>36000</v>
      </c>
      <c r="K68" s="79">
        <v>3</v>
      </c>
      <c r="L68" s="79">
        <v>0</v>
      </c>
      <c r="M68" s="79">
        <v>33</v>
      </c>
      <c r="N68" s="89">
        <v>2</v>
      </c>
      <c r="O68" s="90">
        <v>0</v>
      </c>
      <c r="P68" s="91">
        <f>N68+O68</f>
        <v>2</v>
      </c>
      <c r="Q68" s="80">
        <f>IFERROR(P68/M68,"-")</f>
        <v>0.060606060606061</v>
      </c>
      <c r="R68" s="79">
        <v>0</v>
      </c>
      <c r="S68" s="79">
        <v>1</v>
      </c>
      <c r="T68" s="80">
        <f>IFERROR(R68/(P68),"-")</f>
        <v>0</v>
      </c>
      <c r="U68" s="186">
        <f>IFERROR(J68/SUM(N68:O69),"-")</f>
        <v>12000</v>
      </c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>
        <f>SUM(X68:X69)-SUM(J68:J69)</f>
        <v>-36000</v>
      </c>
      <c r="AB68" s="83">
        <f>SUM(X68:X69)/SUM(J68:J69)</f>
        <v>0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>
        <v>1</v>
      </c>
      <c r="AN68" s="99">
        <f>IF(P68=0,"",IF(AM68=0,"",(AM68/P68)))</f>
        <v>0.5</v>
      </c>
      <c r="AO68" s="98"/>
      <c r="AP68" s="100">
        <f>IFERROR(AO68/AM68,"-")</f>
        <v>0</v>
      </c>
      <c r="AQ68" s="101"/>
      <c r="AR68" s="102">
        <f>IFERROR(AQ68/AM68,"-")</f>
        <v>0</v>
      </c>
      <c r="AS68" s="103"/>
      <c r="AT68" s="103"/>
      <c r="AU68" s="103"/>
      <c r="AV68" s="104">
        <v>1</v>
      </c>
      <c r="AW68" s="105">
        <f>IF(P68=0,"",IF(AV68=0,"",(AV68/P68)))</f>
        <v>0.5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210</v>
      </c>
      <c r="C69" s="189"/>
      <c r="D69" s="189" t="s">
        <v>208</v>
      </c>
      <c r="E69" s="189" t="s">
        <v>166</v>
      </c>
      <c r="F69" s="189" t="s">
        <v>78</v>
      </c>
      <c r="G69" s="88"/>
      <c r="H69" s="88"/>
      <c r="I69" s="88"/>
      <c r="J69" s="180"/>
      <c r="K69" s="79">
        <v>15</v>
      </c>
      <c r="L69" s="79">
        <v>5</v>
      </c>
      <c r="M69" s="79">
        <v>0</v>
      </c>
      <c r="N69" s="89">
        <v>1</v>
      </c>
      <c r="O69" s="90">
        <v>0</v>
      </c>
      <c r="P69" s="91">
        <f>N69+O69</f>
        <v>1</v>
      </c>
      <c r="Q69" s="80" t="str">
        <f>IFERROR(P69/M69,"-")</f>
        <v>-</v>
      </c>
      <c r="R69" s="79">
        <v>0</v>
      </c>
      <c r="S69" s="79">
        <v>0</v>
      </c>
      <c r="T69" s="80">
        <f>IFERROR(R69/(P69),"-")</f>
        <v>0</v>
      </c>
      <c r="U69" s="186"/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/>
      <c r="AB69" s="83"/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>
        <v>1</v>
      </c>
      <c r="BX69" s="125">
        <f>IF(P69=0,"",IF(BW69=0,"",(BW69/P69)))</f>
        <v>1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0</v>
      </c>
      <c r="B70" s="189" t="s">
        <v>211</v>
      </c>
      <c r="C70" s="189"/>
      <c r="D70" s="189" t="s">
        <v>212</v>
      </c>
      <c r="E70" s="189" t="s">
        <v>178</v>
      </c>
      <c r="F70" s="189" t="s">
        <v>65</v>
      </c>
      <c r="G70" s="88" t="s">
        <v>66</v>
      </c>
      <c r="H70" s="88" t="s">
        <v>209</v>
      </c>
      <c r="I70" s="190" t="s">
        <v>91</v>
      </c>
      <c r="J70" s="180">
        <v>36000</v>
      </c>
      <c r="K70" s="79">
        <v>6</v>
      </c>
      <c r="L70" s="79">
        <v>0</v>
      </c>
      <c r="M70" s="79">
        <v>43</v>
      </c>
      <c r="N70" s="89">
        <v>4</v>
      </c>
      <c r="O70" s="90">
        <v>0</v>
      </c>
      <c r="P70" s="91">
        <f>N70+O70</f>
        <v>4</v>
      </c>
      <c r="Q70" s="80">
        <f>IFERROR(P70/M70,"-")</f>
        <v>0.093023255813953</v>
      </c>
      <c r="R70" s="79">
        <v>0</v>
      </c>
      <c r="S70" s="79">
        <v>1</v>
      </c>
      <c r="T70" s="80">
        <f>IFERROR(R70/(P70),"-")</f>
        <v>0</v>
      </c>
      <c r="U70" s="186">
        <f>IFERROR(J70/SUM(N70:O71),"-")</f>
        <v>9000</v>
      </c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>
        <f>SUM(X70:X71)-SUM(J70:J71)</f>
        <v>-36000</v>
      </c>
      <c r="AB70" s="83">
        <f>SUM(X70:X71)/SUM(J70:J71)</f>
        <v>0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3</v>
      </c>
      <c r="BO70" s="118">
        <f>IF(P70=0,"",IF(BN70=0,"",(BN70/P70)))</f>
        <v>0.75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>
        <v>1</v>
      </c>
      <c r="CG70" s="132">
        <f>IF(P70=0,"",IF(CF70=0,"",(CF70/P70)))</f>
        <v>0.25</v>
      </c>
      <c r="CH70" s="133"/>
      <c r="CI70" s="134">
        <f>IFERROR(CH70/CF70,"-")</f>
        <v>0</v>
      </c>
      <c r="CJ70" s="135"/>
      <c r="CK70" s="136">
        <f>IFERROR(CJ70/CF70,"-")</f>
        <v>0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213</v>
      </c>
      <c r="C71" s="189"/>
      <c r="D71" s="189" t="s">
        <v>212</v>
      </c>
      <c r="E71" s="189" t="s">
        <v>178</v>
      </c>
      <c r="F71" s="189" t="s">
        <v>78</v>
      </c>
      <c r="G71" s="88"/>
      <c r="H71" s="88"/>
      <c r="I71" s="88"/>
      <c r="J71" s="180"/>
      <c r="K71" s="79">
        <v>3</v>
      </c>
      <c r="L71" s="79">
        <v>2</v>
      </c>
      <c r="M71" s="79">
        <v>0</v>
      </c>
      <c r="N71" s="89">
        <v>0</v>
      </c>
      <c r="O71" s="90">
        <v>0</v>
      </c>
      <c r="P71" s="91">
        <f>N71+O71</f>
        <v>0</v>
      </c>
      <c r="Q71" s="80" t="str">
        <f>IFERROR(P71/M71,"-")</f>
        <v>-</v>
      </c>
      <c r="R71" s="79">
        <v>0</v>
      </c>
      <c r="S71" s="79">
        <v>0</v>
      </c>
      <c r="T71" s="80" t="str">
        <f>IFERROR(R71/(P71),"-")</f>
        <v>-</v>
      </c>
      <c r="U71" s="186"/>
      <c r="V71" s="82">
        <v>0</v>
      </c>
      <c r="W71" s="80" t="str">
        <f>IF(P71=0,"-",V71/P71)</f>
        <v>-</v>
      </c>
      <c r="X71" s="185">
        <v>0</v>
      </c>
      <c r="Y71" s="186" t="str">
        <f>IFERROR(X71/P71,"-")</f>
        <v>-</v>
      </c>
      <c r="Z71" s="186" t="str">
        <f>IFERROR(X71/V71,"-")</f>
        <v>-</v>
      </c>
      <c r="AA71" s="18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0.11111111111111</v>
      </c>
      <c r="B72" s="189" t="s">
        <v>214</v>
      </c>
      <c r="C72" s="189"/>
      <c r="D72" s="189" t="s">
        <v>215</v>
      </c>
      <c r="E72" s="189" t="s">
        <v>172</v>
      </c>
      <c r="F72" s="189" t="s">
        <v>65</v>
      </c>
      <c r="G72" s="88" t="s">
        <v>66</v>
      </c>
      <c r="H72" s="88" t="s">
        <v>209</v>
      </c>
      <c r="I72" s="191" t="s">
        <v>149</v>
      </c>
      <c r="J72" s="180">
        <v>36000</v>
      </c>
      <c r="K72" s="79">
        <v>6</v>
      </c>
      <c r="L72" s="79">
        <v>0</v>
      </c>
      <c r="M72" s="79">
        <v>35</v>
      </c>
      <c r="N72" s="89">
        <v>2</v>
      </c>
      <c r="O72" s="90">
        <v>0</v>
      </c>
      <c r="P72" s="91">
        <f>N72+O72</f>
        <v>2</v>
      </c>
      <c r="Q72" s="80">
        <f>IFERROR(P72/M72,"-")</f>
        <v>0.057142857142857</v>
      </c>
      <c r="R72" s="79">
        <v>0</v>
      </c>
      <c r="S72" s="79">
        <v>1</v>
      </c>
      <c r="T72" s="80">
        <f>IFERROR(R72/(P72),"-")</f>
        <v>0</v>
      </c>
      <c r="U72" s="186">
        <f>IFERROR(J72/SUM(N72:O73),"-")</f>
        <v>9000</v>
      </c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>
        <f>SUM(X72:X73)-SUM(J72:J73)</f>
        <v>-32000</v>
      </c>
      <c r="AB72" s="83">
        <f>SUM(X72:X73)/SUM(J72:J73)</f>
        <v>0.11111111111111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0.5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1</v>
      </c>
      <c r="BO72" s="118">
        <f>IF(P72=0,"",IF(BN72=0,"",(BN72/P72)))</f>
        <v>0.5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216</v>
      </c>
      <c r="C73" s="189"/>
      <c r="D73" s="189" t="s">
        <v>215</v>
      </c>
      <c r="E73" s="189" t="s">
        <v>172</v>
      </c>
      <c r="F73" s="189" t="s">
        <v>78</v>
      </c>
      <c r="G73" s="88"/>
      <c r="H73" s="88"/>
      <c r="I73" s="88"/>
      <c r="J73" s="180"/>
      <c r="K73" s="79">
        <v>14</v>
      </c>
      <c r="L73" s="79">
        <v>10</v>
      </c>
      <c r="M73" s="79">
        <v>3</v>
      </c>
      <c r="N73" s="89">
        <v>2</v>
      </c>
      <c r="O73" s="90">
        <v>0</v>
      </c>
      <c r="P73" s="91">
        <f>N73+O73</f>
        <v>2</v>
      </c>
      <c r="Q73" s="80">
        <f>IFERROR(P73/M73,"-")</f>
        <v>0.66666666666667</v>
      </c>
      <c r="R73" s="79">
        <v>1</v>
      </c>
      <c r="S73" s="79">
        <v>0</v>
      </c>
      <c r="T73" s="80">
        <f>IFERROR(R73/(P73),"-")</f>
        <v>0.5</v>
      </c>
      <c r="U73" s="186"/>
      <c r="V73" s="82">
        <v>1</v>
      </c>
      <c r="W73" s="80">
        <f>IF(P73=0,"-",V73/P73)</f>
        <v>0.5</v>
      </c>
      <c r="X73" s="185">
        <v>4000</v>
      </c>
      <c r="Y73" s="186">
        <f>IFERROR(X73/P73,"-")</f>
        <v>2000</v>
      </c>
      <c r="Z73" s="186">
        <f>IFERROR(X73/V73,"-")</f>
        <v>4000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>
        <v>1</v>
      </c>
      <c r="BQ73" s="120">
        <f>IFERROR(BP73/BN73,"-")</f>
        <v>1</v>
      </c>
      <c r="BR73" s="121">
        <v>7000</v>
      </c>
      <c r="BS73" s="122">
        <f>IFERROR(BR73/BN73,"-")</f>
        <v>7000</v>
      </c>
      <c r="BT73" s="123"/>
      <c r="BU73" s="123"/>
      <c r="BV73" s="123">
        <v>1</v>
      </c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4000</v>
      </c>
      <c r="CQ73" s="139">
        <v>7000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2.0277777777778</v>
      </c>
      <c r="B74" s="189" t="s">
        <v>217</v>
      </c>
      <c r="C74" s="189"/>
      <c r="D74" s="189" t="s">
        <v>218</v>
      </c>
      <c r="E74" s="189" t="s">
        <v>175</v>
      </c>
      <c r="F74" s="189" t="s">
        <v>65</v>
      </c>
      <c r="G74" s="88" t="s">
        <v>66</v>
      </c>
      <c r="H74" s="88" t="s">
        <v>209</v>
      </c>
      <c r="I74" s="190" t="s">
        <v>161</v>
      </c>
      <c r="J74" s="180">
        <v>36000</v>
      </c>
      <c r="K74" s="79">
        <v>10</v>
      </c>
      <c r="L74" s="79">
        <v>0</v>
      </c>
      <c r="M74" s="79">
        <v>39</v>
      </c>
      <c r="N74" s="89">
        <v>2</v>
      </c>
      <c r="O74" s="90">
        <v>0</v>
      </c>
      <c r="P74" s="91">
        <f>N74+O74</f>
        <v>2</v>
      </c>
      <c r="Q74" s="80">
        <f>IFERROR(P74/M74,"-")</f>
        <v>0.051282051282051</v>
      </c>
      <c r="R74" s="79">
        <v>1</v>
      </c>
      <c r="S74" s="79">
        <v>1</v>
      </c>
      <c r="T74" s="80">
        <f>IFERROR(R74/(P74),"-")</f>
        <v>0.5</v>
      </c>
      <c r="U74" s="186">
        <f>IFERROR(J74/SUM(N74:O75),"-")</f>
        <v>9000</v>
      </c>
      <c r="V74" s="82">
        <v>1</v>
      </c>
      <c r="W74" s="80">
        <f>IF(P74=0,"-",V74/P74)</f>
        <v>0.5</v>
      </c>
      <c r="X74" s="185">
        <v>73000</v>
      </c>
      <c r="Y74" s="186">
        <f>IFERROR(X74/P74,"-")</f>
        <v>36500</v>
      </c>
      <c r="Z74" s="186">
        <f>IFERROR(X74/V74,"-")</f>
        <v>73000</v>
      </c>
      <c r="AA74" s="180">
        <f>SUM(X74:X75)-SUM(J74:J75)</f>
        <v>37000</v>
      </c>
      <c r="AB74" s="83">
        <f>SUM(X74:X75)/SUM(J74:J75)</f>
        <v>2.0277777777778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0.5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1</v>
      </c>
      <c r="BX74" s="125">
        <f>IF(P74=0,"",IF(BW74=0,"",(BW74/P74)))</f>
        <v>0.5</v>
      </c>
      <c r="BY74" s="126">
        <v>1</v>
      </c>
      <c r="BZ74" s="127">
        <f>IFERROR(BY74/BW74,"-")</f>
        <v>1</v>
      </c>
      <c r="CA74" s="128">
        <v>73000</v>
      </c>
      <c r="CB74" s="129">
        <f>IFERROR(CA74/BW74,"-")</f>
        <v>73000</v>
      </c>
      <c r="CC74" s="130"/>
      <c r="CD74" s="130"/>
      <c r="CE74" s="130">
        <v>1</v>
      </c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73000</v>
      </c>
      <c r="CQ74" s="139">
        <v>73000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219</v>
      </c>
      <c r="C75" s="189"/>
      <c r="D75" s="189" t="s">
        <v>218</v>
      </c>
      <c r="E75" s="189" t="s">
        <v>175</v>
      </c>
      <c r="F75" s="189" t="s">
        <v>78</v>
      </c>
      <c r="G75" s="88"/>
      <c r="H75" s="88"/>
      <c r="I75" s="88"/>
      <c r="J75" s="180"/>
      <c r="K75" s="79">
        <v>10</v>
      </c>
      <c r="L75" s="79">
        <v>7</v>
      </c>
      <c r="M75" s="79">
        <v>1</v>
      </c>
      <c r="N75" s="89">
        <v>1</v>
      </c>
      <c r="O75" s="90">
        <v>1</v>
      </c>
      <c r="P75" s="91">
        <f>N75+O75</f>
        <v>2</v>
      </c>
      <c r="Q75" s="80">
        <f>IFERROR(P75/M75,"-")</f>
        <v>2</v>
      </c>
      <c r="R75" s="79">
        <v>0</v>
      </c>
      <c r="S75" s="79">
        <v>0</v>
      </c>
      <c r="T75" s="80">
        <f>IFERROR(R75/(P75),"-")</f>
        <v>0</v>
      </c>
      <c r="U75" s="186"/>
      <c r="V75" s="82">
        <v>0</v>
      </c>
      <c r="W75" s="80">
        <f>IF(P75=0,"-",V75/P75)</f>
        <v>0</v>
      </c>
      <c r="X75" s="185">
        <v>0</v>
      </c>
      <c r="Y75" s="186">
        <f>IFERROR(X75/P75,"-")</f>
        <v>0</v>
      </c>
      <c r="Z75" s="186" t="str">
        <f>IFERROR(X75/V75,"-")</f>
        <v>-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1</v>
      </c>
      <c r="BF75" s="111">
        <f>IF(P75=0,"",IF(BE75=0,"",(BE75/P75)))</f>
        <v>0.5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1</v>
      </c>
      <c r="BO75" s="118">
        <f>IF(P75=0,"",IF(BN75=0,"",(BN75/P75)))</f>
        <v>0.5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5.6416666666667</v>
      </c>
      <c r="B76" s="189" t="s">
        <v>220</v>
      </c>
      <c r="C76" s="189"/>
      <c r="D76" s="189" t="s">
        <v>221</v>
      </c>
      <c r="E76" s="189" t="s">
        <v>166</v>
      </c>
      <c r="F76" s="189" t="s">
        <v>65</v>
      </c>
      <c r="G76" s="88" t="s">
        <v>167</v>
      </c>
      <c r="H76" s="88" t="s">
        <v>222</v>
      </c>
      <c r="I76" s="190" t="s">
        <v>112</v>
      </c>
      <c r="J76" s="180">
        <v>120000</v>
      </c>
      <c r="K76" s="79">
        <v>6</v>
      </c>
      <c r="L76" s="79">
        <v>0</v>
      </c>
      <c r="M76" s="79">
        <v>29</v>
      </c>
      <c r="N76" s="89">
        <v>3</v>
      </c>
      <c r="O76" s="90">
        <v>0</v>
      </c>
      <c r="P76" s="91">
        <f>N76+O76</f>
        <v>3</v>
      </c>
      <c r="Q76" s="80">
        <f>IFERROR(P76/M76,"-")</f>
        <v>0.10344827586207</v>
      </c>
      <c r="R76" s="79">
        <v>0</v>
      </c>
      <c r="S76" s="79">
        <v>1</v>
      </c>
      <c r="T76" s="80">
        <f>IFERROR(R76/(P76),"-")</f>
        <v>0</v>
      </c>
      <c r="U76" s="186">
        <f>IFERROR(J76/SUM(N76:O80),"-")</f>
        <v>8571.4285714286</v>
      </c>
      <c r="V76" s="82">
        <v>0</v>
      </c>
      <c r="W76" s="80">
        <f>IF(P76=0,"-",V76/P76)</f>
        <v>0</v>
      </c>
      <c r="X76" s="185">
        <v>0</v>
      </c>
      <c r="Y76" s="186">
        <f>IFERROR(X76/P76,"-")</f>
        <v>0</v>
      </c>
      <c r="Z76" s="186" t="str">
        <f>IFERROR(X76/V76,"-")</f>
        <v>-</v>
      </c>
      <c r="AA76" s="180">
        <f>SUM(X76:X80)-SUM(J76:J80)</f>
        <v>557000</v>
      </c>
      <c r="AB76" s="83">
        <f>SUM(X76:X80)/SUM(J76:J80)</f>
        <v>5.6416666666667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2</v>
      </c>
      <c r="BO76" s="118">
        <f>IF(P76=0,"",IF(BN76=0,"",(BN76/P76)))</f>
        <v>0.66666666666667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1</v>
      </c>
      <c r="BX76" s="125">
        <f>IF(P76=0,"",IF(BW76=0,"",(BW76/P76)))</f>
        <v>0.33333333333333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189" t="s">
        <v>223</v>
      </c>
      <c r="C77" s="189"/>
      <c r="D77" s="189" t="s">
        <v>224</v>
      </c>
      <c r="E77" s="189" t="s">
        <v>172</v>
      </c>
      <c r="F77" s="189" t="s">
        <v>65</v>
      </c>
      <c r="G77" s="88" t="s">
        <v>167</v>
      </c>
      <c r="H77" s="88" t="s">
        <v>222</v>
      </c>
      <c r="I77" s="191" t="s">
        <v>100</v>
      </c>
      <c r="J77" s="180"/>
      <c r="K77" s="79">
        <v>2</v>
      </c>
      <c r="L77" s="79">
        <v>0</v>
      </c>
      <c r="M77" s="79">
        <v>25</v>
      </c>
      <c r="N77" s="89">
        <v>1</v>
      </c>
      <c r="O77" s="90">
        <v>0</v>
      </c>
      <c r="P77" s="91">
        <f>N77+O77</f>
        <v>1</v>
      </c>
      <c r="Q77" s="80">
        <f>IFERROR(P77/M77,"-")</f>
        <v>0.04</v>
      </c>
      <c r="R77" s="79">
        <v>0</v>
      </c>
      <c r="S77" s="79">
        <v>1</v>
      </c>
      <c r="T77" s="80">
        <f>IFERROR(R77/(P77),"-")</f>
        <v>0</v>
      </c>
      <c r="U77" s="186"/>
      <c r="V77" s="82">
        <v>1</v>
      </c>
      <c r="W77" s="80">
        <f>IF(P77=0,"-",V77/P77)</f>
        <v>1</v>
      </c>
      <c r="X77" s="185">
        <v>3000</v>
      </c>
      <c r="Y77" s="186">
        <f>IFERROR(X77/P77,"-")</f>
        <v>3000</v>
      </c>
      <c r="Z77" s="186">
        <f>IFERROR(X77/V77,"-")</f>
        <v>3000</v>
      </c>
      <c r="AA77" s="18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1</v>
      </c>
      <c r="AW77" s="105">
        <f>IF(P77=0,"",IF(AV77=0,"",(AV77/P77)))</f>
        <v>1</v>
      </c>
      <c r="AX77" s="104">
        <v>1</v>
      </c>
      <c r="AY77" s="106">
        <f>IFERROR(AX77/AV77,"-")</f>
        <v>1</v>
      </c>
      <c r="AZ77" s="107">
        <v>3000</v>
      </c>
      <c r="BA77" s="108">
        <f>IFERROR(AZ77/AV77,"-")</f>
        <v>3000</v>
      </c>
      <c r="BB77" s="109">
        <v>1</v>
      </c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3000</v>
      </c>
      <c r="CQ77" s="139">
        <v>3000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225</v>
      </c>
      <c r="C78" s="189"/>
      <c r="D78" s="189" t="s">
        <v>226</v>
      </c>
      <c r="E78" s="189" t="s">
        <v>175</v>
      </c>
      <c r="F78" s="189" t="s">
        <v>65</v>
      </c>
      <c r="G78" s="88" t="s">
        <v>167</v>
      </c>
      <c r="H78" s="88" t="s">
        <v>222</v>
      </c>
      <c r="I78" s="190" t="s">
        <v>68</v>
      </c>
      <c r="J78" s="180"/>
      <c r="K78" s="79">
        <v>2</v>
      </c>
      <c r="L78" s="79">
        <v>0</v>
      </c>
      <c r="M78" s="79">
        <v>39</v>
      </c>
      <c r="N78" s="89">
        <v>1</v>
      </c>
      <c r="O78" s="90">
        <v>0</v>
      </c>
      <c r="P78" s="91">
        <f>N78+O78</f>
        <v>1</v>
      </c>
      <c r="Q78" s="80">
        <f>IFERROR(P78/M78,"-")</f>
        <v>0.025641025641026</v>
      </c>
      <c r="R78" s="79">
        <v>0</v>
      </c>
      <c r="S78" s="79">
        <v>0</v>
      </c>
      <c r="T78" s="80">
        <f>IFERROR(R78/(P78),"-")</f>
        <v>0</v>
      </c>
      <c r="U78" s="186"/>
      <c r="V78" s="82">
        <v>1</v>
      </c>
      <c r="W78" s="80">
        <f>IF(P78=0,"-",V78/P78)</f>
        <v>1</v>
      </c>
      <c r="X78" s="185">
        <v>3000</v>
      </c>
      <c r="Y78" s="186">
        <f>IFERROR(X78/P78,"-")</f>
        <v>3000</v>
      </c>
      <c r="Z78" s="186">
        <f>IFERROR(X78/V78,"-")</f>
        <v>3000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1</v>
      </c>
      <c r="BP78" s="119">
        <v>1</v>
      </c>
      <c r="BQ78" s="120">
        <f>IFERROR(BP78/BN78,"-")</f>
        <v>1</v>
      </c>
      <c r="BR78" s="121">
        <v>3000</v>
      </c>
      <c r="BS78" s="122">
        <f>IFERROR(BR78/BN78,"-")</f>
        <v>3000</v>
      </c>
      <c r="BT78" s="123">
        <v>1</v>
      </c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3000</v>
      </c>
      <c r="CQ78" s="139">
        <v>3000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/>
      <c r="B79" s="189" t="s">
        <v>227</v>
      </c>
      <c r="C79" s="189"/>
      <c r="D79" s="189" t="s">
        <v>228</v>
      </c>
      <c r="E79" s="189" t="s">
        <v>178</v>
      </c>
      <c r="F79" s="189" t="s">
        <v>65</v>
      </c>
      <c r="G79" s="88" t="s">
        <v>167</v>
      </c>
      <c r="H79" s="88" t="s">
        <v>222</v>
      </c>
      <c r="I79" s="191" t="s">
        <v>71</v>
      </c>
      <c r="J79" s="180"/>
      <c r="K79" s="79">
        <v>3</v>
      </c>
      <c r="L79" s="79">
        <v>0</v>
      </c>
      <c r="M79" s="79">
        <v>34</v>
      </c>
      <c r="N79" s="89">
        <v>2</v>
      </c>
      <c r="O79" s="90">
        <v>0</v>
      </c>
      <c r="P79" s="91">
        <f>N79+O79</f>
        <v>2</v>
      </c>
      <c r="Q79" s="80">
        <f>IFERROR(P79/M79,"-")</f>
        <v>0.058823529411765</v>
      </c>
      <c r="R79" s="79">
        <v>1</v>
      </c>
      <c r="S79" s="79">
        <v>0</v>
      </c>
      <c r="T79" s="80">
        <f>IFERROR(R79/(P79),"-")</f>
        <v>0.5</v>
      </c>
      <c r="U79" s="186"/>
      <c r="V79" s="82">
        <v>1</v>
      </c>
      <c r="W79" s="80">
        <f>IF(P79=0,"-",V79/P79)</f>
        <v>0.5</v>
      </c>
      <c r="X79" s="185">
        <v>15000</v>
      </c>
      <c r="Y79" s="186">
        <f>IFERROR(X79/P79,"-")</f>
        <v>7500</v>
      </c>
      <c r="Z79" s="186">
        <f>IFERROR(X79/V79,"-")</f>
        <v>15000</v>
      </c>
      <c r="AA79" s="180"/>
      <c r="AB79" s="83"/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1</v>
      </c>
      <c r="BF79" s="111">
        <f>IF(P79=0,"",IF(BE79=0,"",(BE79/P79)))</f>
        <v>0.5</v>
      </c>
      <c r="BG79" s="110"/>
      <c r="BH79" s="112">
        <f>IFERROR(BG79/BE79,"-")</f>
        <v>0</v>
      </c>
      <c r="BI79" s="113"/>
      <c r="BJ79" s="114">
        <f>IFERROR(BI79/BE79,"-")</f>
        <v>0</v>
      </c>
      <c r="BK79" s="115"/>
      <c r="BL79" s="115"/>
      <c r="BM79" s="115"/>
      <c r="BN79" s="117">
        <v>1</v>
      </c>
      <c r="BO79" s="118">
        <f>IF(P79=0,"",IF(BN79=0,"",(BN79/P79)))</f>
        <v>0.5</v>
      </c>
      <c r="BP79" s="119">
        <v>1</v>
      </c>
      <c r="BQ79" s="120">
        <f>IFERROR(BP79/BN79,"-")</f>
        <v>1</v>
      </c>
      <c r="BR79" s="121">
        <v>15000</v>
      </c>
      <c r="BS79" s="122">
        <f>IFERROR(BR79/BN79,"-")</f>
        <v>15000</v>
      </c>
      <c r="BT79" s="123"/>
      <c r="BU79" s="123"/>
      <c r="BV79" s="123">
        <v>1</v>
      </c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15000</v>
      </c>
      <c r="CQ79" s="139">
        <v>15000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189" t="s">
        <v>229</v>
      </c>
      <c r="C80" s="189"/>
      <c r="D80" s="189" t="s">
        <v>77</v>
      </c>
      <c r="E80" s="189" t="s">
        <v>77</v>
      </c>
      <c r="F80" s="189" t="s">
        <v>78</v>
      </c>
      <c r="G80" s="88" t="s">
        <v>163</v>
      </c>
      <c r="H80" s="88"/>
      <c r="I80" s="88"/>
      <c r="J80" s="180"/>
      <c r="K80" s="79">
        <v>60</v>
      </c>
      <c r="L80" s="79">
        <v>34</v>
      </c>
      <c r="M80" s="79">
        <v>24</v>
      </c>
      <c r="N80" s="89">
        <v>7</v>
      </c>
      <c r="O80" s="90">
        <v>0</v>
      </c>
      <c r="P80" s="91">
        <f>N80+O80</f>
        <v>7</v>
      </c>
      <c r="Q80" s="80">
        <f>IFERROR(P80/M80,"-")</f>
        <v>0.29166666666667</v>
      </c>
      <c r="R80" s="79">
        <v>3</v>
      </c>
      <c r="S80" s="79">
        <v>0</v>
      </c>
      <c r="T80" s="80">
        <f>IFERROR(R80/(P80),"-")</f>
        <v>0.42857142857143</v>
      </c>
      <c r="U80" s="186"/>
      <c r="V80" s="82">
        <v>5</v>
      </c>
      <c r="W80" s="80">
        <f>IF(P80=0,"-",V80/P80)</f>
        <v>0.71428571428571</v>
      </c>
      <c r="X80" s="185">
        <v>656000</v>
      </c>
      <c r="Y80" s="186">
        <f>IFERROR(X80/P80,"-")</f>
        <v>93714.285714286</v>
      </c>
      <c r="Z80" s="186">
        <f>IFERROR(X80/V80,"-")</f>
        <v>131200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2</v>
      </c>
      <c r="BO80" s="118">
        <f>IF(P80=0,"",IF(BN80=0,"",(BN80/P80)))</f>
        <v>0.28571428571429</v>
      </c>
      <c r="BP80" s="119">
        <v>1</v>
      </c>
      <c r="BQ80" s="120">
        <f>IFERROR(BP80/BN80,"-")</f>
        <v>0.5</v>
      </c>
      <c r="BR80" s="121">
        <v>5000</v>
      </c>
      <c r="BS80" s="122">
        <f>IFERROR(BR80/BN80,"-")</f>
        <v>2500</v>
      </c>
      <c r="BT80" s="123">
        <v>1</v>
      </c>
      <c r="BU80" s="123"/>
      <c r="BV80" s="123"/>
      <c r="BW80" s="124">
        <v>4</v>
      </c>
      <c r="BX80" s="125">
        <f>IF(P80=0,"",IF(BW80=0,"",(BW80/P80)))</f>
        <v>0.57142857142857</v>
      </c>
      <c r="BY80" s="126">
        <v>3</v>
      </c>
      <c r="BZ80" s="127">
        <f>IFERROR(BY80/BW80,"-")</f>
        <v>0.75</v>
      </c>
      <c r="CA80" s="128">
        <v>341000</v>
      </c>
      <c r="CB80" s="129">
        <f>IFERROR(CA80/BW80,"-")</f>
        <v>85250</v>
      </c>
      <c r="CC80" s="130">
        <v>1</v>
      </c>
      <c r="CD80" s="130">
        <v>1</v>
      </c>
      <c r="CE80" s="130">
        <v>1</v>
      </c>
      <c r="CF80" s="131">
        <v>1</v>
      </c>
      <c r="CG80" s="132">
        <f>IF(P80=0,"",IF(CF80=0,"",(CF80/P80)))</f>
        <v>0.14285714285714</v>
      </c>
      <c r="CH80" s="133">
        <v>1</v>
      </c>
      <c r="CI80" s="134">
        <f>IFERROR(CH80/CF80,"-")</f>
        <v>1</v>
      </c>
      <c r="CJ80" s="135">
        <v>310000</v>
      </c>
      <c r="CK80" s="136">
        <f>IFERROR(CJ80/CF80,"-")</f>
        <v>310000</v>
      </c>
      <c r="CL80" s="137"/>
      <c r="CM80" s="137"/>
      <c r="CN80" s="137">
        <v>1</v>
      </c>
      <c r="CO80" s="138">
        <v>5</v>
      </c>
      <c r="CP80" s="139">
        <v>656000</v>
      </c>
      <c r="CQ80" s="139">
        <v>334000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30"/>
      <c r="B81" s="85"/>
      <c r="C81" s="86"/>
      <c r="D81" s="86"/>
      <c r="E81" s="86"/>
      <c r="F81" s="87"/>
      <c r="G81" s="88"/>
      <c r="H81" s="88"/>
      <c r="I81" s="88"/>
      <c r="J81" s="181"/>
      <c r="K81" s="34"/>
      <c r="L81" s="34"/>
      <c r="M81" s="31"/>
      <c r="N81" s="23"/>
      <c r="O81" s="23"/>
      <c r="P81" s="23"/>
      <c r="Q81" s="32"/>
      <c r="R81" s="32"/>
      <c r="S81" s="23"/>
      <c r="T81" s="32"/>
      <c r="U81" s="187"/>
      <c r="V81" s="25"/>
      <c r="W81" s="25"/>
      <c r="X81" s="187"/>
      <c r="Y81" s="187"/>
      <c r="Z81" s="187"/>
      <c r="AA81" s="187"/>
      <c r="AB81" s="33"/>
      <c r="AC81" s="57"/>
      <c r="AD81" s="61"/>
      <c r="AE81" s="62"/>
      <c r="AF81" s="61"/>
      <c r="AG81" s="65"/>
      <c r="AH81" s="66"/>
      <c r="AI81" s="67"/>
      <c r="AJ81" s="68"/>
      <c r="AK81" s="68"/>
      <c r="AL81" s="68"/>
      <c r="AM81" s="61"/>
      <c r="AN81" s="62"/>
      <c r="AO81" s="61"/>
      <c r="AP81" s="65"/>
      <c r="AQ81" s="66"/>
      <c r="AR81" s="67"/>
      <c r="AS81" s="68"/>
      <c r="AT81" s="68"/>
      <c r="AU81" s="68"/>
      <c r="AV81" s="61"/>
      <c r="AW81" s="62"/>
      <c r="AX81" s="61"/>
      <c r="AY81" s="65"/>
      <c r="AZ81" s="66"/>
      <c r="BA81" s="67"/>
      <c r="BB81" s="68"/>
      <c r="BC81" s="68"/>
      <c r="BD81" s="68"/>
      <c r="BE81" s="61"/>
      <c r="BF81" s="62"/>
      <c r="BG81" s="61"/>
      <c r="BH81" s="65"/>
      <c r="BI81" s="66"/>
      <c r="BJ81" s="67"/>
      <c r="BK81" s="68"/>
      <c r="BL81" s="68"/>
      <c r="BM81" s="68"/>
      <c r="BN81" s="63"/>
      <c r="BO81" s="64"/>
      <c r="BP81" s="61"/>
      <c r="BQ81" s="65"/>
      <c r="BR81" s="66"/>
      <c r="BS81" s="67"/>
      <c r="BT81" s="68"/>
      <c r="BU81" s="68"/>
      <c r="BV81" s="68"/>
      <c r="BW81" s="63"/>
      <c r="BX81" s="64"/>
      <c r="BY81" s="61"/>
      <c r="BZ81" s="65"/>
      <c r="CA81" s="66"/>
      <c r="CB81" s="67"/>
      <c r="CC81" s="68"/>
      <c r="CD81" s="68"/>
      <c r="CE81" s="68"/>
      <c r="CF81" s="63"/>
      <c r="CG81" s="64"/>
      <c r="CH81" s="61"/>
      <c r="CI81" s="65"/>
      <c r="CJ81" s="66"/>
      <c r="CK81" s="67"/>
      <c r="CL81" s="68"/>
      <c r="CM81" s="68"/>
      <c r="CN81" s="68"/>
      <c r="CO81" s="69"/>
      <c r="CP81" s="66"/>
      <c r="CQ81" s="66"/>
      <c r="CR81" s="66"/>
      <c r="CS81" s="70"/>
    </row>
    <row r="82" spans="1:98">
      <c r="A82" s="30"/>
      <c r="B82" s="37"/>
      <c r="C82" s="21"/>
      <c r="D82" s="21"/>
      <c r="E82" s="21"/>
      <c r="F82" s="22"/>
      <c r="G82" s="36"/>
      <c r="H82" s="36"/>
      <c r="I82" s="73"/>
      <c r="J82" s="182"/>
      <c r="K82" s="34"/>
      <c r="L82" s="34"/>
      <c r="M82" s="31"/>
      <c r="N82" s="23"/>
      <c r="O82" s="23"/>
      <c r="P82" s="23"/>
      <c r="Q82" s="32"/>
      <c r="R82" s="32"/>
      <c r="S82" s="23"/>
      <c r="T82" s="32"/>
      <c r="U82" s="187"/>
      <c r="V82" s="25"/>
      <c r="W82" s="25"/>
      <c r="X82" s="187"/>
      <c r="Y82" s="187"/>
      <c r="Z82" s="187"/>
      <c r="AA82" s="187"/>
      <c r="AB82" s="33"/>
      <c r="AC82" s="59"/>
      <c r="AD82" s="61"/>
      <c r="AE82" s="62"/>
      <c r="AF82" s="61"/>
      <c r="AG82" s="65"/>
      <c r="AH82" s="66"/>
      <c r="AI82" s="67"/>
      <c r="AJ82" s="68"/>
      <c r="AK82" s="68"/>
      <c r="AL82" s="68"/>
      <c r="AM82" s="61"/>
      <c r="AN82" s="62"/>
      <c r="AO82" s="61"/>
      <c r="AP82" s="65"/>
      <c r="AQ82" s="66"/>
      <c r="AR82" s="67"/>
      <c r="AS82" s="68"/>
      <c r="AT82" s="68"/>
      <c r="AU82" s="68"/>
      <c r="AV82" s="61"/>
      <c r="AW82" s="62"/>
      <c r="AX82" s="61"/>
      <c r="AY82" s="65"/>
      <c r="AZ82" s="66"/>
      <c r="BA82" s="67"/>
      <c r="BB82" s="68"/>
      <c r="BC82" s="68"/>
      <c r="BD82" s="68"/>
      <c r="BE82" s="61"/>
      <c r="BF82" s="62"/>
      <c r="BG82" s="61"/>
      <c r="BH82" s="65"/>
      <c r="BI82" s="66"/>
      <c r="BJ82" s="67"/>
      <c r="BK82" s="68"/>
      <c r="BL82" s="68"/>
      <c r="BM82" s="68"/>
      <c r="BN82" s="63"/>
      <c r="BO82" s="64"/>
      <c r="BP82" s="61"/>
      <c r="BQ82" s="65"/>
      <c r="BR82" s="66"/>
      <c r="BS82" s="67"/>
      <c r="BT82" s="68"/>
      <c r="BU82" s="68"/>
      <c r="BV82" s="68"/>
      <c r="BW82" s="63"/>
      <c r="BX82" s="64"/>
      <c r="BY82" s="61"/>
      <c r="BZ82" s="65"/>
      <c r="CA82" s="66"/>
      <c r="CB82" s="67"/>
      <c r="CC82" s="68"/>
      <c r="CD82" s="68"/>
      <c r="CE82" s="68"/>
      <c r="CF82" s="63"/>
      <c r="CG82" s="64"/>
      <c r="CH82" s="61"/>
      <c r="CI82" s="65"/>
      <c r="CJ82" s="66"/>
      <c r="CK82" s="67"/>
      <c r="CL82" s="68"/>
      <c r="CM82" s="68"/>
      <c r="CN82" s="68"/>
      <c r="CO82" s="69"/>
      <c r="CP82" s="66"/>
      <c r="CQ82" s="66"/>
      <c r="CR82" s="66"/>
      <c r="CS82" s="70"/>
    </row>
    <row r="83" spans="1:98">
      <c r="A83" s="19">
        <f>AB83</f>
        <v>1.0280612244898</v>
      </c>
      <c r="B83" s="39"/>
      <c r="C83" s="39"/>
      <c r="D83" s="39"/>
      <c r="E83" s="39"/>
      <c r="F83" s="39"/>
      <c r="G83" s="40" t="s">
        <v>230</v>
      </c>
      <c r="H83" s="40"/>
      <c r="I83" s="40"/>
      <c r="J83" s="183">
        <f>SUM(J6:J82)</f>
        <v>5880000</v>
      </c>
      <c r="K83" s="41">
        <f>SUM(K6:K82)</f>
        <v>1681</v>
      </c>
      <c r="L83" s="41">
        <f>SUM(L6:L82)</f>
        <v>717</v>
      </c>
      <c r="M83" s="41">
        <f>SUM(M6:M82)</f>
        <v>3067</v>
      </c>
      <c r="N83" s="41">
        <f>SUM(N6:N82)</f>
        <v>391</v>
      </c>
      <c r="O83" s="41">
        <f>SUM(O6:O82)</f>
        <v>1</v>
      </c>
      <c r="P83" s="41">
        <f>SUM(P6:P82)</f>
        <v>392</v>
      </c>
      <c r="Q83" s="42">
        <f>IFERROR(P83/M83,"-")</f>
        <v>0.1278121943267</v>
      </c>
      <c r="R83" s="76">
        <f>SUM(R6:R82)</f>
        <v>51</v>
      </c>
      <c r="S83" s="76">
        <f>SUM(S6:S82)</f>
        <v>114</v>
      </c>
      <c r="T83" s="42">
        <f>IFERROR(R83/P83,"-")</f>
        <v>0.13010204081633</v>
      </c>
      <c r="U83" s="188">
        <f>IFERROR(J83/P83,"-")</f>
        <v>15000</v>
      </c>
      <c r="V83" s="44">
        <f>SUM(V6:V82)</f>
        <v>97</v>
      </c>
      <c r="W83" s="42">
        <f>IFERROR(V83/P83,"-")</f>
        <v>0.24744897959184</v>
      </c>
      <c r="X83" s="183">
        <f>SUM(X6:X82)</f>
        <v>6045000</v>
      </c>
      <c r="Y83" s="183">
        <f>IFERROR(X83/P83,"-")</f>
        <v>15420.918367347</v>
      </c>
      <c r="Z83" s="183">
        <f>IFERROR(X83/V83,"-")</f>
        <v>62319.587628866</v>
      </c>
      <c r="AA83" s="183">
        <f>X83-J83</f>
        <v>165000</v>
      </c>
      <c r="AB83" s="45">
        <f>X83/J83</f>
        <v>1.0280612244898</v>
      </c>
      <c r="AC83" s="58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42"/>
    <mergeCell ref="J29:J42"/>
    <mergeCell ref="U29:U42"/>
    <mergeCell ref="AA29:AA42"/>
    <mergeCell ref="AB29:AB42"/>
    <mergeCell ref="A43:A47"/>
    <mergeCell ref="J43:J47"/>
    <mergeCell ref="U43:U47"/>
    <mergeCell ref="AA43:AA47"/>
    <mergeCell ref="AB43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80"/>
    <mergeCell ref="J76:J80"/>
    <mergeCell ref="U76:U80"/>
    <mergeCell ref="AA76:AA80"/>
    <mergeCell ref="AB76:AB8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231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1.4833333333333</v>
      </c>
      <c r="B6" s="189" t="s">
        <v>232</v>
      </c>
      <c r="C6" s="189" t="s">
        <v>233</v>
      </c>
      <c r="D6" s="189" t="s">
        <v>234</v>
      </c>
      <c r="E6" s="189" t="s">
        <v>133</v>
      </c>
      <c r="F6" s="189" t="s">
        <v>65</v>
      </c>
      <c r="G6" s="88" t="s">
        <v>235</v>
      </c>
      <c r="H6" s="88" t="s">
        <v>236</v>
      </c>
      <c r="I6" s="88" t="s">
        <v>146</v>
      </c>
      <c r="J6" s="180">
        <v>300000</v>
      </c>
      <c r="K6" s="79">
        <v>46</v>
      </c>
      <c r="L6" s="79">
        <v>0</v>
      </c>
      <c r="M6" s="79">
        <v>136</v>
      </c>
      <c r="N6" s="89">
        <v>12</v>
      </c>
      <c r="O6" s="90">
        <v>0</v>
      </c>
      <c r="P6" s="91">
        <f>N6+O6</f>
        <v>12</v>
      </c>
      <c r="Q6" s="80">
        <f>IFERROR(P6/M6,"-")</f>
        <v>0.088235294117647</v>
      </c>
      <c r="R6" s="79">
        <v>1</v>
      </c>
      <c r="S6" s="79">
        <v>4</v>
      </c>
      <c r="T6" s="80">
        <f>IFERROR(R6/(P6),"-")</f>
        <v>0.083333333333333</v>
      </c>
      <c r="U6" s="186">
        <f>IFERROR(J6/SUM(N6:O7),"-")</f>
        <v>8571.4285714286</v>
      </c>
      <c r="V6" s="82">
        <v>3</v>
      </c>
      <c r="W6" s="80">
        <f>IF(P6=0,"-",V6/P6)</f>
        <v>0.25</v>
      </c>
      <c r="X6" s="185">
        <v>61000</v>
      </c>
      <c r="Y6" s="186">
        <f>IFERROR(X6/P6,"-")</f>
        <v>5083.3333333333</v>
      </c>
      <c r="Z6" s="186">
        <f>IFERROR(X6/V6,"-")</f>
        <v>20333.333333333</v>
      </c>
      <c r="AA6" s="180">
        <f>SUM(X6:X7)-SUM(J6:J7)</f>
        <v>145000</v>
      </c>
      <c r="AB6" s="83">
        <f>SUM(X6:X7)/SUM(J6:J7)</f>
        <v>1.4833333333333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0.083333333333333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0.16666666666667</v>
      </c>
      <c r="BG6" s="110">
        <v>1</v>
      </c>
      <c r="BH6" s="112">
        <f>IFERROR(BG6/BE6,"-")</f>
        <v>0.5</v>
      </c>
      <c r="BI6" s="113">
        <v>18000</v>
      </c>
      <c r="BJ6" s="114">
        <f>IFERROR(BI6/BE6,"-")</f>
        <v>9000</v>
      </c>
      <c r="BK6" s="115"/>
      <c r="BL6" s="115"/>
      <c r="BM6" s="115">
        <v>1</v>
      </c>
      <c r="BN6" s="117">
        <v>3</v>
      </c>
      <c r="BO6" s="118">
        <f>IF(P6=0,"",IF(BN6=0,"",(BN6/P6)))</f>
        <v>0.25</v>
      </c>
      <c r="BP6" s="119">
        <v>1</v>
      </c>
      <c r="BQ6" s="120">
        <f>IFERROR(BP6/BN6,"-")</f>
        <v>0.33333333333333</v>
      </c>
      <c r="BR6" s="121">
        <v>5000</v>
      </c>
      <c r="BS6" s="122">
        <f>IFERROR(BR6/BN6,"-")</f>
        <v>1666.6666666667</v>
      </c>
      <c r="BT6" s="123">
        <v>1</v>
      </c>
      <c r="BU6" s="123"/>
      <c r="BV6" s="123"/>
      <c r="BW6" s="124">
        <v>4</v>
      </c>
      <c r="BX6" s="125">
        <f>IF(P6=0,"",IF(BW6=0,"",(BW6/P6)))</f>
        <v>0.33333333333333</v>
      </c>
      <c r="BY6" s="126">
        <v>1</v>
      </c>
      <c r="BZ6" s="127">
        <f>IFERROR(BY6/BW6,"-")</f>
        <v>0.25</v>
      </c>
      <c r="CA6" s="128">
        <v>38000</v>
      </c>
      <c r="CB6" s="129">
        <f>IFERROR(CA6/BW6,"-")</f>
        <v>9500</v>
      </c>
      <c r="CC6" s="130"/>
      <c r="CD6" s="130"/>
      <c r="CE6" s="130">
        <v>1</v>
      </c>
      <c r="CF6" s="131">
        <v>2</v>
      </c>
      <c r="CG6" s="132">
        <f>IF(P6=0,"",IF(CF6=0,"",(CF6/P6)))</f>
        <v>0.16666666666667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3</v>
      </c>
      <c r="CP6" s="139">
        <v>61000</v>
      </c>
      <c r="CQ6" s="139">
        <v>38000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237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145</v>
      </c>
      <c r="L7" s="79">
        <v>76</v>
      </c>
      <c r="M7" s="79">
        <v>69</v>
      </c>
      <c r="N7" s="89">
        <v>23</v>
      </c>
      <c r="O7" s="90">
        <v>0</v>
      </c>
      <c r="P7" s="91">
        <f>N7+O7</f>
        <v>23</v>
      </c>
      <c r="Q7" s="80">
        <f>IFERROR(P7/M7,"-")</f>
        <v>0.33333333333333</v>
      </c>
      <c r="R7" s="79">
        <v>8</v>
      </c>
      <c r="S7" s="79">
        <v>5</v>
      </c>
      <c r="T7" s="80">
        <f>IFERROR(R7/(P7),"-")</f>
        <v>0.34782608695652</v>
      </c>
      <c r="U7" s="186"/>
      <c r="V7" s="82">
        <v>10</v>
      </c>
      <c r="W7" s="80">
        <f>IF(P7=0,"-",V7/P7)</f>
        <v>0.43478260869565</v>
      </c>
      <c r="X7" s="185">
        <v>384000</v>
      </c>
      <c r="Y7" s="186">
        <f>IFERROR(X7/P7,"-")</f>
        <v>16695.652173913</v>
      </c>
      <c r="Z7" s="186">
        <f>IFERROR(X7/V7,"-")</f>
        <v>38400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0.1304347826087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10</v>
      </c>
      <c r="BO7" s="118">
        <f>IF(P7=0,"",IF(BN7=0,"",(BN7/P7)))</f>
        <v>0.43478260869565</v>
      </c>
      <c r="BP7" s="119">
        <v>5</v>
      </c>
      <c r="BQ7" s="120">
        <f>IFERROR(BP7/BN7,"-")</f>
        <v>0.5</v>
      </c>
      <c r="BR7" s="121">
        <v>114000</v>
      </c>
      <c r="BS7" s="122">
        <f>IFERROR(BR7/BN7,"-")</f>
        <v>11400</v>
      </c>
      <c r="BT7" s="123">
        <v>2</v>
      </c>
      <c r="BU7" s="123">
        <v>2</v>
      </c>
      <c r="BV7" s="123">
        <v>1</v>
      </c>
      <c r="BW7" s="124">
        <v>8</v>
      </c>
      <c r="BX7" s="125">
        <f>IF(P7=0,"",IF(BW7=0,"",(BW7/P7)))</f>
        <v>0.34782608695652</v>
      </c>
      <c r="BY7" s="126">
        <v>4</v>
      </c>
      <c r="BZ7" s="127">
        <f>IFERROR(BY7/BW7,"-")</f>
        <v>0.5</v>
      </c>
      <c r="CA7" s="128">
        <v>63000</v>
      </c>
      <c r="CB7" s="129">
        <f>IFERROR(CA7/BW7,"-")</f>
        <v>7875</v>
      </c>
      <c r="CC7" s="130">
        <v>1</v>
      </c>
      <c r="CD7" s="130">
        <v>1</v>
      </c>
      <c r="CE7" s="130">
        <v>2</v>
      </c>
      <c r="CF7" s="131">
        <v>2</v>
      </c>
      <c r="CG7" s="132">
        <f>IF(P7=0,"",IF(CF7=0,"",(CF7/P7)))</f>
        <v>0.08695652173913</v>
      </c>
      <c r="CH7" s="133">
        <v>1</v>
      </c>
      <c r="CI7" s="134">
        <f>IFERROR(CH7/CF7,"-")</f>
        <v>0.5</v>
      </c>
      <c r="CJ7" s="135">
        <v>210000</v>
      </c>
      <c r="CK7" s="136">
        <f>IFERROR(CJ7/CF7,"-")</f>
        <v>105000</v>
      </c>
      <c r="CL7" s="137"/>
      <c r="CM7" s="137"/>
      <c r="CN7" s="137">
        <v>1</v>
      </c>
      <c r="CO7" s="138">
        <v>10</v>
      </c>
      <c r="CP7" s="139">
        <v>384000</v>
      </c>
      <c r="CQ7" s="139">
        <v>210000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0.12037037037037</v>
      </c>
      <c r="B8" s="189" t="s">
        <v>238</v>
      </c>
      <c r="C8" s="189" t="s">
        <v>239</v>
      </c>
      <c r="D8" s="189" t="s">
        <v>234</v>
      </c>
      <c r="E8" s="189" t="s">
        <v>133</v>
      </c>
      <c r="F8" s="189" t="s">
        <v>65</v>
      </c>
      <c r="G8" s="88" t="s">
        <v>240</v>
      </c>
      <c r="H8" s="88" t="s">
        <v>241</v>
      </c>
      <c r="I8" s="190" t="s">
        <v>91</v>
      </c>
      <c r="J8" s="180">
        <v>108000</v>
      </c>
      <c r="K8" s="79">
        <v>9</v>
      </c>
      <c r="L8" s="79">
        <v>0</v>
      </c>
      <c r="M8" s="79">
        <v>26</v>
      </c>
      <c r="N8" s="89">
        <v>1</v>
      </c>
      <c r="O8" s="90">
        <v>0</v>
      </c>
      <c r="P8" s="91">
        <f>N8+O8</f>
        <v>1</v>
      </c>
      <c r="Q8" s="80">
        <f>IFERROR(P8/M8,"-")</f>
        <v>0.038461538461538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21600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-95000</v>
      </c>
      <c r="AB8" s="83">
        <f>SUM(X8:X9)/SUM(J8:J9)</f>
        <v>0.12037037037037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242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690</v>
      </c>
      <c r="L9" s="79">
        <v>17</v>
      </c>
      <c r="M9" s="79">
        <v>7</v>
      </c>
      <c r="N9" s="89">
        <v>4</v>
      </c>
      <c r="O9" s="90">
        <v>0</v>
      </c>
      <c r="P9" s="91">
        <f>N9+O9</f>
        <v>4</v>
      </c>
      <c r="Q9" s="80">
        <f>IFERROR(P9/M9,"-")</f>
        <v>0.57142857142857</v>
      </c>
      <c r="R9" s="79">
        <v>1</v>
      </c>
      <c r="S9" s="79">
        <v>1</v>
      </c>
      <c r="T9" s="80">
        <f>IFERROR(R9/(P9),"-")</f>
        <v>0.25</v>
      </c>
      <c r="U9" s="186"/>
      <c r="V9" s="82">
        <v>1</v>
      </c>
      <c r="W9" s="80">
        <f>IF(P9=0,"-",V9/P9)</f>
        <v>0.25</v>
      </c>
      <c r="X9" s="185">
        <v>13000</v>
      </c>
      <c r="Y9" s="186">
        <f>IFERROR(X9/P9,"-")</f>
        <v>3250</v>
      </c>
      <c r="Z9" s="186">
        <f>IFERROR(X9/V9,"-")</f>
        <v>13000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0.5</v>
      </c>
      <c r="BY9" s="126">
        <v>1</v>
      </c>
      <c r="BZ9" s="127">
        <f>IFERROR(BY9/BW9,"-")</f>
        <v>0.5</v>
      </c>
      <c r="CA9" s="128">
        <v>13000</v>
      </c>
      <c r="CB9" s="129">
        <f>IFERROR(CA9/BW9,"-")</f>
        <v>6500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13000</v>
      </c>
      <c r="CQ9" s="139">
        <v>13000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1.6538461538462</v>
      </c>
      <c r="B10" s="189" t="s">
        <v>243</v>
      </c>
      <c r="C10" s="189" t="s">
        <v>244</v>
      </c>
      <c r="D10" s="189" t="s">
        <v>245</v>
      </c>
      <c r="E10" s="189"/>
      <c r="F10" s="189" t="s">
        <v>65</v>
      </c>
      <c r="G10" s="88" t="s">
        <v>246</v>
      </c>
      <c r="H10" s="88" t="s">
        <v>247</v>
      </c>
      <c r="I10" s="88" t="s">
        <v>121</v>
      </c>
      <c r="J10" s="180">
        <v>78000</v>
      </c>
      <c r="K10" s="79">
        <v>4</v>
      </c>
      <c r="L10" s="79">
        <v>0</v>
      </c>
      <c r="M10" s="79">
        <v>23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>
        <f>IFERROR(J10/SUM(N10:O11),"-")</f>
        <v>3250</v>
      </c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>
        <f>SUM(X10:X11)-SUM(J10:J11)</f>
        <v>51000</v>
      </c>
      <c r="AB10" s="83">
        <f>SUM(X10:X11)/SUM(J10:J11)</f>
        <v>1.6538461538462</v>
      </c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248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85</v>
      </c>
      <c r="L11" s="79">
        <v>56</v>
      </c>
      <c r="M11" s="79">
        <v>90</v>
      </c>
      <c r="N11" s="89">
        <v>24</v>
      </c>
      <c r="O11" s="90">
        <v>0</v>
      </c>
      <c r="P11" s="91">
        <f>N11+O11</f>
        <v>24</v>
      </c>
      <c r="Q11" s="80">
        <f>IFERROR(P11/M11,"-")</f>
        <v>0.26666666666667</v>
      </c>
      <c r="R11" s="79">
        <v>2</v>
      </c>
      <c r="S11" s="79">
        <v>5</v>
      </c>
      <c r="T11" s="80">
        <f>IFERROR(R11/(P11),"-")</f>
        <v>0.083333333333333</v>
      </c>
      <c r="U11" s="186"/>
      <c r="V11" s="82">
        <v>8</v>
      </c>
      <c r="W11" s="80">
        <f>IF(P11=0,"-",V11/P11)</f>
        <v>0.33333333333333</v>
      </c>
      <c r="X11" s="185">
        <v>129000</v>
      </c>
      <c r="Y11" s="186">
        <f>IFERROR(X11/P11,"-")</f>
        <v>5375</v>
      </c>
      <c r="Z11" s="186">
        <f>IFERROR(X11/V11,"-")</f>
        <v>16125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3</v>
      </c>
      <c r="AN11" s="99">
        <f>IF(P11=0,"",IF(AM11=0,"",(AM11/P11)))</f>
        <v>0.125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0.083333333333333</v>
      </c>
      <c r="AX11" s="104">
        <v>1</v>
      </c>
      <c r="AY11" s="106">
        <f>IFERROR(AX11/AV11,"-")</f>
        <v>0.5</v>
      </c>
      <c r="AZ11" s="107">
        <v>12000</v>
      </c>
      <c r="BA11" s="108">
        <f>IFERROR(AZ11/AV11,"-")</f>
        <v>6000</v>
      </c>
      <c r="BB11" s="109"/>
      <c r="BC11" s="109"/>
      <c r="BD11" s="109">
        <v>1</v>
      </c>
      <c r="BE11" s="110">
        <v>6</v>
      </c>
      <c r="BF11" s="111">
        <f>IF(P11=0,"",IF(BE11=0,"",(BE11/P11)))</f>
        <v>0.25</v>
      </c>
      <c r="BG11" s="110">
        <v>4</v>
      </c>
      <c r="BH11" s="112">
        <f>IFERROR(BG11/BE11,"-")</f>
        <v>0.66666666666667</v>
      </c>
      <c r="BI11" s="113">
        <v>10000</v>
      </c>
      <c r="BJ11" s="114">
        <f>IFERROR(BI11/BE11,"-")</f>
        <v>1666.6666666667</v>
      </c>
      <c r="BK11" s="115">
        <v>4</v>
      </c>
      <c r="BL11" s="115"/>
      <c r="BM11" s="115"/>
      <c r="BN11" s="117">
        <v>7</v>
      </c>
      <c r="BO11" s="118">
        <f>IF(P11=0,"",IF(BN11=0,"",(BN11/P11)))</f>
        <v>0.29166666666667</v>
      </c>
      <c r="BP11" s="119">
        <v>1</v>
      </c>
      <c r="BQ11" s="120">
        <f>IFERROR(BP11/BN11,"-")</f>
        <v>0.14285714285714</v>
      </c>
      <c r="BR11" s="121">
        <v>3000</v>
      </c>
      <c r="BS11" s="122">
        <f>IFERROR(BR11/BN11,"-")</f>
        <v>428.57142857143</v>
      </c>
      <c r="BT11" s="123">
        <v>1</v>
      </c>
      <c r="BU11" s="123"/>
      <c r="BV11" s="123"/>
      <c r="BW11" s="124">
        <v>3</v>
      </c>
      <c r="BX11" s="125">
        <f>IF(P11=0,"",IF(BW11=0,"",(BW11/P11)))</f>
        <v>0.125</v>
      </c>
      <c r="BY11" s="126">
        <v>1</v>
      </c>
      <c r="BZ11" s="127">
        <f>IFERROR(BY11/BW11,"-")</f>
        <v>0.33333333333333</v>
      </c>
      <c r="CA11" s="128">
        <v>6000</v>
      </c>
      <c r="CB11" s="129">
        <f>IFERROR(CA11/BW11,"-")</f>
        <v>2000</v>
      </c>
      <c r="CC11" s="130">
        <v>1</v>
      </c>
      <c r="CD11" s="130"/>
      <c r="CE11" s="130"/>
      <c r="CF11" s="131">
        <v>3</v>
      </c>
      <c r="CG11" s="132">
        <f>IF(P11=0,"",IF(CF11=0,"",(CF11/P11)))</f>
        <v>0.125</v>
      </c>
      <c r="CH11" s="133">
        <v>1</v>
      </c>
      <c r="CI11" s="134">
        <f>IFERROR(CH11/CF11,"-")</f>
        <v>0.33333333333333</v>
      </c>
      <c r="CJ11" s="135">
        <v>98000</v>
      </c>
      <c r="CK11" s="136">
        <f>IFERROR(CJ11/CF11,"-")</f>
        <v>32666.666666667</v>
      </c>
      <c r="CL11" s="137"/>
      <c r="CM11" s="137"/>
      <c r="CN11" s="137">
        <v>1</v>
      </c>
      <c r="CO11" s="138">
        <v>8</v>
      </c>
      <c r="CP11" s="139">
        <v>129000</v>
      </c>
      <c r="CQ11" s="139">
        <v>98000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0.86274509803922</v>
      </c>
      <c r="B12" s="189" t="s">
        <v>249</v>
      </c>
      <c r="C12" s="189" t="s">
        <v>250</v>
      </c>
      <c r="D12" s="189" t="s">
        <v>251</v>
      </c>
      <c r="E12" s="189"/>
      <c r="F12" s="189" t="s">
        <v>65</v>
      </c>
      <c r="G12" s="88" t="s">
        <v>252</v>
      </c>
      <c r="H12" s="88" t="s">
        <v>236</v>
      </c>
      <c r="I12" s="88" t="s">
        <v>253</v>
      </c>
      <c r="J12" s="180">
        <v>102000</v>
      </c>
      <c r="K12" s="79">
        <v>4</v>
      </c>
      <c r="L12" s="79">
        <v>0</v>
      </c>
      <c r="M12" s="79">
        <v>19</v>
      </c>
      <c r="N12" s="89">
        <v>3</v>
      </c>
      <c r="O12" s="90">
        <v>0</v>
      </c>
      <c r="P12" s="91">
        <f>N12+O12</f>
        <v>3</v>
      </c>
      <c r="Q12" s="80">
        <f>IFERROR(P12/M12,"-")</f>
        <v>0.15789473684211</v>
      </c>
      <c r="R12" s="79">
        <v>0</v>
      </c>
      <c r="S12" s="79">
        <v>1</v>
      </c>
      <c r="T12" s="80">
        <f>IFERROR(R12/(P12),"-")</f>
        <v>0</v>
      </c>
      <c r="U12" s="186">
        <f>IFERROR(J12/SUM(N12:O13),"-")</f>
        <v>8500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-14000</v>
      </c>
      <c r="AB12" s="83">
        <f>SUM(X12:X13)/SUM(J12:J13)</f>
        <v>0.86274509803922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0.66666666666667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0.33333333333333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254</v>
      </c>
      <c r="C13" s="189"/>
      <c r="D13" s="189"/>
      <c r="E13" s="189"/>
      <c r="F13" s="189" t="s">
        <v>78</v>
      </c>
      <c r="G13" s="88"/>
      <c r="H13" s="88"/>
      <c r="I13" s="88"/>
      <c r="J13" s="180"/>
      <c r="K13" s="79">
        <v>24</v>
      </c>
      <c r="L13" s="79">
        <v>21</v>
      </c>
      <c r="M13" s="79">
        <v>12</v>
      </c>
      <c r="N13" s="89">
        <v>9</v>
      </c>
      <c r="O13" s="90">
        <v>0</v>
      </c>
      <c r="P13" s="91">
        <f>N13+O13</f>
        <v>9</v>
      </c>
      <c r="Q13" s="80">
        <f>IFERROR(P13/M13,"-")</f>
        <v>0.75</v>
      </c>
      <c r="R13" s="79">
        <v>0</v>
      </c>
      <c r="S13" s="79">
        <v>2</v>
      </c>
      <c r="T13" s="80">
        <f>IFERROR(R13/(P13),"-")</f>
        <v>0</v>
      </c>
      <c r="U13" s="186"/>
      <c r="V13" s="82">
        <v>2</v>
      </c>
      <c r="W13" s="80">
        <f>IF(P13=0,"-",V13/P13)</f>
        <v>0.22222222222222</v>
      </c>
      <c r="X13" s="185">
        <v>88000</v>
      </c>
      <c r="Y13" s="186">
        <f>IFERROR(X13/P13,"-")</f>
        <v>9777.7777777778</v>
      </c>
      <c r="Z13" s="186">
        <f>IFERROR(X13/V13,"-")</f>
        <v>44000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0.11111111111111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3</v>
      </c>
      <c r="BF13" s="111">
        <f>IF(P13=0,"",IF(BE13=0,"",(BE13/P13)))</f>
        <v>0.33333333333333</v>
      </c>
      <c r="BG13" s="110">
        <v>1</v>
      </c>
      <c r="BH13" s="112">
        <f>IFERROR(BG13/BE13,"-")</f>
        <v>0.33333333333333</v>
      </c>
      <c r="BI13" s="113">
        <v>3000</v>
      </c>
      <c r="BJ13" s="114">
        <f>IFERROR(BI13/BE13,"-")</f>
        <v>1000</v>
      </c>
      <c r="BK13" s="115">
        <v>1</v>
      </c>
      <c r="BL13" s="115"/>
      <c r="BM13" s="115"/>
      <c r="BN13" s="117">
        <v>3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0.11111111111111</v>
      </c>
      <c r="BY13" s="126">
        <v>1</v>
      </c>
      <c r="BZ13" s="127">
        <f>IFERROR(BY13/BW13,"-")</f>
        <v>1</v>
      </c>
      <c r="CA13" s="128">
        <v>85000</v>
      </c>
      <c r="CB13" s="129">
        <f>IFERROR(CA13/BW13,"-")</f>
        <v>85000</v>
      </c>
      <c r="CC13" s="130"/>
      <c r="CD13" s="130"/>
      <c r="CE13" s="130">
        <v>1</v>
      </c>
      <c r="CF13" s="131">
        <v>1</v>
      </c>
      <c r="CG13" s="132">
        <f>IF(P13=0,"",IF(CF13=0,"",(CF13/P13)))</f>
        <v>0.11111111111111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88000</v>
      </c>
      <c r="CQ13" s="139">
        <v>85000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0.16666666666667</v>
      </c>
      <c r="B14" s="189" t="s">
        <v>255</v>
      </c>
      <c r="C14" s="189" t="s">
        <v>256</v>
      </c>
      <c r="D14" s="189" t="s">
        <v>257</v>
      </c>
      <c r="E14" s="189"/>
      <c r="F14" s="189" t="s">
        <v>65</v>
      </c>
      <c r="G14" s="88" t="s">
        <v>258</v>
      </c>
      <c r="H14" s="88" t="s">
        <v>259</v>
      </c>
      <c r="I14" s="190" t="s">
        <v>161</v>
      </c>
      <c r="J14" s="180">
        <v>114000</v>
      </c>
      <c r="K14" s="79">
        <v>21</v>
      </c>
      <c r="L14" s="79">
        <v>0</v>
      </c>
      <c r="M14" s="79">
        <v>59</v>
      </c>
      <c r="N14" s="89">
        <v>14</v>
      </c>
      <c r="O14" s="90">
        <v>0</v>
      </c>
      <c r="P14" s="91">
        <f>N14+O14</f>
        <v>14</v>
      </c>
      <c r="Q14" s="80">
        <f>IFERROR(P14/M14,"-")</f>
        <v>0.23728813559322</v>
      </c>
      <c r="R14" s="79">
        <v>2</v>
      </c>
      <c r="S14" s="79">
        <v>3</v>
      </c>
      <c r="T14" s="80">
        <f>IFERROR(R14/(P14),"-")</f>
        <v>0.14285714285714</v>
      </c>
      <c r="U14" s="186">
        <f>IFERROR(J14/SUM(N14:O15),"-")</f>
        <v>5428.5714285714</v>
      </c>
      <c r="V14" s="82">
        <v>2</v>
      </c>
      <c r="W14" s="80">
        <f>IF(P14=0,"-",V14/P14)</f>
        <v>0.14285714285714</v>
      </c>
      <c r="X14" s="185">
        <v>8000</v>
      </c>
      <c r="Y14" s="186">
        <f>IFERROR(X14/P14,"-")</f>
        <v>571.42857142857</v>
      </c>
      <c r="Z14" s="186">
        <f>IFERROR(X14/V14,"-")</f>
        <v>4000</v>
      </c>
      <c r="AA14" s="180">
        <f>SUM(X14:X15)-SUM(J14:J15)</f>
        <v>-95000</v>
      </c>
      <c r="AB14" s="83">
        <f>SUM(X14:X15)/SUM(J14:J15)</f>
        <v>0.16666666666667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0.071428571428571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0.21428571428571</v>
      </c>
      <c r="BG14" s="110">
        <v>1</v>
      </c>
      <c r="BH14" s="112">
        <f>IFERROR(BG14/BE14,"-")</f>
        <v>0.33333333333333</v>
      </c>
      <c r="BI14" s="113">
        <v>3000</v>
      </c>
      <c r="BJ14" s="114">
        <f>IFERROR(BI14/BE14,"-")</f>
        <v>1000</v>
      </c>
      <c r="BK14" s="115">
        <v>1</v>
      </c>
      <c r="BL14" s="115"/>
      <c r="BM14" s="115"/>
      <c r="BN14" s="117">
        <v>8</v>
      </c>
      <c r="BO14" s="118">
        <f>IF(P14=0,"",IF(BN14=0,"",(BN14/P14)))</f>
        <v>0.57142857142857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0.071428571428571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0.071428571428571</v>
      </c>
      <c r="CH14" s="133">
        <v>1</v>
      </c>
      <c r="CI14" s="134">
        <f>IFERROR(CH14/CF14,"-")</f>
        <v>1</v>
      </c>
      <c r="CJ14" s="135">
        <v>5000</v>
      </c>
      <c r="CK14" s="136">
        <f>IFERROR(CJ14/CF14,"-")</f>
        <v>5000</v>
      </c>
      <c r="CL14" s="137">
        <v>1</v>
      </c>
      <c r="CM14" s="137"/>
      <c r="CN14" s="137"/>
      <c r="CO14" s="138">
        <v>2</v>
      </c>
      <c r="CP14" s="139">
        <v>8000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260</v>
      </c>
      <c r="C15" s="189"/>
      <c r="D15" s="189"/>
      <c r="E15" s="189"/>
      <c r="F15" s="189" t="s">
        <v>78</v>
      </c>
      <c r="G15" s="88"/>
      <c r="H15" s="88"/>
      <c r="I15" s="88"/>
      <c r="J15" s="180"/>
      <c r="K15" s="79">
        <v>28</v>
      </c>
      <c r="L15" s="79">
        <v>19</v>
      </c>
      <c r="M15" s="79">
        <v>50</v>
      </c>
      <c r="N15" s="89">
        <v>7</v>
      </c>
      <c r="O15" s="90">
        <v>0</v>
      </c>
      <c r="P15" s="91">
        <f>N15+O15</f>
        <v>7</v>
      </c>
      <c r="Q15" s="80">
        <f>IFERROR(P15/M15,"-")</f>
        <v>0.14</v>
      </c>
      <c r="R15" s="79">
        <v>1</v>
      </c>
      <c r="S15" s="79">
        <v>0</v>
      </c>
      <c r="T15" s="80">
        <f>IFERROR(R15/(P15),"-")</f>
        <v>0.14285714285714</v>
      </c>
      <c r="U15" s="186"/>
      <c r="V15" s="82">
        <v>1</v>
      </c>
      <c r="W15" s="80">
        <f>IF(P15=0,"-",V15/P15)</f>
        <v>0.14285714285714</v>
      </c>
      <c r="X15" s="185">
        <v>11000</v>
      </c>
      <c r="Y15" s="186">
        <f>IFERROR(X15/P15,"-")</f>
        <v>1571.4285714286</v>
      </c>
      <c r="Z15" s="186">
        <f>IFERROR(X15/V15,"-")</f>
        <v>11000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0.14285714285714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0.14285714285714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0.57142857142857</v>
      </c>
      <c r="BP15" s="119">
        <v>1</v>
      </c>
      <c r="BQ15" s="120">
        <f>IFERROR(BP15/BN15,"-")</f>
        <v>0.25</v>
      </c>
      <c r="BR15" s="121">
        <v>11000</v>
      </c>
      <c r="BS15" s="122">
        <f>IFERROR(BR15/BN15,"-")</f>
        <v>2750</v>
      </c>
      <c r="BT15" s="123"/>
      <c r="BU15" s="123"/>
      <c r="BV15" s="123">
        <v>1</v>
      </c>
      <c r="BW15" s="124">
        <v>1</v>
      </c>
      <c r="BX15" s="125">
        <f>IF(P15=0,"",IF(BW15=0,"",(BW15/P15)))</f>
        <v>0.14285714285714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11000</v>
      </c>
      <c r="CQ15" s="139">
        <v>11000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18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187"/>
      <c r="V16" s="25"/>
      <c r="W16" s="25"/>
      <c r="X16" s="187"/>
      <c r="Y16" s="187"/>
      <c r="Z16" s="187"/>
      <c r="AA16" s="18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18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187"/>
      <c r="V17" s="25"/>
      <c r="W17" s="25"/>
      <c r="X17" s="187"/>
      <c r="Y17" s="187"/>
      <c r="Z17" s="187"/>
      <c r="AA17" s="18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0.98860398860399</v>
      </c>
      <c r="B18" s="39"/>
      <c r="C18" s="39"/>
      <c r="D18" s="39"/>
      <c r="E18" s="39"/>
      <c r="F18" s="39"/>
      <c r="G18" s="40" t="s">
        <v>261</v>
      </c>
      <c r="H18" s="40"/>
      <c r="I18" s="40"/>
      <c r="J18" s="183">
        <f>SUM(J6:J17)</f>
        <v>702000</v>
      </c>
      <c r="K18" s="41">
        <f>SUM(K6:K17)</f>
        <v>1056</v>
      </c>
      <c r="L18" s="41">
        <f>SUM(L6:L17)</f>
        <v>189</v>
      </c>
      <c r="M18" s="41">
        <f>SUM(M6:M17)</f>
        <v>491</v>
      </c>
      <c r="N18" s="41">
        <f>SUM(N6:N17)</f>
        <v>97</v>
      </c>
      <c r="O18" s="41">
        <f>SUM(O6:O17)</f>
        <v>0</v>
      </c>
      <c r="P18" s="41">
        <f>SUM(P6:P17)</f>
        <v>97</v>
      </c>
      <c r="Q18" s="42">
        <f>IFERROR(P18/M18,"-")</f>
        <v>0.19755600814664</v>
      </c>
      <c r="R18" s="76">
        <f>SUM(R6:R17)</f>
        <v>15</v>
      </c>
      <c r="S18" s="76">
        <f>SUM(S6:S17)</f>
        <v>22</v>
      </c>
      <c r="T18" s="42">
        <f>IFERROR(R18/P18,"-")</f>
        <v>0.15463917525773</v>
      </c>
      <c r="U18" s="188">
        <f>IFERROR(J18/P18,"-")</f>
        <v>7237.1134020619</v>
      </c>
      <c r="V18" s="44">
        <f>SUM(V6:V17)</f>
        <v>27</v>
      </c>
      <c r="W18" s="42">
        <f>IFERROR(V18/P18,"-")</f>
        <v>0.27835051546392</v>
      </c>
      <c r="X18" s="183">
        <f>SUM(X6:X17)</f>
        <v>694000</v>
      </c>
      <c r="Y18" s="183">
        <f>IFERROR(X18/P18,"-")</f>
        <v>7154.6391752577</v>
      </c>
      <c r="Z18" s="183">
        <f>IFERROR(X18/V18,"-")</f>
        <v>25703.703703704</v>
      </c>
      <c r="AA18" s="183">
        <f>X18-J18</f>
        <v>-8000</v>
      </c>
      <c r="AB18" s="45">
        <f>X18/J18</f>
        <v>0.98860398860399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262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8.0225225225225</v>
      </c>
      <c r="B6" s="189" t="s">
        <v>263</v>
      </c>
      <c r="C6" s="189" t="s">
        <v>264</v>
      </c>
      <c r="D6" s="189" t="s">
        <v>265</v>
      </c>
      <c r="E6" s="189" t="s">
        <v>266</v>
      </c>
      <c r="F6" s="189" t="s">
        <v>65</v>
      </c>
      <c r="G6" s="88" t="s">
        <v>267</v>
      </c>
      <c r="H6" s="88" t="s">
        <v>268</v>
      </c>
      <c r="I6" s="190" t="s">
        <v>91</v>
      </c>
      <c r="J6" s="180">
        <v>222000</v>
      </c>
      <c r="K6" s="79">
        <v>111</v>
      </c>
      <c r="L6" s="79">
        <v>0</v>
      </c>
      <c r="M6" s="79">
        <v>387</v>
      </c>
      <c r="N6" s="89">
        <v>31</v>
      </c>
      <c r="O6" s="90">
        <v>2</v>
      </c>
      <c r="P6" s="91">
        <f>N6+O6</f>
        <v>33</v>
      </c>
      <c r="Q6" s="80">
        <f>IFERROR(P6/M6,"-")</f>
        <v>0.085271317829457</v>
      </c>
      <c r="R6" s="79">
        <v>1</v>
      </c>
      <c r="S6" s="79">
        <v>11</v>
      </c>
      <c r="T6" s="80">
        <f>IFERROR(R6/(P6),"-")</f>
        <v>0.03030303030303</v>
      </c>
      <c r="U6" s="186">
        <f>IFERROR(J6/SUM(N6:O7),"-")</f>
        <v>1694.6564885496</v>
      </c>
      <c r="V6" s="82">
        <v>2</v>
      </c>
      <c r="W6" s="80">
        <f>IF(P6=0,"-",V6/P6)</f>
        <v>0.060606060606061</v>
      </c>
      <c r="X6" s="185">
        <v>82000</v>
      </c>
      <c r="Y6" s="186">
        <f>IFERROR(X6/P6,"-")</f>
        <v>2484.8484848485</v>
      </c>
      <c r="Z6" s="186">
        <f>IFERROR(X6/V6,"-")</f>
        <v>41000</v>
      </c>
      <c r="AA6" s="180">
        <f>SUM(X6:X7)-SUM(J6:J7)</f>
        <v>1559000</v>
      </c>
      <c r="AB6" s="83">
        <f>SUM(X6:X7)/SUM(J6:J7)</f>
        <v>8.0225225225225</v>
      </c>
      <c r="AC6" s="77"/>
      <c r="AD6" s="92">
        <v>1</v>
      </c>
      <c r="AE6" s="93">
        <f>IF(P6=0,"",IF(AD6=0,"",(AD6/P6)))</f>
        <v>0.03030303030303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0.24242424242424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5</v>
      </c>
      <c r="AW6" s="105">
        <f>IF(P6=0,"",IF(AV6=0,"",(AV6/P6)))</f>
        <v>0.15151515151515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0.15151515151515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10</v>
      </c>
      <c r="BO6" s="118">
        <f>IF(P6=0,"",IF(BN6=0,"",(BN6/P6)))</f>
        <v>0.3030303030303</v>
      </c>
      <c r="BP6" s="119">
        <v>1</v>
      </c>
      <c r="BQ6" s="120">
        <f>IFERROR(BP6/BN6,"-")</f>
        <v>0.1</v>
      </c>
      <c r="BR6" s="121">
        <v>8000</v>
      </c>
      <c r="BS6" s="122">
        <f>IFERROR(BR6/BN6,"-")</f>
        <v>800</v>
      </c>
      <c r="BT6" s="123"/>
      <c r="BU6" s="123">
        <v>1</v>
      </c>
      <c r="BV6" s="123"/>
      <c r="BW6" s="124">
        <v>3</v>
      </c>
      <c r="BX6" s="125">
        <f>IF(P6=0,"",IF(BW6=0,"",(BW6/P6)))</f>
        <v>0.090909090909091</v>
      </c>
      <c r="BY6" s="126">
        <v>1</v>
      </c>
      <c r="BZ6" s="127">
        <f>IFERROR(BY6/BW6,"-")</f>
        <v>0.33333333333333</v>
      </c>
      <c r="CA6" s="128">
        <v>74000</v>
      </c>
      <c r="CB6" s="129">
        <f>IFERROR(CA6/BW6,"-")</f>
        <v>24666.666666667</v>
      </c>
      <c r="CC6" s="130"/>
      <c r="CD6" s="130"/>
      <c r="CE6" s="130">
        <v>1</v>
      </c>
      <c r="CF6" s="131">
        <v>1</v>
      </c>
      <c r="CG6" s="132">
        <f>IF(P6=0,"",IF(CF6=0,"",(CF6/P6)))</f>
        <v>0.03030303030303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82000</v>
      </c>
      <c r="CQ6" s="139">
        <v>74000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269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272</v>
      </c>
      <c r="L7" s="79">
        <v>183</v>
      </c>
      <c r="M7" s="79">
        <v>113</v>
      </c>
      <c r="N7" s="89">
        <v>96</v>
      </c>
      <c r="O7" s="90">
        <v>2</v>
      </c>
      <c r="P7" s="91">
        <f>N7+O7</f>
        <v>98</v>
      </c>
      <c r="Q7" s="80">
        <f>IFERROR(P7/M7,"-")</f>
        <v>0.86725663716814</v>
      </c>
      <c r="R7" s="79">
        <v>6</v>
      </c>
      <c r="S7" s="79">
        <v>21</v>
      </c>
      <c r="T7" s="80">
        <f>IFERROR(R7/(P7),"-")</f>
        <v>0.061224489795918</v>
      </c>
      <c r="U7" s="186"/>
      <c r="V7" s="82">
        <v>5</v>
      </c>
      <c r="W7" s="80">
        <f>IF(P7=0,"-",V7/P7)</f>
        <v>0.051020408163265</v>
      </c>
      <c r="X7" s="185">
        <v>1699000</v>
      </c>
      <c r="Y7" s="186">
        <f>IFERROR(X7/P7,"-")</f>
        <v>17336.734693878</v>
      </c>
      <c r="Z7" s="186">
        <f>IFERROR(X7/V7,"-")</f>
        <v>339800</v>
      </c>
      <c r="AA7" s="180"/>
      <c r="AB7" s="83"/>
      <c r="AC7" s="77"/>
      <c r="AD7" s="92">
        <v>2</v>
      </c>
      <c r="AE7" s="93">
        <f>IF(P7=0,"",IF(AD7=0,"",(AD7/P7)))</f>
        <v>0.020408163265306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11</v>
      </c>
      <c r="AN7" s="99">
        <f>IF(P7=0,"",IF(AM7=0,"",(AM7/P7)))</f>
        <v>0.11224489795918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15</v>
      </c>
      <c r="AW7" s="105">
        <f>IF(P7=0,"",IF(AV7=0,"",(AV7/P7)))</f>
        <v>0.1530612244898</v>
      </c>
      <c r="AX7" s="104">
        <v>1</v>
      </c>
      <c r="AY7" s="106">
        <f>IFERROR(AX7/AV7,"-")</f>
        <v>0.066666666666667</v>
      </c>
      <c r="AZ7" s="107">
        <v>3000</v>
      </c>
      <c r="BA7" s="108">
        <f>IFERROR(AZ7/AV7,"-")</f>
        <v>200</v>
      </c>
      <c r="BB7" s="109">
        <v>1</v>
      </c>
      <c r="BC7" s="109"/>
      <c r="BD7" s="109"/>
      <c r="BE7" s="110">
        <v>14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32</v>
      </c>
      <c r="BO7" s="118">
        <f>IF(P7=0,"",IF(BN7=0,"",(BN7/P7)))</f>
        <v>0.3265306122449</v>
      </c>
      <c r="BP7" s="119">
        <v>1</v>
      </c>
      <c r="BQ7" s="120">
        <f>IFERROR(BP7/BN7,"-")</f>
        <v>0.03125</v>
      </c>
      <c r="BR7" s="121">
        <v>44000</v>
      </c>
      <c r="BS7" s="122">
        <f>IFERROR(BR7/BN7,"-")</f>
        <v>1375</v>
      </c>
      <c r="BT7" s="123"/>
      <c r="BU7" s="123"/>
      <c r="BV7" s="123">
        <v>1</v>
      </c>
      <c r="BW7" s="124">
        <v>19</v>
      </c>
      <c r="BX7" s="125">
        <f>IF(P7=0,"",IF(BW7=0,"",(BW7/P7)))</f>
        <v>0.19387755102041</v>
      </c>
      <c r="BY7" s="126">
        <v>3</v>
      </c>
      <c r="BZ7" s="127">
        <f>IFERROR(BY7/BW7,"-")</f>
        <v>0.15789473684211</v>
      </c>
      <c r="CA7" s="128">
        <v>1657000</v>
      </c>
      <c r="CB7" s="129">
        <f>IFERROR(CA7/BW7,"-")</f>
        <v>87210.526315789</v>
      </c>
      <c r="CC7" s="130"/>
      <c r="CD7" s="130"/>
      <c r="CE7" s="130">
        <v>3</v>
      </c>
      <c r="CF7" s="131">
        <v>5</v>
      </c>
      <c r="CG7" s="132">
        <f>IF(P7=0,"",IF(CF7=0,"",(CF7/P7)))</f>
        <v>0.051020408163265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5</v>
      </c>
      <c r="CP7" s="139">
        <v>1699000</v>
      </c>
      <c r="CQ7" s="139">
        <v>694000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8.0225225225225</v>
      </c>
      <c r="B10" s="39"/>
      <c r="C10" s="39"/>
      <c r="D10" s="39"/>
      <c r="E10" s="39"/>
      <c r="F10" s="39"/>
      <c r="G10" s="40" t="s">
        <v>270</v>
      </c>
      <c r="H10" s="40"/>
      <c r="I10" s="40"/>
      <c r="J10" s="183">
        <f>SUM(J6:J9)</f>
        <v>222000</v>
      </c>
      <c r="K10" s="41">
        <f>SUM(K6:K9)</f>
        <v>383</v>
      </c>
      <c r="L10" s="41">
        <f>SUM(L6:L9)</f>
        <v>183</v>
      </c>
      <c r="M10" s="41">
        <f>SUM(M6:M9)</f>
        <v>500</v>
      </c>
      <c r="N10" s="41">
        <f>SUM(N6:N9)</f>
        <v>127</v>
      </c>
      <c r="O10" s="41">
        <f>SUM(O6:O9)</f>
        <v>4</v>
      </c>
      <c r="P10" s="41">
        <f>SUM(P6:P9)</f>
        <v>131</v>
      </c>
      <c r="Q10" s="42">
        <f>IFERROR(P10/M10,"-")</f>
        <v>0.262</v>
      </c>
      <c r="R10" s="76">
        <f>SUM(R6:R9)</f>
        <v>7</v>
      </c>
      <c r="S10" s="76">
        <f>SUM(S6:S9)</f>
        <v>32</v>
      </c>
      <c r="T10" s="42">
        <f>IFERROR(R10/P10,"-")</f>
        <v>0.053435114503817</v>
      </c>
      <c r="U10" s="188">
        <f>IFERROR(J10/P10,"-")</f>
        <v>1694.6564885496</v>
      </c>
      <c r="V10" s="44">
        <f>SUM(V6:V9)</f>
        <v>7</v>
      </c>
      <c r="W10" s="42">
        <f>IFERROR(V10/P10,"-")</f>
        <v>0.053435114503817</v>
      </c>
      <c r="X10" s="183">
        <f>SUM(X6:X9)</f>
        <v>1781000</v>
      </c>
      <c r="Y10" s="183">
        <f>IFERROR(X10/P10,"-")</f>
        <v>13595.419847328</v>
      </c>
      <c r="Z10" s="183">
        <f>IFERROR(X10/V10,"-")</f>
        <v>254428.57142857</v>
      </c>
      <c r="AA10" s="183">
        <f>X10-J10</f>
        <v>1559000</v>
      </c>
      <c r="AB10" s="45">
        <f>X10/J10</f>
        <v>8.0225225225225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