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<sst xmlns="http://schemas.openxmlformats.org/spreadsheetml/2006/main" uniqueCount="276">
  <si>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</si>
  <si>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</si>
  <si>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</si>
  <si>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</si>
  <si>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</si>
  <si>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</si>
  <si>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</si>
  <si>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</si>
  <si>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</si>
  <si>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</si>
  <si>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</si>
  <si>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</si>
  <si>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</si>
  <si>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</si>
  <si>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</si>
  <si>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</si>
  <si>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</si>
  <si>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</si>
  <si>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</si>
  <si>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</si>
  <si>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</si>
  <si>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</si>
  <si>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</si>
  <si>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</si>
  <si>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</si>
  <si>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</si>
  <si>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</si>
  <si>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</si>
  <si>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</si>
  <si>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</si>
  <si>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</si>
  <si>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</si>
  <si>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</si>
  <si>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</si>
  <si>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</si>
  <si>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</si>
  <si>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</si>
  <si>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</si>
  <si>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</si>
  <si>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</si>
  <si>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</si>
  <si>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</si>
  <si>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</si>
  <si>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</si>
  <si>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</si>
  <si>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</si>
  <si>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</si>
  <si>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</si>
  <si>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</si>
  <si>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</si>
  <si>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</si>
  <si>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</si>
  <si>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</si>
  <si>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</si>
  <si>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</si>
  <si>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</si>
  <si>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</si>
  <si>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</si>
  <si>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</si>
  <si>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</si>
  <si>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</si>
  <si>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ks048</t>
  </si>
  <si>
    <t>右女3</t>
  </si>
  <si>
    <t>女性から逆指名</t>
  </si>
  <si>
    <t>TOP</t>
  </si>
  <si>
    <t>スポニチ関東</t>
  </si>
  <si>
    <t>4C終面全5段</t>
  </si>
  <si>
    <t>11月14日(土)</t>
  </si>
  <si>
    <t>ks049</t>
  </si>
  <si>
    <t>スポニチ関西</t>
  </si>
  <si>
    <t>ks050</t>
  </si>
  <si>
    <t>スポニチ西部</t>
  </si>
  <si>
    <t>ks051</t>
  </si>
  <si>
    <t>スポニチ北海道</t>
  </si>
  <si>
    <t>ks052</t>
  </si>
  <si>
    <t>(空電共通)</t>
  </si>
  <si>
    <t>空電</t>
  </si>
  <si>
    <t>空電 (共通)</t>
  </si>
  <si>
    <t>ks053</t>
  </si>
  <si>
    <t>サンスポ関東</t>
  </si>
  <si>
    <t>ks054</t>
  </si>
  <si>
    <t>ks055</t>
  </si>
  <si>
    <t>サンスポ関西</t>
  </si>
  <si>
    <t>全5段</t>
  </si>
  <si>
    <t>11月15日(日)</t>
  </si>
  <si>
    <t>ks056</t>
  </si>
  <si>
    <t>ks057</t>
  </si>
  <si>
    <t>右女9</t>
  </si>
  <si>
    <t>学生いません。ギャルいません。熟女、熟女、熟女</t>
  </si>
  <si>
    <t>11月28日(土)</t>
  </si>
  <si>
    <t>ks058</t>
  </si>
  <si>
    <t>ks059</t>
  </si>
  <si>
    <t>雑誌版SPA</t>
  </si>
  <si>
    <t>献身交際。キュートな四十路妻。</t>
  </si>
  <si>
    <t>11月07日(土)</t>
  </si>
  <si>
    <t>ks060</t>
  </si>
  <si>
    <t>ks061</t>
  </si>
  <si>
    <t>ks062</t>
  </si>
  <si>
    <t>ks063</t>
  </si>
  <si>
    <t>大正版（改）</t>
  </si>
  <si>
    <t>もう50代の熟女だけど、</t>
  </si>
  <si>
    <t>11月21日(土)</t>
  </si>
  <si>
    <t>ks064</t>
  </si>
  <si>
    <t>ks065</t>
  </si>
  <si>
    <t>スポーツ報知関西</t>
  </si>
  <si>
    <t>全5段つかみ4回</t>
  </si>
  <si>
    <t>11月01日(日)</t>
  </si>
  <si>
    <t>ks066</t>
  </si>
  <si>
    <t>ks067</t>
  </si>
  <si>
    <t>雑誌版りんご</t>
  </si>
  <si>
    <t>求む！50歳以上の女性好き男性</t>
  </si>
  <si>
    <t>11月08日(日)</t>
  </si>
  <si>
    <t>ks068</t>
  </si>
  <si>
    <t>ks069</t>
  </si>
  <si>
    <t>ks070</t>
  </si>
  <si>
    <t>ニッカン西部</t>
  </si>
  <si>
    <t>全5段つかみ5回</t>
  </si>
  <si>
    <t>11月04日(水)</t>
  </si>
  <si>
    <t>ks071</t>
  </si>
  <si>
    <t>11月10日(火)</t>
  </si>
  <si>
    <t>ks072</t>
  </si>
  <si>
    <t>11月16日(月)</t>
  </si>
  <si>
    <t>ks073</t>
  </si>
  <si>
    <t>11月19日(木)</t>
  </si>
  <si>
    <t>ks074</t>
  </si>
  <si>
    <t>11月26日(木)</t>
  </si>
  <si>
    <t>ks075</t>
  </si>
  <si>
    <t>ks076</t>
  </si>
  <si>
    <t>①大正版</t>
  </si>
  <si>
    <t>143「満員御礼！恋愛結婚情報サイト」</t>
  </si>
  <si>
    <t>半2段・半3段つかみ10段保証</t>
  </si>
  <si>
    <t>1～10日</t>
  </si>
  <si>
    <t>ks077</t>
  </si>
  <si>
    <t>②求人風</t>
  </si>
  <si>
    <t>144「逆行出会いで熟女と出会い放題！」</t>
  </si>
  <si>
    <t>11～20日</t>
  </si>
  <si>
    <t>ks078</t>
  </si>
  <si>
    <t>③旧デイリー風</t>
  </si>
  <si>
    <t>145「これまで10人としか会ってないだと？お前、やな奴だな！」</t>
  </si>
  <si>
    <t>21～31日</t>
  </si>
  <si>
    <t>ks079</t>
  </si>
  <si>
    <t>ks080</t>
  </si>
  <si>
    <t>ks081</t>
  </si>
  <si>
    <t>ks082</t>
  </si>
  <si>
    <t>ks083</t>
  </si>
  <si>
    <t>ks084</t>
  </si>
  <si>
    <t>求人風</t>
  </si>
  <si>
    <t>半2段つかみ10段保証</t>
  </si>
  <si>
    <t>10段保証</t>
  </si>
  <si>
    <t>ks085</t>
  </si>
  <si>
    <t>ks086</t>
  </si>
  <si>
    <t>①求人風</t>
  </si>
  <si>
    <t>50〜70代男性限定！熟女好きな男性募集中！</t>
  </si>
  <si>
    <t>東スポ</t>
  </si>
  <si>
    <t>全2段金土 8回セット</t>
  </si>
  <si>
    <t>11/1～</t>
  </si>
  <si>
    <t>ks087</t>
  </si>
  <si>
    <t>②右女9</t>
  </si>
  <si>
    <t>ks088</t>
  </si>
  <si>
    <t>③大正版</t>
  </si>
  <si>
    <t>出会い懇願</t>
  </si>
  <si>
    <t>ks089</t>
  </si>
  <si>
    <t>ks090</t>
  </si>
  <si>
    <t>大正版</t>
  </si>
  <si>
    <t>出会い求人</t>
  </si>
  <si>
    <t>スポーツ報知関西　1回目</t>
  </si>
  <si>
    <t>4C終面雑報</t>
  </si>
  <si>
    <t>ks091</t>
  </si>
  <si>
    <t>旧デイリー風</t>
  </si>
  <si>
    <t>スポーツ報知関西　2回目</t>
  </si>
  <si>
    <t>11月03日(火)</t>
  </si>
  <si>
    <t>ks092</t>
  </si>
  <si>
    <t>雑誌版SPA（りんごver）</t>
  </si>
  <si>
    <t>スポーツ報知関西　3回目</t>
  </si>
  <si>
    <t>11月06日(金)</t>
  </si>
  <si>
    <t>ks093</t>
  </si>
  <si>
    <t>面白⑦</t>
  </si>
  <si>
    <t>出会える人数無制限</t>
  </si>
  <si>
    <t>スポーツ報知関西　4回目</t>
  </si>
  <si>
    <t>ks094</t>
  </si>
  <si>
    <t>スポーツ報知関西　5回目</t>
  </si>
  <si>
    <t>ks095</t>
  </si>
  <si>
    <t>スポーツ報知関西　6回目</t>
  </si>
  <si>
    <t>11月11日(水)</t>
  </si>
  <si>
    <t>ks096</t>
  </si>
  <si>
    <t>スポーツ報知関西　7回目</t>
  </si>
  <si>
    <t>11月12日(木)</t>
  </si>
  <si>
    <t>ks097</t>
  </si>
  <si>
    <t>スポーツ報知関西　8回目</t>
  </si>
  <si>
    <t>11月13日(金)</t>
  </si>
  <si>
    <t>ks098</t>
  </si>
  <si>
    <t>スポーツ報知関西　9回目</t>
  </si>
  <si>
    <t>ks099</t>
  </si>
  <si>
    <t>スポーツ報知関西　10回目</t>
  </si>
  <si>
    <t>ks100</t>
  </si>
  <si>
    <t>スポーツ報知関西　11回目</t>
  </si>
  <si>
    <t>11月17日(火)</t>
  </si>
  <si>
    <t>ks101</t>
  </si>
  <si>
    <t>スポーツ報知関西　12回目</t>
  </si>
  <si>
    <t>11月20日(金)</t>
  </si>
  <si>
    <t>ks102</t>
  </si>
  <si>
    <t>スポーツ報知関西　13回目</t>
  </si>
  <si>
    <t>11月22日(日)</t>
  </si>
  <si>
    <t>ks103</t>
  </si>
  <si>
    <t>共通</t>
  </si>
  <si>
    <t>ks104</t>
  </si>
  <si>
    <t>スポーツ報知西部</t>
  </si>
  <si>
    <t>4C終面雑報 5回以上</t>
  </si>
  <si>
    <t>ks105</t>
  </si>
  <si>
    <t>ks106</t>
  </si>
  <si>
    <t>ks107</t>
  </si>
  <si>
    <t>ks108</t>
  </si>
  <si>
    <t>ks109</t>
  </si>
  <si>
    <t>11月23日(月)</t>
  </si>
  <si>
    <t>ks110</t>
  </si>
  <si>
    <t>ks111</t>
  </si>
  <si>
    <t>NEWS版</t>
  </si>
  <si>
    <t>出会いすぎてお祭り騒ぎ！？</t>
  </si>
  <si>
    <t>ks112</t>
  </si>
  <si>
    <t>ks113</t>
  </si>
  <si>
    <t>求む50歳以上の女性</t>
  </si>
  <si>
    <t>ニッカン関西</t>
  </si>
  <si>
    <t>ks114</t>
  </si>
  <si>
    <t>ks115</t>
  </si>
  <si>
    <t>デイリースポーツ関西</t>
  </si>
  <si>
    <t>ks116</t>
  </si>
  <si>
    <t>ks117</t>
  </si>
  <si>
    <t>ks118</t>
  </si>
  <si>
    <t>ks119</t>
  </si>
  <si>
    <t>ks120</t>
  </si>
  <si>
    <t>ks121</t>
  </si>
  <si>
    <t>九スポ</t>
  </si>
  <si>
    <t>ks122</t>
  </si>
  <si>
    <t>ks123</t>
  </si>
  <si>
    <t>右女3スマホ</t>
  </si>
  <si>
    <t>中京スポーツ</t>
  </si>
  <si>
    <t>ks124</t>
  </si>
  <si>
    <t>ks125</t>
  </si>
  <si>
    <t>ks126</t>
  </si>
  <si>
    <t>ks127</t>
  </si>
  <si>
    <t>143「行列のできる恋愛結婚情報サイト」</t>
  </si>
  <si>
    <t>4C雑報</t>
  </si>
  <si>
    <t>ks128</t>
  </si>
  <si>
    <t>ks129</t>
  </si>
  <si>
    <t>ks130</t>
  </si>
  <si>
    <t>ks131</t>
  </si>
  <si>
    <t>ks132</t>
  </si>
  <si>
    <t>ks133</t>
  </si>
  <si>
    <t>146「もし出会系大賞があったら、このサイトが受賞しているでしょう」</t>
  </si>
  <si>
    <t>11月29日(日)</t>
  </si>
  <si>
    <t>ks134</t>
  </si>
  <si>
    <t>新聞 TOTAL</t>
  </si>
  <si>
    <t>●雑誌 広告</t>
  </si>
  <si>
    <t>rz005</t>
  </si>
  <si>
    <t>日本ジャーナル出版</t>
  </si>
  <si>
    <t>週刊実話</t>
  </si>
  <si>
    <t>表4</t>
  </si>
  <si>
    <t>rz006</t>
  </si>
  <si>
    <t>rz007</t>
  </si>
  <si>
    <t>リイド社</t>
  </si>
  <si>
    <t>横向きキャッチ版</t>
  </si>
  <si>
    <t>女性が好きな私にとって神サイトです</t>
  </si>
  <si>
    <t>コミック乱</t>
  </si>
  <si>
    <t>1C2P</t>
  </si>
  <si>
    <t>11月27日(金)</t>
  </si>
  <si>
    <t>rz008</t>
  </si>
  <si>
    <t>ze001</t>
  </si>
  <si>
    <t>コアマガジン</t>
  </si>
  <si>
    <t>2Pスポーツ新聞_v01_アップル(栗山さん)</t>
  </si>
  <si>
    <t>実話BUNKA超タブー</t>
  </si>
  <si>
    <t>11月02日(月)</t>
  </si>
  <si>
    <t>ze002</t>
  </si>
  <si>
    <t>ze003</t>
  </si>
  <si>
    <t>実話BUNKAタブー</t>
  </si>
  <si>
    <t>ze004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</si>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</sst>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87</v>
      </c>
      <c r="D6" s="180">
        <v>6258000</v>
      </c>
      <c r="E6" s="79">
        <v>2182</v>
      </c>
      <c r="F6" s="79">
        <v>883</v>
      </c>
      <c r="G6" s="79">
        <v>3190</v>
      </c>
      <c r="H6" s="89">
        <v>598</v>
      </c>
      <c r="I6" s="90">
        <v>2</v>
      </c>
      <c r="J6" s="143">
        <f>H6+I6</f>
        <v>600</v>
      </c>
      <c r="K6" s="80">
        <f>IFERROR(J6/G6,"-")</f>
        <v>0.18808777429467</v>
      </c>
      <c r="L6" s="79">
        <v>111</v>
      </c>
      <c r="M6" s="79">
        <v>177</v>
      </c>
      <c r="N6" s="80">
        <f>IFERROR(L6/J6,"-")</f>
        <v>0.185</v>
      </c>
      <c r="O6" s="81">
        <f>IFERROR(D6/J6,"-")</f>
        <v>10430</v>
      </c>
      <c r="P6" s="82">
        <v>143</v>
      </c>
      <c r="Q6" s="80">
        <f>IFERROR(P6/J6,"-")</f>
        <v>0.23833333333333</v>
      </c>
      <c r="R6" s="185">
        <v>7921620</v>
      </c>
      <c r="S6" s="186">
        <f>IFERROR(R6/J6,"-")</f>
        <v>13202.7</v>
      </c>
      <c r="T6" s="186">
        <f>IFERROR(R6/P6,"-")</f>
        <v>55395.944055944</v>
      </c>
      <c r="U6" s="180">
        <f>IFERROR(R6-D6,"-")</f>
        <v>1663620</v>
      </c>
      <c r="V6" s="83">
        <f>R6/D6</f>
        <v>1.2658389261745</v>
      </c>
      <c r="W6" s="77"/>
      <c r="X6" s="142"/>
    </row>
    <row r="7" spans="1:24">
      <c r="A7" s="78"/>
      <c r="B7" s="84" t="s">
        <v>24</v>
      </c>
      <c r="C7" s="84">
        <v>8</v>
      </c>
      <c r="D7" s="180">
        <v>648000</v>
      </c>
      <c r="E7" s="79">
        <v>188</v>
      </c>
      <c r="F7" s="79">
        <v>101</v>
      </c>
      <c r="G7" s="79">
        <v>230</v>
      </c>
      <c r="H7" s="89">
        <v>51</v>
      </c>
      <c r="I7" s="90">
        <v>0</v>
      </c>
      <c r="J7" s="143">
        <f>H7+I7</f>
        <v>51</v>
      </c>
      <c r="K7" s="80">
        <f>IFERROR(J7/G7,"-")</f>
        <v>0.22173913043478</v>
      </c>
      <c r="L7" s="79">
        <v>15</v>
      </c>
      <c r="M7" s="79">
        <v>15</v>
      </c>
      <c r="N7" s="80">
        <f>IFERROR(L7/J7,"-")</f>
        <v>0.29411764705882</v>
      </c>
      <c r="O7" s="81">
        <f>IFERROR(D7/J7,"-")</f>
        <v>12705.882352941</v>
      </c>
      <c r="P7" s="82">
        <v>19</v>
      </c>
      <c r="Q7" s="80">
        <f>IFERROR(P7/J7,"-")</f>
        <v>0.37254901960784</v>
      </c>
      <c r="R7" s="185">
        <v>1336000</v>
      </c>
      <c r="S7" s="186">
        <f>IFERROR(R7/J7,"-")</f>
        <v>26196.078431373</v>
      </c>
      <c r="T7" s="186">
        <f>IFERROR(R7/P7,"-")</f>
        <v>70315.789473684</v>
      </c>
      <c r="U7" s="180">
        <f>IFERROR(R7-D7,"-")</f>
        <v>688000</v>
      </c>
      <c r="V7" s="83">
        <f>R7/D7</f>
        <v>2.0617283950617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6906000</v>
      </c>
      <c r="E10" s="41">
        <f>SUM(E6:E8)</f>
        <v>2370</v>
      </c>
      <c r="F10" s="41">
        <f>SUM(F6:F8)</f>
        <v>984</v>
      </c>
      <c r="G10" s="41">
        <f>SUM(G6:G8)</f>
        <v>3420</v>
      </c>
      <c r="H10" s="41">
        <f>SUM(H6:H8)</f>
        <v>649</v>
      </c>
      <c r="I10" s="41">
        <f>SUM(I6:I8)</f>
        <v>2</v>
      </c>
      <c r="J10" s="41">
        <f>SUM(J6:J8)</f>
        <v>651</v>
      </c>
      <c r="K10" s="42">
        <f>IFERROR(J10/G10,"-")</f>
        <v>0.19035087719298</v>
      </c>
      <c r="L10" s="76">
        <f>SUM(L6:L8)</f>
        <v>126</v>
      </c>
      <c r="M10" s="76">
        <f>SUM(M6:M8)</f>
        <v>192</v>
      </c>
      <c r="N10" s="42">
        <f>IFERROR(L10/J10,"-")</f>
        <v>0.19354838709677</v>
      </c>
      <c r="O10" s="43">
        <f>IFERROR(D10/J10,"-")</f>
        <v>10608.294930876</v>
      </c>
      <c r="P10" s="44">
        <f>SUM(P6:P8)</f>
        <v>162</v>
      </c>
      <c r="Q10" s="42">
        <f>IFERROR(P10/J10,"-")</f>
        <v>0.24884792626728</v>
      </c>
      <c r="R10" s="183">
        <f>SUM(R6:R8)</f>
        <v>9257620</v>
      </c>
      <c r="S10" s="183">
        <f>IFERROR(R10/J10,"-")</f>
        <v>14220.614439324</v>
      </c>
      <c r="T10" s="183">
        <f>IFERROR(P10/P10,"-")</f>
        <v>1</v>
      </c>
      <c r="U10" s="183">
        <f>SUM(U6:U8)</f>
        <v>2351620</v>
      </c>
      <c r="V10" s="45">
        <f>IFERROR(R10/D10,"-")</f>
        <v>1.340518389806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3.0275238095238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42</v>
      </c>
      <c r="L6" s="79">
        <v>0</v>
      </c>
      <c r="M6" s="79">
        <v>147</v>
      </c>
      <c r="N6" s="89">
        <v>21</v>
      </c>
      <c r="O6" s="90">
        <v>0</v>
      </c>
      <c r="P6" s="91">
        <f>N6+O6</f>
        <v>21</v>
      </c>
      <c r="Q6" s="80">
        <f>IFERROR(P6/M6,"-")</f>
        <v>0.14285714285714</v>
      </c>
      <c r="R6" s="79">
        <v>3</v>
      </c>
      <c r="S6" s="79">
        <v>10</v>
      </c>
      <c r="T6" s="80">
        <f>IFERROR(R6/(P6),"-")</f>
        <v>0.14285714285714</v>
      </c>
      <c r="U6" s="186">
        <f>IFERROR(J6/SUM(N6:O10),"-")</f>
        <v>8155.3398058252</v>
      </c>
      <c r="V6" s="82">
        <v>6</v>
      </c>
      <c r="W6" s="80">
        <f>IF(P6=0,"-",V6/P6)</f>
        <v>0.28571428571429</v>
      </c>
      <c r="X6" s="185">
        <v>81000</v>
      </c>
      <c r="Y6" s="186">
        <f>IFERROR(X6/P6,"-")</f>
        <v>3857.1428571429</v>
      </c>
      <c r="Z6" s="186">
        <f>IFERROR(X6/V6,"-")</f>
        <v>13500</v>
      </c>
      <c r="AA6" s="180">
        <f>SUM(X6:X10)-SUM(J6:J10)</f>
        <v>1703120</v>
      </c>
      <c r="AB6" s="83">
        <f>SUM(X6:X10)/SUM(J6:J10)</f>
        <v>3.0275238095238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0.28571428571429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7</v>
      </c>
      <c r="BF6" s="111">
        <f>IF(P6=0,"",IF(BE6=0,"",(BE6/P6)))</f>
        <v>0.33333333333333</v>
      </c>
      <c r="BG6" s="110">
        <v>1</v>
      </c>
      <c r="BH6" s="112">
        <f>IFERROR(BG6/BE6,"-")</f>
        <v>0.14285714285714</v>
      </c>
      <c r="BI6" s="113">
        <v>3000</v>
      </c>
      <c r="BJ6" s="114">
        <f>IFERROR(BI6/BE6,"-")</f>
        <v>428.57142857143</v>
      </c>
      <c r="BK6" s="115">
        <v>1</v>
      </c>
      <c r="BL6" s="115"/>
      <c r="BM6" s="115"/>
      <c r="BN6" s="117">
        <v>3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0.23809523809524</v>
      </c>
      <c r="BY6" s="126">
        <v>5</v>
      </c>
      <c r="BZ6" s="127">
        <f>IFERROR(BY6/BW6,"-")</f>
        <v>1</v>
      </c>
      <c r="CA6" s="128">
        <v>78000</v>
      </c>
      <c r="CB6" s="129">
        <f>IFERROR(CA6/BW6,"-")</f>
        <v>15600</v>
      </c>
      <c r="CC6" s="130">
        <v>2</v>
      </c>
      <c r="CD6" s="130"/>
      <c r="CE6" s="130">
        <v>3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6</v>
      </c>
      <c r="CP6" s="139">
        <v>81000</v>
      </c>
      <c r="CQ6" s="139">
        <v>38000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37</v>
      </c>
      <c r="L7" s="79">
        <v>0</v>
      </c>
      <c r="M7" s="79">
        <v>131</v>
      </c>
      <c r="N7" s="89">
        <v>16</v>
      </c>
      <c r="O7" s="90">
        <v>0</v>
      </c>
      <c r="P7" s="91">
        <f>N7+O7</f>
        <v>16</v>
      </c>
      <c r="Q7" s="80">
        <f>IFERROR(P7/M7,"-")</f>
        <v>0.12213740458015</v>
      </c>
      <c r="R7" s="79">
        <v>3</v>
      </c>
      <c r="S7" s="79">
        <v>5</v>
      </c>
      <c r="T7" s="80">
        <f>IFERROR(R7/(P7),"-")</f>
        <v>0.1875</v>
      </c>
      <c r="U7" s="186"/>
      <c r="V7" s="82">
        <v>4</v>
      </c>
      <c r="W7" s="80">
        <f>IF(P7=0,"-",V7/P7)</f>
        <v>0.25</v>
      </c>
      <c r="X7" s="185">
        <v>12000</v>
      </c>
      <c r="Y7" s="186">
        <f>IFERROR(X7/P7,"-")</f>
        <v>750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0.0625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0.4375</v>
      </c>
      <c r="BP7" s="119">
        <v>1</v>
      </c>
      <c r="BQ7" s="120">
        <f>IFERROR(BP7/BN7,"-")</f>
        <v>0.14285714285714</v>
      </c>
      <c r="BR7" s="121">
        <v>3000</v>
      </c>
      <c r="BS7" s="122">
        <f>IFERROR(BR7/BN7,"-")</f>
        <v>428.57142857143</v>
      </c>
      <c r="BT7" s="123">
        <v>1</v>
      </c>
      <c r="BU7" s="123"/>
      <c r="BV7" s="123"/>
      <c r="BW7" s="124">
        <v>5</v>
      </c>
      <c r="BX7" s="125">
        <f>IF(P7=0,"",IF(BW7=0,"",(BW7/P7)))</f>
        <v>0.3125</v>
      </c>
      <c r="BY7" s="126">
        <v>2</v>
      </c>
      <c r="BZ7" s="127">
        <f>IFERROR(BY7/BW7,"-")</f>
        <v>0.4</v>
      </c>
      <c r="CA7" s="128">
        <v>7000</v>
      </c>
      <c r="CB7" s="129">
        <f>IFERROR(CA7/BW7,"-")</f>
        <v>1400</v>
      </c>
      <c r="CC7" s="130">
        <v>2</v>
      </c>
      <c r="CD7" s="130"/>
      <c r="CE7" s="130"/>
      <c r="CF7" s="131">
        <v>1</v>
      </c>
      <c r="CG7" s="132">
        <f>IF(P7=0,"",IF(CF7=0,"",(CF7/P7)))</f>
        <v>0.0625</v>
      </c>
      <c r="CH7" s="133">
        <v>1</v>
      </c>
      <c r="CI7" s="134">
        <f>IFERROR(CH7/CF7,"-")</f>
        <v>1</v>
      </c>
      <c r="CJ7" s="135">
        <v>2000</v>
      </c>
      <c r="CK7" s="136">
        <f>IFERROR(CJ7/CF7,"-")</f>
        <v>2000</v>
      </c>
      <c r="CL7" s="137"/>
      <c r="CM7" s="137">
        <v>1</v>
      </c>
      <c r="CN7" s="137"/>
      <c r="CO7" s="138">
        <v>4</v>
      </c>
      <c r="CP7" s="139">
        <v>12000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8</v>
      </c>
      <c r="L8" s="79">
        <v>0</v>
      </c>
      <c r="M8" s="79">
        <v>33</v>
      </c>
      <c r="N8" s="89">
        <v>4</v>
      </c>
      <c r="O8" s="90">
        <v>0</v>
      </c>
      <c r="P8" s="91">
        <f>N8+O8</f>
        <v>4</v>
      </c>
      <c r="Q8" s="80">
        <f>IFERROR(P8/M8,"-")</f>
        <v>0.12121212121212</v>
      </c>
      <c r="R8" s="79">
        <v>0</v>
      </c>
      <c r="S8" s="79">
        <v>3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11</v>
      </c>
      <c r="L9" s="79">
        <v>0</v>
      </c>
      <c r="M9" s="79">
        <v>35</v>
      </c>
      <c r="N9" s="89">
        <v>8</v>
      </c>
      <c r="O9" s="90">
        <v>0</v>
      </c>
      <c r="P9" s="91">
        <f>N9+O9</f>
        <v>8</v>
      </c>
      <c r="Q9" s="80">
        <f>IFERROR(P9/M9,"-")</f>
        <v>0.22857142857143</v>
      </c>
      <c r="R9" s="79">
        <v>2</v>
      </c>
      <c r="S9" s="79">
        <v>4</v>
      </c>
      <c r="T9" s="80">
        <f>IFERROR(R9/(P9),"-")</f>
        <v>0.25</v>
      </c>
      <c r="U9" s="186"/>
      <c r="V9" s="82">
        <v>1</v>
      </c>
      <c r="W9" s="80">
        <f>IF(P9=0,"-",V9/P9)</f>
        <v>0.125</v>
      </c>
      <c r="X9" s="185">
        <v>1000</v>
      </c>
      <c r="Y9" s="186">
        <f>IFERROR(X9/P9,"-")</f>
        <v>125</v>
      </c>
      <c r="Z9" s="186">
        <f>IFERROR(X9/V9,"-")</f>
        <v>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0.125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0.375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0.25</v>
      </c>
      <c r="BP9" s="119">
        <v>1</v>
      </c>
      <c r="BQ9" s="120">
        <f>IFERROR(BP9/BN9,"-")</f>
        <v>0.5</v>
      </c>
      <c r="BR9" s="121">
        <v>1000</v>
      </c>
      <c r="BS9" s="122">
        <f>IFERROR(BR9/BN9,"-")</f>
        <v>500</v>
      </c>
      <c r="BT9" s="123">
        <v>1</v>
      </c>
      <c r="BU9" s="123"/>
      <c r="BV9" s="123"/>
      <c r="BW9" s="124">
        <v>1</v>
      </c>
      <c r="BX9" s="125">
        <f>IF(P9=0,"",IF(BW9=0,"",(BW9/P9)))</f>
        <v>0.125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</v>
      </c>
      <c r="CQ9" s="139">
        <v>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179</v>
      </c>
      <c r="L10" s="79">
        <v>121</v>
      </c>
      <c r="M10" s="79">
        <v>61</v>
      </c>
      <c r="N10" s="89">
        <v>54</v>
      </c>
      <c r="O10" s="90">
        <v>0</v>
      </c>
      <c r="P10" s="91">
        <f>N10+O10</f>
        <v>54</v>
      </c>
      <c r="Q10" s="80">
        <f>IFERROR(P10/M10,"-")</f>
        <v>0.88524590163934</v>
      </c>
      <c r="R10" s="79">
        <v>14</v>
      </c>
      <c r="S10" s="79">
        <v>8</v>
      </c>
      <c r="T10" s="80">
        <f>IFERROR(R10/(P10),"-")</f>
        <v>0.25925925925926</v>
      </c>
      <c r="U10" s="186"/>
      <c r="V10" s="82">
        <v>16</v>
      </c>
      <c r="W10" s="80">
        <f>IF(P10=0,"-",V10/P10)</f>
        <v>0.2962962962963</v>
      </c>
      <c r="X10" s="185">
        <v>2449120</v>
      </c>
      <c r="Y10" s="186">
        <f>IFERROR(X10/P10,"-")</f>
        <v>45354.074074074</v>
      </c>
      <c r="Z10" s="186">
        <f>IFERROR(X10/V10,"-")</f>
        <v>153070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0.037037037037037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0.074074074074074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8</v>
      </c>
      <c r="BF10" s="111">
        <f>IF(P10=0,"",IF(BE10=0,"",(BE10/P10)))</f>
        <v>0.14814814814815</v>
      </c>
      <c r="BG10" s="110">
        <v>2</v>
      </c>
      <c r="BH10" s="112">
        <f>IFERROR(BG10/BE10,"-")</f>
        <v>0.25</v>
      </c>
      <c r="BI10" s="113">
        <v>8000</v>
      </c>
      <c r="BJ10" s="114">
        <f>IFERROR(BI10/BE10,"-")</f>
        <v>1000</v>
      </c>
      <c r="BK10" s="115">
        <v>2</v>
      </c>
      <c r="BL10" s="115"/>
      <c r="BM10" s="115"/>
      <c r="BN10" s="117">
        <v>21</v>
      </c>
      <c r="BO10" s="118">
        <f>IF(P10=0,"",IF(BN10=0,"",(BN10/P10)))</f>
        <v>0.38888888888889</v>
      </c>
      <c r="BP10" s="119">
        <v>6</v>
      </c>
      <c r="BQ10" s="120">
        <f>IFERROR(BP10/BN10,"-")</f>
        <v>0.28571428571429</v>
      </c>
      <c r="BR10" s="121">
        <v>1889000</v>
      </c>
      <c r="BS10" s="122">
        <f>IFERROR(BR10/BN10,"-")</f>
        <v>89952.380952381</v>
      </c>
      <c r="BT10" s="123">
        <v>1</v>
      </c>
      <c r="BU10" s="123"/>
      <c r="BV10" s="123">
        <v>5</v>
      </c>
      <c r="BW10" s="124">
        <v>16</v>
      </c>
      <c r="BX10" s="125">
        <f>IF(P10=0,"",IF(BW10=0,"",(BW10/P10)))</f>
        <v>0.2962962962963</v>
      </c>
      <c r="BY10" s="126">
        <v>5</v>
      </c>
      <c r="BZ10" s="127">
        <f>IFERROR(BY10/BW10,"-")</f>
        <v>0.3125</v>
      </c>
      <c r="CA10" s="128">
        <v>296120</v>
      </c>
      <c r="CB10" s="129">
        <f>IFERROR(CA10/BW10,"-")</f>
        <v>18507.5</v>
      </c>
      <c r="CC10" s="130"/>
      <c r="CD10" s="130">
        <v>2</v>
      </c>
      <c r="CE10" s="130">
        <v>3</v>
      </c>
      <c r="CF10" s="131">
        <v>3</v>
      </c>
      <c r="CG10" s="132">
        <f>IF(P10=0,"",IF(CF10=0,"",(CF10/P10)))</f>
        <v>0.055555555555556</v>
      </c>
      <c r="CH10" s="133">
        <v>3</v>
      </c>
      <c r="CI10" s="134">
        <f>IFERROR(CH10/CF10,"-")</f>
        <v>1</v>
      </c>
      <c r="CJ10" s="135">
        <v>256000</v>
      </c>
      <c r="CK10" s="136">
        <f>IFERROR(CJ10/CF10,"-")</f>
        <v>85333.333333333</v>
      </c>
      <c r="CL10" s="137">
        <v>1</v>
      </c>
      <c r="CM10" s="137"/>
      <c r="CN10" s="137">
        <v>2</v>
      </c>
      <c r="CO10" s="138">
        <v>16</v>
      </c>
      <c r="CP10" s="139">
        <v>2449120</v>
      </c>
      <c r="CQ10" s="139">
        <v>975000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2.6535087719298</v>
      </c>
      <c r="B11" s="189" t="s">
        <v>78</v>
      </c>
      <c r="C11" s="189"/>
      <c r="D11" s="189" t="s">
        <v>62</v>
      </c>
      <c r="E11" s="189" t="s">
        <v>63</v>
      </c>
      <c r="F11" s="189" t="s">
        <v>64</v>
      </c>
      <c r="G11" s="88" t="s">
        <v>79</v>
      </c>
      <c r="H11" s="88" t="s">
        <v>66</v>
      </c>
      <c r="I11" s="190" t="s">
        <v>67</v>
      </c>
      <c r="J11" s="180">
        <v>684000</v>
      </c>
      <c r="K11" s="79">
        <v>21</v>
      </c>
      <c r="L11" s="79">
        <v>0</v>
      </c>
      <c r="M11" s="79">
        <v>78</v>
      </c>
      <c r="N11" s="89">
        <v>8</v>
      </c>
      <c r="O11" s="90">
        <v>0</v>
      </c>
      <c r="P11" s="91">
        <f>N11+O11</f>
        <v>8</v>
      </c>
      <c r="Q11" s="80">
        <f>IFERROR(P11/M11,"-")</f>
        <v>0.1025641025641</v>
      </c>
      <c r="R11" s="79">
        <v>3</v>
      </c>
      <c r="S11" s="79">
        <v>2</v>
      </c>
      <c r="T11" s="80">
        <f>IFERROR(R11/(P11),"-")</f>
        <v>0.375</v>
      </c>
      <c r="U11" s="186">
        <f>IFERROR(J11/SUM(N11:O16),"-")</f>
        <v>11400</v>
      </c>
      <c r="V11" s="82">
        <v>1</v>
      </c>
      <c r="W11" s="80">
        <f>IF(P11=0,"-",V11/P11)</f>
        <v>0.125</v>
      </c>
      <c r="X11" s="185">
        <v>71000</v>
      </c>
      <c r="Y11" s="186">
        <f>IFERROR(X11/P11,"-")</f>
        <v>8875</v>
      </c>
      <c r="Z11" s="186">
        <f>IFERROR(X11/V11,"-")</f>
        <v>71000</v>
      </c>
      <c r="AA11" s="180">
        <f>SUM(X11:X16)-SUM(J11:J16)</f>
        <v>1131000</v>
      </c>
      <c r="AB11" s="83">
        <f>SUM(X11:X16)/SUM(J11:J16)</f>
        <v>2.6535087719298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0.375</v>
      </c>
      <c r="BG11" s="110">
        <v>1</v>
      </c>
      <c r="BH11" s="112">
        <f>IFERROR(BG11/BE11,"-")</f>
        <v>0.33333333333333</v>
      </c>
      <c r="BI11" s="113">
        <v>71000</v>
      </c>
      <c r="BJ11" s="114">
        <f>IFERROR(BI11/BE11,"-")</f>
        <v>23666.666666667</v>
      </c>
      <c r="BK11" s="115"/>
      <c r="BL11" s="115"/>
      <c r="BM11" s="115">
        <v>1</v>
      </c>
      <c r="BN11" s="117">
        <v>3</v>
      </c>
      <c r="BO11" s="118">
        <f>IF(P11=0,"",IF(BN11=0,"",(BN11/P11)))</f>
        <v>0.375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71000</v>
      </c>
      <c r="CQ11" s="139">
        <v>71000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80</v>
      </c>
      <c r="C12" s="189"/>
      <c r="D12" s="189" t="s">
        <v>62</v>
      </c>
      <c r="E12" s="189" t="s">
        <v>63</v>
      </c>
      <c r="F12" s="189" t="s">
        <v>76</v>
      </c>
      <c r="G12" s="88"/>
      <c r="H12" s="88"/>
      <c r="I12" s="88"/>
      <c r="J12" s="180"/>
      <c r="K12" s="79">
        <v>59</v>
      </c>
      <c r="L12" s="79">
        <v>41</v>
      </c>
      <c r="M12" s="79">
        <v>25</v>
      </c>
      <c r="N12" s="89">
        <v>18</v>
      </c>
      <c r="O12" s="90">
        <v>0</v>
      </c>
      <c r="P12" s="91">
        <f>N12+O12</f>
        <v>18</v>
      </c>
      <c r="Q12" s="80">
        <f>IFERROR(P12/M12,"-")</f>
        <v>0.72</v>
      </c>
      <c r="R12" s="79">
        <v>3</v>
      </c>
      <c r="S12" s="79">
        <v>2</v>
      </c>
      <c r="T12" s="80">
        <f>IFERROR(R12/(P12),"-")</f>
        <v>0.16666666666667</v>
      </c>
      <c r="U12" s="186"/>
      <c r="V12" s="82">
        <v>6</v>
      </c>
      <c r="W12" s="80">
        <f>IF(P12=0,"-",V12/P12)</f>
        <v>0.33333333333333</v>
      </c>
      <c r="X12" s="185">
        <v>1557000</v>
      </c>
      <c r="Y12" s="186">
        <f>IFERROR(X12/P12,"-")</f>
        <v>86500</v>
      </c>
      <c r="Z12" s="186">
        <f>IFERROR(X12/V12,"-")</f>
        <v>259500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0.055555555555556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3</v>
      </c>
      <c r="BF12" s="111">
        <f>IF(P12=0,"",IF(BE12=0,"",(BE12/P12)))</f>
        <v>0.16666666666667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0.27777777777778</v>
      </c>
      <c r="BP12" s="119">
        <v>2</v>
      </c>
      <c r="BQ12" s="120">
        <f>IFERROR(BP12/BN12,"-")</f>
        <v>0.4</v>
      </c>
      <c r="BR12" s="121">
        <v>15000</v>
      </c>
      <c r="BS12" s="122">
        <f>IFERROR(BR12/BN12,"-")</f>
        <v>3000</v>
      </c>
      <c r="BT12" s="123">
        <v>1</v>
      </c>
      <c r="BU12" s="123">
        <v>1</v>
      </c>
      <c r="BV12" s="123"/>
      <c r="BW12" s="124">
        <v>6</v>
      </c>
      <c r="BX12" s="125">
        <f>IF(P12=0,"",IF(BW12=0,"",(BW12/P12)))</f>
        <v>0.33333333333333</v>
      </c>
      <c r="BY12" s="126">
        <v>2</v>
      </c>
      <c r="BZ12" s="127">
        <f>IFERROR(BY12/BW12,"-")</f>
        <v>0.33333333333333</v>
      </c>
      <c r="CA12" s="128">
        <v>108000</v>
      </c>
      <c r="CB12" s="129">
        <f>IFERROR(CA12/BW12,"-")</f>
        <v>18000</v>
      </c>
      <c r="CC12" s="130"/>
      <c r="CD12" s="130"/>
      <c r="CE12" s="130">
        <v>2</v>
      </c>
      <c r="CF12" s="131">
        <v>3</v>
      </c>
      <c r="CG12" s="132">
        <f>IF(P12=0,"",IF(CF12=0,"",(CF12/P12)))</f>
        <v>0.16666666666667</v>
      </c>
      <c r="CH12" s="133">
        <v>2</v>
      </c>
      <c r="CI12" s="134">
        <f>IFERROR(CH12/CF12,"-")</f>
        <v>0.66666666666667</v>
      </c>
      <c r="CJ12" s="135">
        <v>1434000</v>
      </c>
      <c r="CK12" s="136">
        <f>IFERROR(CJ12/CF12,"-")</f>
        <v>478000</v>
      </c>
      <c r="CL12" s="137"/>
      <c r="CM12" s="137"/>
      <c r="CN12" s="137">
        <v>2</v>
      </c>
      <c r="CO12" s="138">
        <v>6</v>
      </c>
      <c r="CP12" s="139">
        <v>1557000</v>
      </c>
      <c r="CQ12" s="139">
        <v>1425000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81</v>
      </c>
      <c r="C13" s="189"/>
      <c r="D13" s="189" t="s">
        <v>62</v>
      </c>
      <c r="E13" s="189" t="s">
        <v>63</v>
      </c>
      <c r="F13" s="189" t="s">
        <v>64</v>
      </c>
      <c r="G13" s="88" t="s">
        <v>82</v>
      </c>
      <c r="H13" s="88" t="s">
        <v>83</v>
      </c>
      <c r="I13" s="191" t="s">
        <v>84</v>
      </c>
      <c r="J13" s="180"/>
      <c r="K13" s="79">
        <v>22</v>
      </c>
      <c r="L13" s="79">
        <v>0</v>
      </c>
      <c r="M13" s="79">
        <v>59</v>
      </c>
      <c r="N13" s="89">
        <v>9</v>
      </c>
      <c r="O13" s="90">
        <v>0</v>
      </c>
      <c r="P13" s="91">
        <f>N13+O13</f>
        <v>9</v>
      </c>
      <c r="Q13" s="80">
        <f>IFERROR(P13/M13,"-")</f>
        <v>0.15254237288136</v>
      </c>
      <c r="R13" s="79">
        <v>1</v>
      </c>
      <c r="S13" s="79">
        <v>7</v>
      </c>
      <c r="T13" s="80">
        <f>IFERROR(R13/(P13),"-")</f>
        <v>0.11111111111111</v>
      </c>
      <c r="U13" s="186"/>
      <c r="V13" s="82">
        <v>2</v>
      </c>
      <c r="W13" s="80">
        <f>IF(P13=0,"-",V13/P13)</f>
        <v>0.22222222222222</v>
      </c>
      <c r="X13" s="185">
        <v>11000</v>
      </c>
      <c r="Y13" s="186">
        <f>IFERROR(X13/P13,"-")</f>
        <v>1222.2222222222</v>
      </c>
      <c r="Z13" s="186">
        <f>IFERROR(X13/V13,"-")</f>
        <v>5500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0.22222222222222</v>
      </c>
      <c r="AX13" s="104">
        <v>1</v>
      </c>
      <c r="AY13" s="106">
        <f>IFERROR(AX13/AV13,"-")</f>
        <v>0.5</v>
      </c>
      <c r="AZ13" s="107">
        <v>3000</v>
      </c>
      <c r="BA13" s="108">
        <f>IFERROR(AZ13/AV13,"-")</f>
        <v>1500</v>
      </c>
      <c r="BB13" s="109">
        <v>1</v>
      </c>
      <c r="BC13" s="109"/>
      <c r="BD13" s="109"/>
      <c r="BE13" s="110">
        <v>1</v>
      </c>
      <c r="BF13" s="111">
        <f>IF(P13=0,"",IF(BE13=0,"",(BE13/P13)))</f>
        <v>0.11111111111111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5</v>
      </c>
      <c r="BO13" s="118">
        <f>IF(P13=0,"",IF(BN13=0,"",(BN13/P13)))</f>
        <v>0.55555555555556</v>
      </c>
      <c r="BP13" s="119">
        <v>1</v>
      </c>
      <c r="BQ13" s="120">
        <f>IFERROR(BP13/BN13,"-")</f>
        <v>0.2</v>
      </c>
      <c r="BR13" s="121">
        <v>8000</v>
      </c>
      <c r="BS13" s="122">
        <f>IFERROR(BR13/BN13,"-")</f>
        <v>1600</v>
      </c>
      <c r="BT13" s="123"/>
      <c r="BU13" s="123">
        <v>1</v>
      </c>
      <c r="BV13" s="123"/>
      <c r="BW13" s="124">
        <v>1</v>
      </c>
      <c r="BX13" s="125">
        <f>IF(P13=0,"",IF(BW13=0,"",(BW13/P13)))</f>
        <v>0.11111111111111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11000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85</v>
      </c>
      <c r="C14" s="189"/>
      <c r="D14" s="189" t="s">
        <v>62</v>
      </c>
      <c r="E14" s="189" t="s">
        <v>63</v>
      </c>
      <c r="F14" s="189" t="s">
        <v>76</v>
      </c>
      <c r="G14" s="88"/>
      <c r="H14" s="88"/>
      <c r="I14" s="88"/>
      <c r="J14" s="180"/>
      <c r="K14" s="79">
        <v>57</v>
      </c>
      <c r="L14" s="79">
        <v>35</v>
      </c>
      <c r="M14" s="79">
        <v>5</v>
      </c>
      <c r="N14" s="89">
        <v>8</v>
      </c>
      <c r="O14" s="90">
        <v>0</v>
      </c>
      <c r="P14" s="91">
        <f>N14+O14</f>
        <v>8</v>
      </c>
      <c r="Q14" s="80">
        <f>IFERROR(P14/M14,"-")</f>
        <v>1.6</v>
      </c>
      <c r="R14" s="79">
        <v>4</v>
      </c>
      <c r="S14" s="79">
        <v>1</v>
      </c>
      <c r="T14" s="80">
        <f>IFERROR(R14/(P14),"-")</f>
        <v>0.5</v>
      </c>
      <c r="U14" s="186"/>
      <c r="V14" s="82">
        <v>3</v>
      </c>
      <c r="W14" s="80">
        <f>IF(P14=0,"-",V14/P14)</f>
        <v>0.375</v>
      </c>
      <c r="X14" s="185">
        <v>105000</v>
      </c>
      <c r="Y14" s="186">
        <f>IFERROR(X14/P14,"-")</f>
        <v>13125</v>
      </c>
      <c r="Z14" s="186">
        <f>IFERROR(X14/V14,"-")</f>
        <v>35000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0.375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0.25</v>
      </c>
      <c r="BY14" s="126">
        <v>1</v>
      </c>
      <c r="BZ14" s="127">
        <f>IFERROR(BY14/BW14,"-")</f>
        <v>0.5</v>
      </c>
      <c r="CA14" s="128">
        <v>40000</v>
      </c>
      <c r="CB14" s="129">
        <f>IFERROR(CA14/BW14,"-")</f>
        <v>20000</v>
      </c>
      <c r="CC14" s="130"/>
      <c r="CD14" s="130"/>
      <c r="CE14" s="130">
        <v>1</v>
      </c>
      <c r="CF14" s="131">
        <v>2</v>
      </c>
      <c r="CG14" s="132">
        <f>IF(P14=0,"",IF(CF14=0,"",(CF14/P14)))</f>
        <v>0.25</v>
      </c>
      <c r="CH14" s="133">
        <v>2</v>
      </c>
      <c r="CI14" s="134">
        <f>IFERROR(CH14/CF14,"-")</f>
        <v>1</v>
      </c>
      <c r="CJ14" s="135">
        <v>65000</v>
      </c>
      <c r="CK14" s="136">
        <f>IFERROR(CJ14/CF14,"-")</f>
        <v>32500</v>
      </c>
      <c r="CL14" s="137"/>
      <c r="CM14" s="137">
        <v>1</v>
      </c>
      <c r="CN14" s="137">
        <v>1</v>
      </c>
      <c r="CO14" s="138">
        <v>3</v>
      </c>
      <c r="CP14" s="139">
        <v>105000</v>
      </c>
      <c r="CQ14" s="139">
        <v>55000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86</v>
      </c>
      <c r="C15" s="189"/>
      <c r="D15" s="189" t="s">
        <v>87</v>
      </c>
      <c r="E15" s="189" t="s">
        <v>88</v>
      </c>
      <c r="F15" s="189" t="s">
        <v>64</v>
      </c>
      <c r="G15" s="88" t="s">
        <v>82</v>
      </c>
      <c r="H15" s="88" t="s">
        <v>83</v>
      </c>
      <c r="I15" s="190" t="s">
        <v>89</v>
      </c>
      <c r="J15" s="180"/>
      <c r="K15" s="79">
        <v>32</v>
      </c>
      <c r="L15" s="79">
        <v>0</v>
      </c>
      <c r="M15" s="79">
        <v>86</v>
      </c>
      <c r="N15" s="89">
        <v>10</v>
      </c>
      <c r="O15" s="90">
        <v>0</v>
      </c>
      <c r="P15" s="91">
        <f>N15+O15</f>
        <v>10</v>
      </c>
      <c r="Q15" s="80">
        <f>IFERROR(P15/M15,"-")</f>
        <v>0.11627906976744</v>
      </c>
      <c r="R15" s="79">
        <v>2</v>
      </c>
      <c r="S15" s="79">
        <v>2</v>
      </c>
      <c r="T15" s="80">
        <f>IFERROR(R15/(P15),"-")</f>
        <v>0.2</v>
      </c>
      <c r="U15" s="186"/>
      <c r="V15" s="82">
        <v>2</v>
      </c>
      <c r="W15" s="80">
        <f>IF(P15=0,"-",V15/P15)</f>
        <v>0.2</v>
      </c>
      <c r="X15" s="185">
        <v>63000</v>
      </c>
      <c r="Y15" s="186">
        <f>IFERROR(X15/P15,"-")</f>
        <v>6300</v>
      </c>
      <c r="Z15" s="186">
        <f>IFERROR(X15/V15,"-")</f>
        <v>31500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0.2</v>
      </c>
      <c r="BP15" s="119">
        <v>1</v>
      </c>
      <c r="BQ15" s="120">
        <f>IFERROR(BP15/BN15,"-")</f>
        <v>0.5</v>
      </c>
      <c r="BR15" s="121">
        <v>40000</v>
      </c>
      <c r="BS15" s="122">
        <f>IFERROR(BR15/BN15,"-")</f>
        <v>20000</v>
      </c>
      <c r="BT15" s="123"/>
      <c r="BU15" s="123"/>
      <c r="BV15" s="123">
        <v>1</v>
      </c>
      <c r="BW15" s="124">
        <v>5</v>
      </c>
      <c r="BX15" s="125">
        <f>IF(P15=0,"",IF(BW15=0,"",(BW15/P15)))</f>
        <v>0.5</v>
      </c>
      <c r="BY15" s="126">
        <v>1</v>
      </c>
      <c r="BZ15" s="127">
        <f>IFERROR(BY15/BW15,"-")</f>
        <v>0.2</v>
      </c>
      <c r="CA15" s="128">
        <v>23000</v>
      </c>
      <c r="CB15" s="129">
        <f>IFERROR(CA15/BW15,"-")</f>
        <v>4600</v>
      </c>
      <c r="CC15" s="130"/>
      <c r="CD15" s="130"/>
      <c r="CE15" s="130">
        <v>1</v>
      </c>
      <c r="CF15" s="131">
        <v>1</v>
      </c>
      <c r="CG15" s="132">
        <f>IF(P15=0,"",IF(CF15=0,"",(CF15/P15)))</f>
        <v>0.1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63000</v>
      </c>
      <c r="CQ15" s="139">
        <v>40000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90</v>
      </c>
      <c r="C16" s="189"/>
      <c r="D16" s="189" t="s">
        <v>87</v>
      </c>
      <c r="E16" s="189" t="s">
        <v>88</v>
      </c>
      <c r="F16" s="189" t="s">
        <v>76</v>
      </c>
      <c r="G16" s="88"/>
      <c r="H16" s="88"/>
      <c r="I16" s="88"/>
      <c r="J16" s="180"/>
      <c r="K16" s="79">
        <v>25</v>
      </c>
      <c r="L16" s="79">
        <v>23</v>
      </c>
      <c r="M16" s="79">
        <v>14</v>
      </c>
      <c r="N16" s="89">
        <v>7</v>
      </c>
      <c r="O16" s="90">
        <v>0</v>
      </c>
      <c r="P16" s="91">
        <f>N16+O16</f>
        <v>7</v>
      </c>
      <c r="Q16" s="80">
        <f>IFERROR(P16/M16,"-")</f>
        <v>0.5</v>
      </c>
      <c r="R16" s="79">
        <v>1</v>
      </c>
      <c r="S16" s="79">
        <v>2</v>
      </c>
      <c r="T16" s="80">
        <f>IFERROR(R16/(P16),"-")</f>
        <v>0.14285714285714</v>
      </c>
      <c r="U16" s="186"/>
      <c r="V16" s="82">
        <v>1</v>
      </c>
      <c r="W16" s="80">
        <f>IF(P16=0,"-",V16/P16)</f>
        <v>0.14285714285714</v>
      </c>
      <c r="X16" s="185">
        <v>8000</v>
      </c>
      <c r="Y16" s="186">
        <f>IFERROR(X16/P16,"-")</f>
        <v>1142.8571428571</v>
      </c>
      <c r="Z16" s="186">
        <f>IFERROR(X16/V16,"-")</f>
        <v>8000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0.42857142857143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0.42857142857143</v>
      </c>
      <c r="BY16" s="126">
        <v>1</v>
      </c>
      <c r="BZ16" s="127">
        <f>IFERROR(BY16/BW16,"-")</f>
        <v>0.33333333333333</v>
      </c>
      <c r="CA16" s="128">
        <v>8000</v>
      </c>
      <c r="CB16" s="129">
        <f>IFERROR(CA16/BW16,"-")</f>
        <v>2666.6666666667</v>
      </c>
      <c r="CC16" s="130"/>
      <c r="CD16" s="130">
        <v>1</v>
      </c>
      <c r="CE16" s="130"/>
      <c r="CF16" s="131">
        <v>1</v>
      </c>
      <c r="CG16" s="132">
        <f>IF(P16=0,"",IF(CF16=0,"",(CF16/P16)))</f>
        <v>0.14285714285714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8000</v>
      </c>
      <c r="CQ16" s="139">
        <v>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0.59356725146199</v>
      </c>
      <c r="B17" s="189" t="s">
        <v>91</v>
      </c>
      <c r="C17" s="189"/>
      <c r="D17" s="189" t="s">
        <v>92</v>
      </c>
      <c r="E17" s="189" t="s">
        <v>93</v>
      </c>
      <c r="F17" s="189" t="s">
        <v>64</v>
      </c>
      <c r="G17" s="88" t="s">
        <v>82</v>
      </c>
      <c r="H17" s="88" t="s">
        <v>66</v>
      </c>
      <c r="I17" s="190" t="s">
        <v>94</v>
      </c>
      <c r="J17" s="180">
        <v>684000</v>
      </c>
      <c r="K17" s="79">
        <v>32</v>
      </c>
      <c r="L17" s="79">
        <v>0</v>
      </c>
      <c r="M17" s="79">
        <v>85</v>
      </c>
      <c r="N17" s="89">
        <v>13</v>
      </c>
      <c r="O17" s="90">
        <v>1</v>
      </c>
      <c r="P17" s="91">
        <f>N17+O17</f>
        <v>14</v>
      </c>
      <c r="Q17" s="80">
        <f>IFERROR(P17/M17,"-")</f>
        <v>0.16470588235294</v>
      </c>
      <c r="R17" s="79">
        <v>0</v>
      </c>
      <c r="S17" s="79">
        <v>4</v>
      </c>
      <c r="T17" s="80">
        <f>IFERROR(R17/(P17),"-")</f>
        <v>0</v>
      </c>
      <c r="U17" s="186">
        <f>IFERROR(J17/SUM(N17:O22),"-")</f>
        <v>14553.191489362</v>
      </c>
      <c r="V17" s="82">
        <v>1</v>
      </c>
      <c r="W17" s="80">
        <f>IF(P17=0,"-",V17/P17)</f>
        <v>0.071428571428571</v>
      </c>
      <c r="X17" s="185">
        <v>1000</v>
      </c>
      <c r="Y17" s="186">
        <f>IFERROR(X17/P17,"-")</f>
        <v>71.428571428571</v>
      </c>
      <c r="Z17" s="186">
        <f>IFERROR(X17/V17,"-")</f>
        <v>1000</v>
      </c>
      <c r="AA17" s="180">
        <f>SUM(X17:X22)-SUM(J17:J22)</f>
        <v>-278000</v>
      </c>
      <c r="AB17" s="83">
        <f>SUM(X17:X22)/SUM(J17:J22)</f>
        <v>0.59356725146199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4</v>
      </c>
      <c r="BF17" s="111">
        <f>IF(P17=0,"",IF(BE17=0,"",(BE17/P17)))</f>
        <v>0.28571428571429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0.42857142857143</v>
      </c>
      <c r="BP17" s="119">
        <v>1</v>
      </c>
      <c r="BQ17" s="120">
        <f>IFERROR(BP17/BN17,"-")</f>
        <v>0.16666666666667</v>
      </c>
      <c r="BR17" s="121">
        <v>1000</v>
      </c>
      <c r="BS17" s="122">
        <f>IFERROR(BR17/BN17,"-")</f>
        <v>166.66666666667</v>
      </c>
      <c r="BT17" s="123">
        <v>1</v>
      </c>
      <c r="BU17" s="123"/>
      <c r="BV17" s="123"/>
      <c r="BW17" s="124">
        <v>3</v>
      </c>
      <c r="BX17" s="125">
        <f>IF(P17=0,"",IF(BW17=0,"",(BW17/P17)))</f>
        <v>0.21428571428571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0.071428571428571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1000</v>
      </c>
      <c r="CQ17" s="139">
        <v>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92</v>
      </c>
      <c r="E18" s="189" t="s">
        <v>93</v>
      </c>
      <c r="F18" s="189" t="s">
        <v>76</v>
      </c>
      <c r="G18" s="88"/>
      <c r="H18" s="88"/>
      <c r="I18" s="88"/>
      <c r="J18" s="180"/>
      <c r="K18" s="79">
        <v>26</v>
      </c>
      <c r="L18" s="79">
        <v>21</v>
      </c>
      <c r="M18" s="79">
        <v>3</v>
      </c>
      <c r="N18" s="89">
        <v>7</v>
      </c>
      <c r="O18" s="90">
        <v>0</v>
      </c>
      <c r="P18" s="91">
        <f>N18+O18</f>
        <v>7</v>
      </c>
      <c r="Q18" s="80">
        <f>IFERROR(P18/M18,"-")</f>
        <v>2.3333333333333</v>
      </c>
      <c r="R18" s="79">
        <v>2</v>
      </c>
      <c r="S18" s="79">
        <v>1</v>
      </c>
      <c r="T18" s="80">
        <f>IFERROR(R18/(P18),"-")</f>
        <v>0.28571428571429</v>
      </c>
      <c r="U18" s="186"/>
      <c r="V18" s="82">
        <v>1</v>
      </c>
      <c r="W18" s="80">
        <f>IF(P18=0,"-",V18/P18)</f>
        <v>0.14285714285714</v>
      </c>
      <c r="X18" s="185">
        <v>4000</v>
      </c>
      <c r="Y18" s="186">
        <f>IFERROR(X18/P18,"-")</f>
        <v>571.42857142857</v>
      </c>
      <c r="Z18" s="186">
        <f>IFERROR(X18/V18,"-")</f>
        <v>4000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0.14285714285714</v>
      </c>
      <c r="BG18" s="110">
        <v>1</v>
      </c>
      <c r="BH18" s="112">
        <f>IFERROR(BG18/BE18,"-")</f>
        <v>1</v>
      </c>
      <c r="BI18" s="113">
        <v>4000</v>
      </c>
      <c r="BJ18" s="114">
        <f>IFERROR(BI18/BE18,"-")</f>
        <v>4000</v>
      </c>
      <c r="BK18" s="115"/>
      <c r="BL18" s="115">
        <v>1</v>
      </c>
      <c r="BM18" s="115"/>
      <c r="BN18" s="117">
        <v>3</v>
      </c>
      <c r="BO18" s="118">
        <f>IF(P18=0,"",IF(BN18=0,"",(BN18/P18)))</f>
        <v>0.42857142857143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0.14285714285714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2</v>
      </c>
      <c r="CG18" s="132">
        <f>IF(P18=0,"",IF(CF18=0,"",(CF18/P18)))</f>
        <v>0.28571428571429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1</v>
      </c>
      <c r="CP18" s="139">
        <v>4000</v>
      </c>
      <c r="CQ18" s="139">
        <v>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96</v>
      </c>
      <c r="C19" s="189"/>
      <c r="D19" s="189" t="s">
        <v>92</v>
      </c>
      <c r="E19" s="189" t="s">
        <v>93</v>
      </c>
      <c r="F19" s="189" t="s">
        <v>64</v>
      </c>
      <c r="G19" s="88" t="s">
        <v>79</v>
      </c>
      <c r="H19" s="88" t="s">
        <v>83</v>
      </c>
      <c r="I19" s="190" t="s">
        <v>94</v>
      </c>
      <c r="J19" s="180"/>
      <c r="K19" s="79">
        <v>12</v>
      </c>
      <c r="L19" s="79">
        <v>0</v>
      </c>
      <c r="M19" s="79">
        <v>35</v>
      </c>
      <c r="N19" s="89">
        <v>3</v>
      </c>
      <c r="O19" s="90">
        <v>0</v>
      </c>
      <c r="P19" s="91">
        <f>N19+O19</f>
        <v>3</v>
      </c>
      <c r="Q19" s="80">
        <f>IFERROR(P19/M19,"-")</f>
        <v>0.085714285714286</v>
      </c>
      <c r="R19" s="79">
        <v>0</v>
      </c>
      <c r="S19" s="79">
        <v>2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0.33333333333333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97</v>
      </c>
      <c r="C20" s="189"/>
      <c r="D20" s="189" t="s">
        <v>92</v>
      </c>
      <c r="E20" s="189" t="s">
        <v>93</v>
      </c>
      <c r="F20" s="189" t="s">
        <v>76</v>
      </c>
      <c r="G20" s="88"/>
      <c r="H20" s="88"/>
      <c r="I20" s="88"/>
      <c r="J20" s="180"/>
      <c r="K20" s="79">
        <v>33</v>
      </c>
      <c r="L20" s="79">
        <v>22</v>
      </c>
      <c r="M20" s="79">
        <v>11</v>
      </c>
      <c r="N20" s="89">
        <v>9</v>
      </c>
      <c r="O20" s="90">
        <v>0</v>
      </c>
      <c r="P20" s="91">
        <f>N20+O20</f>
        <v>9</v>
      </c>
      <c r="Q20" s="80">
        <f>IFERROR(P20/M20,"-")</f>
        <v>0.81818181818182</v>
      </c>
      <c r="R20" s="79">
        <v>1</v>
      </c>
      <c r="S20" s="79">
        <v>1</v>
      </c>
      <c r="T20" s="80">
        <f>IFERROR(R20/(P20),"-")</f>
        <v>0.11111111111111</v>
      </c>
      <c r="U20" s="186"/>
      <c r="V20" s="82">
        <v>1</v>
      </c>
      <c r="W20" s="80">
        <f>IF(P20=0,"-",V20/P20)</f>
        <v>0.11111111111111</v>
      </c>
      <c r="X20" s="185">
        <v>19000</v>
      </c>
      <c r="Y20" s="186">
        <f>IFERROR(X20/P20,"-")</f>
        <v>2111.1111111111</v>
      </c>
      <c r="Z20" s="186">
        <f>IFERROR(X20/V20,"-")</f>
        <v>19000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0.11111111111111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5</v>
      </c>
      <c r="BX20" s="125">
        <f>IF(P20=0,"",IF(BW20=0,"",(BW20/P20)))</f>
        <v>0.55555555555556</v>
      </c>
      <c r="BY20" s="126">
        <v>1</v>
      </c>
      <c r="BZ20" s="127">
        <f>IFERROR(BY20/BW20,"-")</f>
        <v>0.2</v>
      </c>
      <c r="CA20" s="128">
        <v>19000</v>
      </c>
      <c r="CB20" s="129">
        <f>IFERROR(CA20/BW20,"-")</f>
        <v>3800</v>
      </c>
      <c r="CC20" s="130"/>
      <c r="CD20" s="130">
        <v>1</v>
      </c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19000</v>
      </c>
      <c r="CQ20" s="139">
        <v>19000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98</v>
      </c>
      <c r="C21" s="189"/>
      <c r="D21" s="189" t="s">
        <v>99</v>
      </c>
      <c r="E21" s="189" t="s">
        <v>100</v>
      </c>
      <c r="F21" s="189" t="s">
        <v>64</v>
      </c>
      <c r="G21" s="88" t="s">
        <v>79</v>
      </c>
      <c r="H21" s="88" t="s">
        <v>83</v>
      </c>
      <c r="I21" s="190" t="s">
        <v>101</v>
      </c>
      <c r="J21" s="180"/>
      <c r="K21" s="79">
        <v>8</v>
      </c>
      <c r="L21" s="79">
        <v>0</v>
      </c>
      <c r="M21" s="79">
        <v>59</v>
      </c>
      <c r="N21" s="89">
        <v>2</v>
      </c>
      <c r="O21" s="90">
        <v>0</v>
      </c>
      <c r="P21" s="91">
        <f>N21+O21</f>
        <v>2</v>
      </c>
      <c r="Q21" s="80">
        <f>IFERROR(P21/M21,"-")</f>
        <v>0.033898305084746</v>
      </c>
      <c r="R21" s="79">
        <v>1</v>
      </c>
      <c r="S21" s="79">
        <v>0</v>
      </c>
      <c r="T21" s="80">
        <f>IFERROR(R21/(P21),"-")</f>
        <v>0.5</v>
      </c>
      <c r="U21" s="186"/>
      <c r="V21" s="82">
        <v>1</v>
      </c>
      <c r="W21" s="80">
        <f>IF(P21=0,"-",V21/P21)</f>
        <v>0.5</v>
      </c>
      <c r="X21" s="185">
        <v>18000</v>
      </c>
      <c r="Y21" s="186">
        <f>IFERROR(X21/P21,"-")</f>
        <v>9000</v>
      </c>
      <c r="Z21" s="186">
        <f>IFERROR(X21/V21,"-")</f>
        <v>18000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1</v>
      </c>
      <c r="BP21" s="119">
        <v>1</v>
      </c>
      <c r="BQ21" s="120">
        <f>IFERROR(BP21/BN21,"-")</f>
        <v>0.5</v>
      </c>
      <c r="BR21" s="121">
        <v>18000</v>
      </c>
      <c r="BS21" s="122">
        <f>IFERROR(BR21/BN21,"-")</f>
        <v>9000</v>
      </c>
      <c r="BT21" s="123"/>
      <c r="BU21" s="123"/>
      <c r="BV21" s="123">
        <v>1</v>
      </c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18000</v>
      </c>
      <c r="CQ21" s="139">
        <v>18000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102</v>
      </c>
      <c r="C22" s="189"/>
      <c r="D22" s="189" t="s">
        <v>99</v>
      </c>
      <c r="E22" s="189" t="s">
        <v>100</v>
      </c>
      <c r="F22" s="189" t="s">
        <v>76</v>
      </c>
      <c r="G22" s="88"/>
      <c r="H22" s="88"/>
      <c r="I22" s="88"/>
      <c r="J22" s="180"/>
      <c r="K22" s="79">
        <v>53</v>
      </c>
      <c r="L22" s="79">
        <v>35</v>
      </c>
      <c r="M22" s="79">
        <v>14</v>
      </c>
      <c r="N22" s="89">
        <v>12</v>
      </c>
      <c r="O22" s="90">
        <v>0</v>
      </c>
      <c r="P22" s="91">
        <f>N22+O22</f>
        <v>12</v>
      </c>
      <c r="Q22" s="80">
        <f>IFERROR(P22/M22,"-")</f>
        <v>0.85714285714286</v>
      </c>
      <c r="R22" s="79">
        <v>3</v>
      </c>
      <c r="S22" s="79">
        <v>2</v>
      </c>
      <c r="T22" s="80">
        <f>IFERROR(R22/(P22),"-")</f>
        <v>0.25</v>
      </c>
      <c r="U22" s="186"/>
      <c r="V22" s="82">
        <v>4</v>
      </c>
      <c r="W22" s="80">
        <f>IF(P22=0,"-",V22/P22)</f>
        <v>0.33333333333333</v>
      </c>
      <c r="X22" s="185">
        <v>364000</v>
      </c>
      <c r="Y22" s="186">
        <f>IFERROR(X22/P22,"-")</f>
        <v>30333.333333333</v>
      </c>
      <c r="Z22" s="186">
        <f>IFERROR(X22/V22,"-")</f>
        <v>91000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0.25</v>
      </c>
      <c r="BP22" s="119">
        <v>1</v>
      </c>
      <c r="BQ22" s="120">
        <f>IFERROR(BP22/BN22,"-")</f>
        <v>0.33333333333333</v>
      </c>
      <c r="BR22" s="121">
        <v>3000</v>
      </c>
      <c r="BS22" s="122">
        <f>IFERROR(BR22/BN22,"-")</f>
        <v>1000</v>
      </c>
      <c r="BT22" s="123">
        <v>1</v>
      </c>
      <c r="BU22" s="123"/>
      <c r="BV22" s="123"/>
      <c r="BW22" s="124">
        <v>6</v>
      </c>
      <c r="BX22" s="125">
        <f>IF(P22=0,"",IF(BW22=0,"",(BW22/P22)))</f>
        <v>0.5</v>
      </c>
      <c r="BY22" s="126">
        <v>1</v>
      </c>
      <c r="BZ22" s="127">
        <f>IFERROR(BY22/BW22,"-")</f>
        <v>0.16666666666667</v>
      </c>
      <c r="CA22" s="128">
        <v>347000</v>
      </c>
      <c r="CB22" s="129">
        <f>IFERROR(CA22/BW22,"-")</f>
        <v>57833.333333333</v>
      </c>
      <c r="CC22" s="130"/>
      <c r="CD22" s="130"/>
      <c r="CE22" s="130">
        <v>1</v>
      </c>
      <c r="CF22" s="131">
        <v>3</v>
      </c>
      <c r="CG22" s="132">
        <f>IF(P22=0,"",IF(CF22=0,"",(CF22/P22)))</f>
        <v>0.25</v>
      </c>
      <c r="CH22" s="133">
        <v>2</v>
      </c>
      <c r="CI22" s="134">
        <f>IFERROR(CH22/CF22,"-")</f>
        <v>0.66666666666667</v>
      </c>
      <c r="CJ22" s="135">
        <v>14000</v>
      </c>
      <c r="CK22" s="136">
        <f>IFERROR(CJ22/CF22,"-")</f>
        <v>4666.6666666667</v>
      </c>
      <c r="CL22" s="137"/>
      <c r="CM22" s="137">
        <v>2</v>
      </c>
      <c r="CN22" s="137"/>
      <c r="CO22" s="138">
        <v>4</v>
      </c>
      <c r="CP22" s="139">
        <v>364000</v>
      </c>
      <c r="CQ22" s="139">
        <v>347000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0.70833333333333</v>
      </c>
      <c r="B23" s="189" t="s">
        <v>103</v>
      </c>
      <c r="C23" s="189"/>
      <c r="D23" s="189" t="s">
        <v>62</v>
      </c>
      <c r="E23" s="189" t="s">
        <v>63</v>
      </c>
      <c r="F23" s="189" t="s">
        <v>64</v>
      </c>
      <c r="G23" s="88" t="s">
        <v>104</v>
      </c>
      <c r="H23" s="88" t="s">
        <v>105</v>
      </c>
      <c r="I23" s="191" t="s">
        <v>106</v>
      </c>
      <c r="J23" s="180">
        <v>336000</v>
      </c>
      <c r="K23" s="79">
        <v>5</v>
      </c>
      <c r="L23" s="79">
        <v>0</v>
      </c>
      <c r="M23" s="79">
        <v>42</v>
      </c>
      <c r="N23" s="89">
        <v>2</v>
      </c>
      <c r="O23" s="90">
        <v>0</v>
      </c>
      <c r="P23" s="91">
        <f>N23+O23</f>
        <v>2</v>
      </c>
      <c r="Q23" s="80">
        <f>IFERROR(P23/M23,"-")</f>
        <v>0.047619047619048</v>
      </c>
      <c r="R23" s="79">
        <v>0</v>
      </c>
      <c r="S23" s="79">
        <v>1</v>
      </c>
      <c r="T23" s="80">
        <f>IFERROR(R23/(P23),"-")</f>
        <v>0</v>
      </c>
      <c r="U23" s="186">
        <f>IFERROR(J23/SUM(N23:O27),"-")</f>
        <v>9600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SUM(X23:X27)-SUM(J23:J27)</f>
        <v>-98000</v>
      </c>
      <c r="AB23" s="83">
        <f>SUM(X23:X27)/SUM(J23:J27)</f>
        <v>0.70833333333333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0.5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107</v>
      </c>
      <c r="C24" s="189"/>
      <c r="D24" s="189" t="s">
        <v>99</v>
      </c>
      <c r="E24" s="189" t="s">
        <v>100</v>
      </c>
      <c r="F24" s="189" t="s">
        <v>64</v>
      </c>
      <c r="G24" s="88" t="s">
        <v>104</v>
      </c>
      <c r="H24" s="88" t="s">
        <v>105</v>
      </c>
      <c r="I24" s="190" t="s">
        <v>94</v>
      </c>
      <c r="J24" s="180"/>
      <c r="K24" s="79">
        <v>17</v>
      </c>
      <c r="L24" s="79">
        <v>0</v>
      </c>
      <c r="M24" s="79">
        <v>45</v>
      </c>
      <c r="N24" s="89">
        <v>9</v>
      </c>
      <c r="O24" s="90">
        <v>0</v>
      </c>
      <c r="P24" s="91">
        <f>N24+O24</f>
        <v>9</v>
      </c>
      <c r="Q24" s="80">
        <f>IFERROR(P24/M24,"-")</f>
        <v>0.2</v>
      </c>
      <c r="R24" s="79">
        <v>1</v>
      </c>
      <c r="S24" s="79">
        <v>2</v>
      </c>
      <c r="T24" s="80">
        <f>IFERROR(R24/(P24),"-")</f>
        <v>0.11111111111111</v>
      </c>
      <c r="U24" s="186"/>
      <c r="V24" s="82">
        <v>3</v>
      </c>
      <c r="W24" s="80">
        <f>IF(P24=0,"-",V24/P24)</f>
        <v>0.33333333333333</v>
      </c>
      <c r="X24" s="185">
        <v>23000</v>
      </c>
      <c r="Y24" s="186">
        <f>IFERROR(X24/P24,"-")</f>
        <v>2555.5555555556</v>
      </c>
      <c r="Z24" s="186">
        <f>IFERROR(X24/V24,"-")</f>
        <v>7666.6666666667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0.22222222222222</v>
      </c>
      <c r="BG24" s="110">
        <v>1</v>
      </c>
      <c r="BH24" s="112">
        <f>IFERROR(BG24/BE24,"-")</f>
        <v>0.5</v>
      </c>
      <c r="BI24" s="113">
        <v>15000</v>
      </c>
      <c r="BJ24" s="114">
        <f>IFERROR(BI24/BE24,"-")</f>
        <v>7500</v>
      </c>
      <c r="BK24" s="115">
        <v>1</v>
      </c>
      <c r="BL24" s="115"/>
      <c r="BM24" s="115"/>
      <c r="BN24" s="117">
        <v>3</v>
      </c>
      <c r="BO24" s="118">
        <f>IF(P24=0,"",IF(BN24=0,"",(BN24/P24)))</f>
        <v>0.33333333333333</v>
      </c>
      <c r="BP24" s="119">
        <v>1</v>
      </c>
      <c r="BQ24" s="120">
        <f>IFERROR(BP24/BN24,"-")</f>
        <v>0.33333333333333</v>
      </c>
      <c r="BR24" s="121">
        <v>3000</v>
      </c>
      <c r="BS24" s="122">
        <f>IFERROR(BR24/BN24,"-")</f>
        <v>1000</v>
      </c>
      <c r="BT24" s="123">
        <v>1</v>
      </c>
      <c r="BU24" s="123"/>
      <c r="BV24" s="123"/>
      <c r="BW24" s="124">
        <v>2</v>
      </c>
      <c r="BX24" s="125">
        <f>IF(P24=0,"",IF(BW24=0,"",(BW24/P24)))</f>
        <v>0.22222222222222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>
        <v>2</v>
      </c>
      <c r="CG24" s="132">
        <f>IF(P24=0,"",IF(CF24=0,"",(CF24/P24)))</f>
        <v>0.22222222222222</v>
      </c>
      <c r="CH24" s="133">
        <v>1</v>
      </c>
      <c r="CI24" s="134">
        <f>IFERROR(CH24/CF24,"-")</f>
        <v>0.5</v>
      </c>
      <c r="CJ24" s="135">
        <v>5000</v>
      </c>
      <c r="CK24" s="136">
        <f>IFERROR(CJ24/CF24,"-")</f>
        <v>2500</v>
      </c>
      <c r="CL24" s="137">
        <v>1</v>
      </c>
      <c r="CM24" s="137"/>
      <c r="CN24" s="137"/>
      <c r="CO24" s="138">
        <v>3</v>
      </c>
      <c r="CP24" s="139">
        <v>23000</v>
      </c>
      <c r="CQ24" s="139">
        <v>15000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108</v>
      </c>
      <c r="C25" s="189"/>
      <c r="D25" s="189" t="s">
        <v>109</v>
      </c>
      <c r="E25" s="189" t="s">
        <v>110</v>
      </c>
      <c r="F25" s="189" t="s">
        <v>64</v>
      </c>
      <c r="G25" s="88" t="s">
        <v>104</v>
      </c>
      <c r="H25" s="88" t="s">
        <v>105</v>
      </c>
      <c r="I25" s="191" t="s">
        <v>111</v>
      </c>
      <c r="J25" s="180"/>
      <c r="K25" s="79">
        <v>20</v>
      </c>
      <c r="L25" s="79">
        <v>0</v>
      </c>
      <c r="M25" s="79">
        <v>53</v>
      </c>
      <c r="N25" s="89">
        <v>6</v>
      </c>
      <c r="O25" s="90">
        <v>0</v>
      </c>
      <c r="P25" s="91">
        <f>N25+O25</f>
        <v>6</v>
      </c>
      <c r="Q25" s="80">
        <f>IFERROR(P25/M25,"-")</f>
        <v>0.11320754716981</v>
      </c>
      <c r="R25" s="79">
        <v>2</v>
      </c>
      <c r="S25" s="79">
        <v>2</v>
      </c>
      <c r="T25" s="80">
        <f>IFERROR(R25/(P25),"-")</f>
        <v>0.33333333333333</v>
      </c>
      <c r="U25" s="186"/>
      <c r="V25" s="82">
        <v>3</v>
      </c>
      <c r="W25" s="80">
        <f>IF(P25=0,"-",V25/P25)</f>
        <v>0.5</v>
      </c>
      <c r="X25" s="185">
        <v>35000</v>
      </c>
      <c r="Y25" s="186">
        <f>IFERROR(X25/P25,"-")</f>
        <v>5833.3333333333</v>
      </c>
      <c r="Z25" s="186">
        <f>IFERROR(X25/V25,"-")</f>
        <v>11666.666666667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0.16666666666667</v>
      </c>
      <c r="BG25" s="110">
        <v>1</v>
      </c>
      <c r="BH25" s="112">
        <f>IFERROR(BG25/BE25,"-")</f>
        <v>1</v>
      </c>
      <c r="BI25" s="113">
        <v>15000</v>
      </c>
      <c r="BJ25" s="114">
        <f>IFERROR(BI25/BE25,"-")</f>
        <v>15000</v>
      </c>
      <c r="BK25" s="115"/>
      <c r="BL25" s="115">
        <v>1</v>
      </c>
      <c r="BM25" s="115"/>
      <c r="BN25" s="117">
        <v>2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3</v>
      </c>
      <c r="BX25" s="125">
        <f>IF(P25=0,"",IF(BW25=0,"",(BW25/P25)))</f>
        <v>0.5</v>
      </c>
      <c r="BY25" s="126">
        <v>2</v>
      </c>
      <c r="BZ25" s="127">
        <f>IFERROR(BY25/BW25,"-")</f>
        <v>0.66666666666667</v>
      </c>
      <c r="CA25" s="128">
        <v>20000</v>
      </c>
      <c r="CB25" s="129">
        <f>IFERROR(CA25/BW25,"-")</f>
        <v>6666.6666666667</v>
      </c>
      <c r="CC25" s="130"/>
      <c r="CD25" s="130">
        <v>1</v>
      </c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3</v>
      </c>
      <c r="CP25" s="139">
        <v>35000</v>
      </c>
      <c r="CQ25" s="139">
        <v>16000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112</v>
      </c>
      <c r="C26" s="189"/>
      <c r="D26" s="189" t="s">
        <v>87</v>
      </c>
      <c r="E26" s="189" t="s">
        <v>88</v>
      </c>
      <c r="F26" s="189" t="s">
        <v>64</v>
      </c>
      <c r="G26" s="88" t="s">
        <v>104</v>
      </c>
      <c r="H26" s="88" t="s">
        <v>105</v>
      </c>
      <c r="I26" s="190" t="s">
        <v>67</v>
      </c>
      <c r="J26" s="180"/>
      <c r="K26" s="79">
        <v>18</v>
      </c>
      <c r="L26" s="79">
        <v>0</v>
      </c>
      <c r="M26" s="79">
        <v>56</v>
      </c>
      <c r="N26" s="89">
        <v>5</v>
      </c>
      <c r="O26" s="90">
        <v>0</v>
      </c>
      <c r="P26" s="91">
        <f>N26+O26</f>
        <v>5</v>
      </c>
      <c r="Q26" s="80">
        <f>IFERROR(P26/M26,"-")</f>
        <v>0.089285714285714</v>
      </c>
      <c r="R26" s="79">
        <v>0</v>
      </c>
      <c r="S26" s="79">
        <v>3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0.2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4</v>
      </c>
      <c r="BO26" s="118">
        <f>IF(P26=0,"",IF(BN26=0,"",(BN26/P26)))</f>
        <v>0.8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113</v>
      </c>
      <c r="C27" s="189"/>
      <c r="D27" s="189" t="s">
        <v>75</v>
      </c>
      <c r="E27" s="189" t="s">
        <v>75</v>
      </c>
      <c r="F27" s="189" t="s">
        <v>76</v>
      </c>
      <c r="G27" s="88" t="s">
        <v>77</v>
      </c>
      <c r="H27" s="88"/>
      <c r="I27" s="88"/>
      <c r="J27" s="180"/>
      <c r="K27" s="79">
        <v>125</v>
      </c>
      <c r="L27" s="79">
        <v>52</v>
      </c>
      <c r="M27" s="79">
        <v>41</v>
      </c>
      <c r="N27" s="89">
        <v>13</v>
      </c>
      <c r="O27" s="90">
        <v>0</v>
      </c>
      <c r="P27" s="91">
        <f>N27+O27</f>
        <v>13</v>
      </c>
      <c r="Q27" s="80">
        <f>IFERROR(P27/M27,"-")</f>
        <v>0.31707317073171</v>
      </c>
      <c r="R27" s="79">
        <v>4</v>
      </c>
      <c r="S27" s="79">
        <v>3</v>
      </c>
      <c r="T27" s="80">
        <f>IFERROR(R27/(P27),"-")</f>
        <v>0.30769230769231</v>
      </c>
      <c r="U27" s="186"/>
      <c r="V27" s="82">
        <v>3</v>
      </c>
      <c r="W27" s="80">
        <f>IF(P27=0,"-",V27/P27)</f>
        <v>0.23076923076923</v>
      </c>
      <c r="X27" s="185">
        <v>180000</v>
      </c>
      <c r="Y27" s="186">
        <f>IFERROR(X27/P27,"-")</f>
        <v>13846.153846154</v>
      </c>
      <c r="Z27" s="186">
        <f>IFERROR(X27/V27,"-")</f>
        <v>60000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2</v>
      </c>
      <c r="BF27" s="111">
        <f>IF(P27=0,"",IF(BE27=0,"",(BE27/P27)))</f>
        <v>0.15384615384615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3</v>
      </c>
      <c r="BO27" s="118">
        <f>IF(P27=0,"",IF(BN27=0,"",(BN27/P27)))</f>
        <v>0.23076923076923</v>
      </c>
      <c r="BP27" s="119">
        <v>1</v>
      </c>
      <c r="BQ27" s="120">
        <f>IFERROR(BP27/BN27,"-")</f>
        <v>0.33333333333333</v>
      </c>
      <c r="BR27" s="121">
        <v>75000</v>
      </c>
      <c r="BS27" s="122">
        <f>IFERROR(BR27/BN27,"-")</f>
        <v>25000</v>
      </c>
      <c r="BT27" s="123"/>
      <c r="BU27" s="123"/>
      <c r="BV27" s="123">
        <v>1</v>
      </c>
      <c r="BW27" s="124">
        <v>7</v>
      </c>
      <c r="BX27" s="125">
        <f>IF(P27=0,"",IF(BW27=0,"",(BW27/P27)))</f>
        <v>0.53846153846154</v>
      </c>
      <c r="BY27" s="126">
        <v>2</v>
      </c>
      <c r="BZ27" s="127">
        <f>IFERROR(BY27/BW27,"-")</f>
        <v>0.28571428571429</v>
      </c>
      <c r="CA27" s="128">
        <v>56000</v>
      </c>
      <c r="CB27" s="129">
        <f>IFERROR(CA27/BW27,"-")</f>
        <v>8000</v>
      </c>
      <c r="CC27" s="130"/>
      <c r="CD27" s="130">
        <v>1</v>
      </c>
      <c r="CE27" s="130">
        <v>1</v>
      </c>
      <c r="CF27" s="131">
        <v>1</v>
      </c>
      <c r="CG27" s="132">
        <f>IF(P27=0,"",IF(CF27=0,"",(CF27/P27)))</f>
        <v>0.076923076923077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3</v>
      </c>
      <c r="CP27" s="139">
        <v>180000</v>
      </c>
      <c r="CQ27" s="139">
        <v>75000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0.13333333333333</v>
      </c>
      <c r="B28" s="189" t="s">
        <v>114</v>
      </c>
      <c r="C28" s="189"/>
      <c r="D28" s="189" t="s">
        <v>62</v>
      </c>
      <c r="E28" s="189" t="s">
        <v>63</v>
      </c>
      <c r="F28" s="189" t="s">
        <v>64</v>
      </c>
      <c r="G28" s="88" t="s">
        <v>115</v>
      </c>
      <c r="H28" s="88" t="s">
        <v>116</v>
      </c>
      <c r="I28" s="88" t="s">
        <v>117</v>
      </c>
      <c r="J28" s="180">
        <v>300000</v>
      </c>
      <c r="K28" s="79">
        <v>3</v>
      </c>
      <c r="L28" s="79">
        <v>0</v>
      </c>
      <c r="M28" s="79">
        <v>10</v>
      </c>
      <c r="N28" s="89">
        <v>2</v>
      </c>
      <c r="O28" s="90">
        <v>0</v>
      </c>
      <c r="P28" s="91">
        <f>N28+O28</f>
        <v>2</v>
      </c>
      <c r="Q28" s="80">
        <f>IFERROR(P28/M28,"-")</f>
        <v>0.2</v>
      </c>
      <c r="R28" s="79">
        <v>0</v>
      </c>
      <c r="S28" s="79">
        <v>2</v>
      </c>
      <c r="T28" s="80">
        <f>IFERROR(R28/(P28),"-")</f>
        <v>0</v>
      </c>
      <c r="U28" s="186">
        <f>IFERROR(J28/SUM(N28:O33),"-")</f>
        <v>10714.285714286</v>
      </c>
      <c r="V28" s="82">
        <v>1</v>
      </c>
      <c r="W28" s="80">
        <f>IF(P28=0,"-",V28/P28)</f>
        <v>0.5</v>
      </c>
      <c r="X28" s="185">
        <v>9000</v>
      </c>
      <c r="Y28" s="186">
        <f>IFERROR(X28/P28,"-")</f>
        <v>4500</v>
      </c>
      <c r="Z28" s="186">
        <f>IFERROR(X28/V28,"-")</f>
        <v>9000</v>
      </c>
      <c r="AA28" s="180">
        <f>SUM(X28:X33)-SUM(J28:J33)</f>
        <v>-260000</v>
      </c>
      <c r="AB28" s="83">
        <f>SUM(X28:X33)/SUM(J28:J33)</f>
        <v>0.13333333333333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2</v>
      </c>
      <c r="BF28" s="111">
        <f>IF(P28=0,"",IF(BE28=0,"",(BE28/P28)))</f>
        <v>1</v>
      </c>
      <c r="BG28" s="110">
        <v>1</v>
      </c>
      <c r="BH28" s="112">
        <f>IFERROR(BG28/BE28,"-")</f>
        <v>0.5</v>
      </c>
      <c r="BI28" s="113">
        <v>9000</v>
      </c>
      <c r="BJ28" s="114">
        <f>IFERROR(BI28/BE28,"-")</f>
        <v>4500</v>
      </c>
      <c r="BK28" s="115"/>
      <c r="BL28" s="115"/>
      <c r="BM28" s="115">
        <v>1</v>
      </c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9000</v>
      </c>
      <c r="CQ28" s="139">
        <v>9000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118</v>
      </c>
      <c r="C29" s="189"/>
      <c r="D29" s="189" t="s">
        <v>99</v>
      </c>
      <c r="E29" s="189" t="s">
        <v>100</v>
      </c>
      <c r="F29" s="189" t="s">
        <v>64</v>
      </c>
      <c r="G29" s="88" t="s">
        <v>115</v>
      </c>
      <c r="H29" s="88" t="s">
        <v>116</v>
      </c>
      <c r="I29" s="88" t="s">
        <v>119</v>
      </c>
      <c r="J29" s="180"/>
      <c r="K29" s="79">
        <v>2</v>
      </c>
      <c r="L29" s="79">
        <v>0</v>
      </c>
      <c r="M29" s="79">
        <v>13</v>
      </c>
      <c r="N29" s="89">
        <v>2</v>
      </c>
      <c r="O29" s="90">
        <v>0</v>
      </c>
      <c r="P29" s="91">
        <f>N29+O29</f>
        <v>2</v>
      </c>
      <c r="Q29" s="80">
        <f>IFERROR(P29/M29,"-")</f>
        <v>0.15384615384615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1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120</v>
      </c>
      <c r="C30" s="189"/>
      <c r="D30" s="189" t="s">
        <v>109</v>
      </c>
      <c r="E30" s="189" t="s">
        <v>110</v>
      </c>
      <c r="F30" s="189" t="s">
        <v>64</v>
      </c>
      <c r="G30" s="88" t="s">
        <v>115</v>
      </c>
      <c r="H30" s="88" t="s">
        <v>116</v>
      </c>
      <c r="I30" s="88" t="s">
        <v>121</v>
      </c>
      <c r="J30" s="180"/>
      <c r="K30" s="79">
        <v>8</v>
      </c>
      <c r="L30" s="79">
        <v>0</v>
      </c>
      <c r="M30" s="79">
        <v>19</v>
      </c>
      <c r="N30" s="89">
        <v>4</v>
      </c>
      <c r="O30" s="90">
        <v>0</v>
      </c>
      <c r="P30" s="91">
        <f>N30+O30</f>
        <v>4</v>
      </c>
      <c r="Q30" s="80">
        <f>IFERROR(P30/M30,"-")</f>
        <v>0.21052631578947</v>
      </c>
      <c r="R30" s="79">
        <v>1</v>
      </c>
      <c r="S30" s="79">
        <v>1</v>
      </c>
      <c r="T30" s="80">
        <f>IFERROR(R30/(P30),"-")</f>
        <v>0.25</v>
      </c>
      <c r="U30" s="186"/>
      <c r="V30" s="82">
        <v>2</v>
      </c>
      <c r="W30" s="80">
        <f>IF(P30=0,"-",V30/P30)</f>
        <v>0.5</v>
      </c>
      <c r="X30" s="185">
        <v>29000</v>
      </c>
      <c r="Y30" s="186">
        <f>IFERROR(X30/P30,"-")</f>
        <v>7250</v>
      </c>
      <c r="Z30" s="186">
        <f>IFERROR(X30/V30,"-")</f>
        <v>14500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0.25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0.5</v>
      </c>
      <c r="BP30" s="119">
        <v>1</v>
      </c>
      <c r="BQ30" s="120">
        <f>IFERROR(BP30/BN30,"-")</f>
        <v>0.5</v>
      </c>
      <c r="BR30" s="121">
        <v>26000</v>
      </c>
      <c r="BS30" s="122">
        <f>IFERROR(BR30/BN30,"-")</f>
        <v>13000</v>
      </c>
      <c r="BT30" s="123"/>
      <c r="BU30" s="123"/>
      <c r="BV30" s="123">
        <v>1</v>
      </c>
      <c r="BW30" s="124">
        <v>1</v>
      </c>
      <c r="BX30" s="125">
        <f>IF(P30=0,"",IF(BW30=0,"",(BW30/P30)))</f>
        <v>0.25</v>
      </c>
      <c r="BY30" s="126">
        <v>1</v>
      </c>
      <c r="BZ30" s="127">
        <f>IFERROR(BY30/BW30,"-")</f>
        <v>1</v>
      </c>
      <c r="CA30" s="128">
        <v>3000</v>
      </c>
      <c r="CB30" s="129">
        <f>IFERROR(CA30/BW30,"-")</f>
        <v>3000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29000</v>
      </c>
      <c r="CQ30" s="139">
        <v>26000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122</v>
      </c>
      <c r="C31" s="189"/>
      <c r="D31" s="189" t="s">
        <v>87</v>
      </c>
      <c r="E31" s="189" t="s">
        <v>88</v>
      </c>
      <c r="F31" s="189" t="s">
        <v>64</v>
      </c>
      <c r="G31" s="88" t="s">
        <v>115</v>
      </c>
      <c r="H31" s="88" t="s">
        <v>116</v>
      </c>
      <c r="I31" s="88" t="s">
        <v>123</v>
      </c>
      <c r="J31" s="180"/>
      <c r="K31" s="79">
        <v>8</v>
      </c>
      <c r="L31" s="79">
        <v>0</v>
      </c>
      <c r="M31" s="79">
        <v>20</v>
      </c>
      <c r="N31" s="89">
        <v>4</v>
      </c>
      <c r="O31" s="90">
        <v>0</v>
      </c>
      <c r="P31" s="91">
        <f>N31+O31</f>
        <v>4</v>
      </c>
      <c r="Q31" s="80">
        <f>IFERROR(P31/M31,"-")</f>
        <v>0.2</v>
      </c>
      <c r="R31" s="79">
        <v>0</v>
      </c>
      <c r="S31" s="79">
        <v>2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0.25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2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124</v>
      </c>
      <c r="C32" s="189"/>
      <c r="D32" s="189" t="s">
        <v>92</v>
      </c>
      <c r="E32" s="189" t="s">
        <v>93</v>
      </c>
      <c r="F32" s="189" t="s">
        <v>64</v>
      </c>
      <c r="G32" s="88" t="s">
        <v>115</v>
      </c>
      <c r="H32" s="88" t="s">
        <v>116</v>
      </c>
      <c r="I32" s="88" t="s">
        <v>125</v>
      </c>
      <c r="J32" s="180"/>
      <c r="K32" s="79">
        <v>4</v>
      </c>
      <c r="L32" s="79">
        <v>0</v>
      </c>
      <c r="M32" s="79">
        <v>16</v>
      </c>
      <c r="N32" s="89">
        <v>1</v>
      </c>
      <c r="O32" s="90">
        <v>0</v>
      </c>
      <c r="P32" s="91">
        <f>N32+O32</f>
        <v>1</v>
      </c>
      <c r="Q32" s="80">
        <f>IFERROR(P32/M32,"-")</f>
        <v>0.0625</v>
      </c>
      <c r="R32" s="79">
        <v>0</v>
      </c>
      <c r="S32" s="79">
        <v>1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1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126</v>
      </c>
      <c r="C33" s="189"/>
      <c r="D33" s="189" t="s">
        <v>75</v>
      </c>
      <c r="E33" s="189" t="s">
        <v>75</v>
      </c>
      <c r="F33" s="189" t="s">
        <v>76</v>
      </c>
      <c r="G33" s="88" t="s">
        <v>77</v>
      </c>
      <c r="H33" s="88"/>
      <c r="I33" s="88"/>
      <c r="J33" s="180"/>
      <c r="K33" s="79">
        <v>41</v>
      </c>
      <c r="L33" s="79">
        <v>28</v>
      </c>
      <c r="M33" s="79">
        <v>10</v>
      </c>
      <c r="N33" s="89">
        <v>15</v>
      </c>
      <c r="O33" s="90">
        <v>0</v>
      </c>
      <c r="P33" s="91">
        <f>N33+O33</f>
        <v>15</v>
      </c>
      <c r="Q33" s="80">
        <f>IFERROR(P33/M33,"-")</f>
        <v>1.5</v>
      </c>
      <c r="R33" s="79">
        <v>1</v>
      </c>
      <c r="S33" s="79">
        <v>0</v>
      </c>
      <c r="T33" s="80">
        <f>IFERROR(R33/(P33),"-")</f>
        <v>0.066666666666667</v>
      </c>
      <c r="U33" s="186"/>
      <c r="V33" s="82">
        <v>1</v>
      </c>
      <c r="W33" s="80">
        <f>IF(P33=0,"-",V33/P33)</f>
        <v>0.066666666666667</v>
      </c>
      <c r="X33" s="185">
        <v>2000</v>
      </c>
      <c r="Y33" s="186">
        <f>IFERROR(X33/P33,"-")</f>
        <v>133.33333333333</v>
      </c>
      <c r="Z33" s="186">
        <f>IFERROR(X33/V33,"-")</f>
        <v>2000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0.066666666666667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3</v>
      </c>
      <c r="BO33" s="118">
        <f>IF(P33=0,"",IF(BN33=0,"",(BN33/P33)))</f>
        <v>0.2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8</v>
      </c>
      <c r="BX33" s="125">
        <f>IF(P33=0,"",IF(BW33=0,"",(BW33/P33)))</f>
        <v>0.53333333333333</v>
      </c>
      <c r="BY33" s="126">
        <v>1</v>
      </c>
      <c r="BZ33" s="127">
        <f>IFERROR(BY33/BW33,"-")</f>
        <v>0.125</v>
      </c>
      <c r="CA33" s="128">
        <v>2000</v>
      </c>
      <c r="CB33" s="129">
        <f>IFERROR(CA33/BW33,"-")</f>
        <v>250</v>
      </c>
      <c r="CC33" s="130">
        <v>1</v>
      </c>
      <c r="CD33" s="130"/>
      <c r="CE33" s="130"/>
      <c r="CF33" s="131">
        <v>3</v>
      </c>
      <c r="CG33" s="132">
        <f>IF(P33=0,"",IF(CF33=0,"",(CF33/P33)))</f>
        <v>0.2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1</v>
      </c>
      <c r="CP33" s="139">
        <v>2000</v>
      </c>
      <c r="CQ33" s="139">
        <v>2000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1.6044444444444</v>
      </c>
      <c r="B34" s="189" t="s">
        <v>127</v>
      </c>
      <c r="C34" s="189"/>
      <c r="D34" s="189" t="s">
        <v>128</v>
      </c>
      <c r="E34" s="189" t="s">
        <v>129</v>
      </c>
      <c r="F34" s="189" t="s">
        <v>64</v>
      </c>
      <c r="G34" s="88" t="s">
        <v>79</v>
      </c>
      <c r="H34" s="88" t="s">
        <v>130</v>
      </c>
      <c r="I34" s="88" t="s">
        <v>131</v>
      </c>
      <c r="J34" s="180">
        <v>450000</v>
      </c>
      <c r="K34" s="79">
        <v>14</v>
      </c>
      <c r="L34" s="79">
        <v>0</v>
      </c>
      <c r="M34" s="79">
        <v>48</v>
      </c>
      <c r="N34" s="89">
        <v>6</v>
      </c>
      <c r="O34" s="90">
        <v>0</v>
      </c>
      <c r="P34" s="91">
        <f>N34+O34</f>
        <v>6</v>
      </c>
      <c r="Q34" s="80">
        <f>IFERROR(P34/M34,"-")</f>
        <v>0.125</v>
      </c>
      <c r="R34" s="79">
        <v>3</v>
      </c>
      <c r="S34" s="79">
        <v>3</v>
      </c>
      <c r="T34" s="80">
        <f>IFERROR(R34/(P34),"-")</f>
        <v>0.5</v>
      </c>
      <c r="U34" s="186">
        <f>IFERROR(J34/SUM(N34:O41),"-")</f>
        <v>7258.064516129</v>
      </c>
      <c r="V34" s="82">
        <v>2</v>
      </c>
      <c r="W34" s="80">
        <f>IF(P34=0,"-",V34/P34)</f>
        <v>0.33333333333333</v>
      </c>
      <c r="X34" s="185">
        <v>43000</v>
      </c>
      <c r="Y34" s="186">
        <f>IFERROR(X34/P34,"-")</f>
        <v>7166.6666666667</v>
      </c>
      <c r="Z34" s="186">
        <f>IFERROR(X34/V34,"-")</f>
        <v>21500</v>
      </c>
      <c r="AA34" s="180">
        <f>SUM(X34:X41)-SUM(J34:J41)</f>
        <v>272000</v>
      </c>
      <c r="AB34" s="83">
        <f>SUM(X34:X41)/SUM(J34:J41)</f>
        <v>1.6044444444444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1</v>
      </c>
      <c r="AW34" s="105">
        <f>IF(P34=0,"",IF(AV34=0,"",(AV34/P34)))</f>
        <v>0.16666666666667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3</v>
      </c>
      <c r="BO34" s="118">
        <f>IF(P34=0,"",IF(BN34=0,"",(BN34/P34)))</f>
        <v>0.5</v>
      </c>
      <c r="BP34" s="119">
        <v>2</v>
      </c>
      <c r="BQ34" s="120">
        <f>IFERROR(BP34/BN34,"-")</f>
        <v>0.66666666666667</v>
      </c>
      <c r="BR34" s="121">
        <v>43000</v>
      </c>
      <c r="BS34" s="122">
        <f>IFERROR(BR34/BN34,"-")</f>
        <v>14333.333333333</v>
      </c>
      <c r="BT34" s="123">
        <v>1</v>
      </c>
      <c r="BU34" s="123"/>
      <c r="BV34" s="123">
        <v>1</v>
      </c>
      <c r="BW34" s="124">
        <v>2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43000</v>
      </c>
      <c r="CQ34" s="139">
        <v>41000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132</v>
      </c>
      <c r="C35" s="189"/>
      <c r="D35" s="189" t="s">
        <v>133</v>
      </c>
      <c r="E35" s="189" t="s">
        <v>134</v>
      </c>
      <c r="F35" s="189" t="s">
        <v>64</v>
      </c>
      <c r="G35" s="88"/>
      <c r="H35" s="88" t="s">
        <v>130</v>
      </c>
      <c r="I35" s="88" t="s">
        <v>135</v>
      </c>
      <c r="J35" s="180"/>
      <c r="K35" s="79">
        <v>9</v>
      </c>
      <c r="L35" s="79">
        <v>0</v>
      </c>
      <c r="M35" s="79">
        <v>67</v>
      </c>
      <c r="N35" s="89">
        <v>5</v>
      </c>
      <c r="O35" s="90">
        <v>0</v>
      </c>
      <c r="P35" s="91">
        <f>N35+O35</f>
        <v>5</v>
      </c>
      <c r="Q35" s="80">
        <f>IFERROR(P35/M35,"-")</f>
        <v>0.074626865671642</v>
      </c>
      <c r="R35" s="79">
        <v>0</v>
      </c>
      <c r="S35" s="79">
        <v>2</v>
      </c>
      <c r="T35" s="80">
        <f>IFERROR(R35/(P35),"-")</f>
        <v>0</v>
      </c>
      <c r="U35" s="186"/>
      <c r="V35" s="82">
        <v>1</v>
      </c>
      <c r="W35" s="80">
        <f>IF(P35=0,"-",V35/P35)</f>
        <v>0.2</v>
      </c>
      <c r="X35" s="185">
        <v>5000</v>
      </c>
      <c r="Y35" s="186">
        <f>IFERROR(X35/P35,"-")</f>
        <v>1000</v>
      </c>
      <c r="Z35" s="186">
        <f>IFERROR(X35/V35,"-")</f>
        <v>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0.2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0.8</v>
      </c>
      <c r="BP35" s="119">
        <v>1</v>
      </c>
      <c r="BQ35" s="120">
        <f>IFERROR(BP35/BN35,"-")</f>
        <v>0.25</v>
      </c>
      <c r="BR35" s="121">
        <v>5000</v>
      </c>
      <c r="BS35" s="122">
        <f>IFERROR(BR35/BN35,"-")</f>
        <v>1250</v>
      </c>
      <c r="BT35" s="123">
        <v>1</v>
      </c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136</v>
      </c>
      <c r="C36" s="189"/>
      <c r="D36" s="189" t="s">
        <v>137</v>
      </c>
      <c r="E36" s="189" t="s">
        <v>138</v>
      </c>
      <c r="F36" s="189" t="s">
        <v>64</v>
      </c>
      <c r="G36" s="88"/>
      <c r="H36" s="88" t="s">
        <v>130</v>
      </c>
      <c r="I36" s="88" t="s">
        <v>139</v>
      </c>
      <c r="J36" s="180"/>
      <c r="K36" s="79">
        <v>4</v>
      </c>
      <c r="L36" s="79">
        <v>0</v>
      </c>
      <c r="M36" s="79">
        <v>42</v>
      </c>
      <c r="N36" s="89">
        <v>1</v>
      </c>
      <c r="O36" s="90">
        <v>0</v>
      </c>
      <c r="P36" s="91">
        <f>N36+O36</f>
        <v>1</v>
      </c>
      <c r="Q36" s="80">
        <f>IFERROR(P36/M36,"-")</f>
        <v>0.023809523809524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140</v>
      </c>
      <c r="C37" s="189"/>
      <c r="D37" s="189" t="s">
        <v>75</v>
      </c>
      <c r="E37" s="189" t="s">
        <v>75</v>
      </c>
      <c r="F37" s="189" t="s">
        <v>76</v>
      </c>
      <c r="G37" s="88"/>
      <c r="H37" s="88"/>
      <c r="I37" s="88"/>
      <c r="J37" s="180"/>
      <c r="K37" s="79">
        <v>89</v>
      </c>
      <c r="L37" s="79">
        <v>63</v>
      </c>
      <c r="M37" s="79">
        <v>40</v>
      </c>
      <c r="N37" s="89">
        <v>22</v>
      </c>
      <c r="O37" s="90">
        <v>0</v>
      </c>
      <c r="P37" s="91">
        <f>N37+O37</f>
        <v>22</v>
      </c>
      <c r="Q37" s="80">
        <f>IFERROR(P37/M37,"-")</f>
        <v>0.55</v>
      </c>
      <c r="R37" s="79">
        <v>4</v>
      </c>
      <c r="S37" s="79">
        <v>5</v>
      </c>
      <c r="T37" s="80">
        <f>IFERROR(R37/(P37),"-")</f>
        <v>0.18181818181818</v>
      </c>
      <c r="U37" s="186"/>
      <c r="V37" s="82">
        <v>6</v>
      </c>
      <c r="W37" s="80">
        <f>IF(P37=0,"-",V37/P37)</f>
        <v>0.27272727272727</v>
      </c>
      <c r="X37" s="185">
        <v>601000</v>
      </c>
      <c r="Y37" s="186">
        <f>IFERROR(X37/P37,"-")</f>
        <v>27318.181818182</v>
      </c>
      <c r="Z37" s="186">
        <f>IFERROR(X37/V37,"-")</f>
        <v>100166.66666667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0.045454545454545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1</v>
      </c>
      <c r="BF37" s="111">
        <f>IF(P37=0,"",IF(BE37=0,"",(BE37/P37)))</f>
        <v>0.045454545454545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6</v>
      </c>
      <c r="BO37" s="118">
        <f>IF(P37=0,"",IF(BN37=0,"",(BN37/P37)))</f>
        <v>0.27272727272727</v>
      </c>
      <c r="BP37" s="119">
        <v>2</v>
      </c>
      <c r="BQ37" s="120">
        <f>IFERROR(BP37/BN37,"-")</f>
        <v>0.33333333333333</v>
      </c>
      <c r="BR37" s="121">
        <v>555000</v>
      </c>
      <c r="BS37" s="122">
        <f>IFERROR(BR37/BN37,"-")</f>
        <v>92500</v>
      </c>
      <c r="BT37" s="123"/>
      <c r="BU37" s="123"/>
      <c r="BV37" s="123">
        <v>2</v>
      </c>
      <c r="BW37" s="124">
        <v>7</v>
      </c>
      <c r="BX37" s="125">
        <f>IF(P37=0,"",IF(BW37=0,"",(BW37/P37)))</f>
        <v>0.31818181818182</v>
      </c>
      <c r="BY37" s="126">
        <v>2</v>
      </c>
      <c r="BZ37" s="127">
        <f>IFERROR(BY37/BW37,"-")</f>
        <v>0.28571428571429</v>
      </c>
      <c r="CA37" s="128">
        <v>7000</v>
      </c>
      <c r="CB37" s="129">
        <f>IFERROR(CA37/BW37,"-")</f>
        <v>1000</v>
      </c>
      <c r="CC37" s="130">
        <v>1</v>
      </c>
      <c r="CD37" s="130">
        <v>1</v>
      </c>
      <c r="CE37" s="130"/>
      <c r="CF37" s="131">
        <v>7</v>
      </c>
      <c r="CG37" s="132">
        <f>IF(P37=0,"",IF(CF37=0,"",(CF37/P37)))</f>
        <v>0.31818181818182</v>
      </c>
      <c r="CH37" s="133">
        <v>2</v>
      </c>
      <c r="CI37" s="134">
        <f>IFERROR(CH37/CF37,"-")</f>
        <v>0.28571428571429</v>
      </c>
      <c r="CJ37" s="135">
        <v>39000</v>
      </c>
      <c r="CK37" s="136">
        <f>IFERROR(CJ37/CF37,"-")</f>
        <v>5571.4285714286</v>
      </c>
      <c r="CL37" s="137">
        <v>1</v>
      </c>
      <c r="CM37" s="137"/>
      <c r="CN37" s="137">
        <v>1</v>
      </c>
      <c r="CO37" s="138">
        <v>6</v>
      </c>
      <c r="CP37" s="139">
        <v>601000</v>
      </c>
      <c r="CQ37" s="139">
        <v>535000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/>
      <c r="B38" s="189" t="s">
        <v>141</v>
      </c>
      <c r="C38" s="189"/>
      <c r="D38" s="189" t="s">
        <v>128</v>
      </c>
      <c r="E38" s="189" t="s">
        <v>129</v>
      </c>
      <c r="F38" s="189" t="s">
        <v>64</v>
      </c>
      <c r="G38" s="88" t="s">
        <v>82</v>
      </c>
      <c r="H38" s="88" t="s">
        <v>130</v>
      </c>
      <c r="I38" s="88" t="s">
        <v>131</v>
      </c>
      <c r="J38" s="180"/>
      <c r="K38" s="79">
        <v>10</v>
      </c>
      <c r="L38" s="79">
        <v>0</v>
      </c>
      <c r="M38" s="79">
        <v>37</v>
      </c>
      <c r="N38" s="89">
        <v>6</v>
      </c>
      <c r="O38" s="90">
        <v>0</v>
      </c>
      <c r="P38" s="91">
        <f>N38+O38</f>
        <v>6</v>
      </c>
      <c r="Q38" s="80">
        <f>IFERROR(P38/M38,"-")</f>
        <v>0.16216216216216</v>
      </c>
      <c r="R38" s="79">
        <v>1</v>
      </c>
      <c r="S38" s="79">
        <v>4</v>
      </c>
      <c r="T38" s="80">
        <f>IFERROR(R38/(P38),"-")</f>
        <v>0.16666666666667</v>
      </c>
      <c r="U38" s="186"/>
      <c r="V38" s="82">
        <v>1</v>
      </c>
      <c r="W38" s="80">
        <f>IF(P38=0,"-",V38/P38)</f>
        <v>0.16666666666667</v>
      </c>
      <c r="X38" s="185">
        <v>1000</v>
      </c>
      <c r="Y38" s="186">
        <f>IFERROR(X38/P38,"-")</f>
        <v>166.66666666667</v>
      </c>
      <c r="Z38" s="186">
        <f>IFERROR(X38/V38,"-")</f>
        <v>1000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0.33333333333333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4</v>
      </c>
      <c r="BX38" s="125">
        <f>IF(P38=0,"",IF(BW38=0,"",(BW38/P38)))</f>
        <v>0.66666666666667</v>
      </c>
      <c r="BY38" s="126">
        <v>1</v>
      </c>
      <c r="BZ38" s="127">
        <f>IFERROR(BY38/BW38,"-")</f>
        <v>0.25</v>
      </c>
      <c r="CA38" s="128">
        <v>1000</v>
      </c>
      <c r="CB38" s="129">
        <f>IFERROR(CA38/BW38,"-")</f>
        <v>250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1000</v>
      </c>
      <c r="CQ38" s="139">
        <v>1000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142</v>
      </c>
      <c r="C39" s="189"/>
      <c r="D39" s="189" t="s">
        <v>133</v>
      </c>
      <c r="E39" s="189" t="s">
        <v>134</v>
      </c>
      <c r="F39" s="189" t="s">
        <v>64</v>
      </c>
      <c r="G39" s="88"/>
      <c r="H39" s="88" t="s">
        <v>130</v>
      </c>
      <c r="I39" s="88" t="s">
        <v>135</v>
      </c>
      <c r="J39" s="180"/>
      <c r="K39" s="79">
        <v>7</v>
      </c>
      <c r="L39" s="79">
        <v>0</v>
      </c>
      <c r="M39" s="79">
        <v>32</v>
      </c>
      <c r="N39" s="89">
        <v>4</v>
      </c>
      <c r="O39" s="90">
        <v>0</v>
      </c>
      <c r="P39" s="91">
        <f>N39+O39</f>
        <v>4</v>
      </c>
      <c r="Q39" s="80">
        <f>IFERROR(P39/M39,"-")</f>
        <v>0.125</v>
      </c>
      <c r="R39" s="79">
        <v>0</v>
      </c>
      <c r="S39" s="79">
        <v>1</v>
      </c>
      <c r="T39" s="80">
        <f>IFERROR(R39/(P39),"-")</f>
        <v>0</v>
      </c>
      <c r="U39" s="186"/>
      <c r="V39" s="82">
        <v>2</v>
      </c>
      <c r="W39" s="80">
        <f>IF(P39=0,"-",V39/P39)</f>
        <v>0.5</v>
      </c>
      <c r="X39" s="185">
        <v>12000</v>
      </c>
      <c r="Y39" s="186">
        <f>IFERROR(X39/P39,"-")</f>
        <v>3000</v>
      </c>
      <c r="Z39" s="186">
        <f>IFERROR(X39/V39,"-")</f>
        <v>6000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0.25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0.75</v>
      </c>
      <c r="BP39" s="119">
        <v>2</v>
      </c>
      <c r="BQ39" s="120">
        <f>IFERROR(BP39/BN39,"-")</f>
        <v>0.66666666666667</v>
      </c>
      <c r="BR39" s="121">
        <v>12000</v>
      </c>
      <c r="BS39" s="122">
        <f>IFERROR(BR39/BN39,"-")</f>
        <v>4000</v>
      </c>
      <c r="BT39" s="123">
        <v>1</v>
      </c>
      <c r="BU39" s="123"/>
      <c r="BV39" s="123">
        <v>1</v>
      </c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2</v>
      </c>
      <c r="CP39" s="139">
        <v>12000</v>
      </c>
      <c r="CQ39" s="139">
        <v>9000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143</v>
      </c>
      <c r="C40" s="189"/>
      <c r="D40" s="189" t="s">
        <v>137</v>
      </c>
      <c r="E40" s="189" t="s">
        <v>138</v>
      </c>
      <c r="F40" s="189" t="s">
        <v>64</v>
      </c>
      <c r="G40" s="88"/>
      <c r="H40" s="88" t="s">
        <v>130</v>
      </c>
      <c r="I40" s="88" t="s">
        <v>139</v>
      </c>
      <c r="J40" s="180"/>
      <c r="K40" s="79">
        <v>10</v>
      </c>
      <c r="L40" s="79">
        <v>0</v>
      </c>
      <c r="M40" s="79">
        <v>44</v>
      </c>
      <c r="N40" s="89">
        <v>5</v>
      </c>
      <c r="O40" s="90">
        <v>0</v>
      </c>
      <c r="P40" s="91">
        <f>N40+O40</f>
        <v>5</v>
      </c>
      <c r="Q40" s="80">
        <f>IFERROR(P40/M40,"-")</f>
        <v>0.11363636363636</v>
      </c>
      <c r="R40" s="79">
        <v>1</v>
      </c>
      <c r="S40" s="79">
        <v>2</v>
      </c>
      <c r="T40" s="80">
        <f>IFERROR(R40/(P40),"-")</f>
        <v>0.2</v>
      </c>
      <c r="U40" s="186"/>
      <c r="V40" s="82">
        <v>1</v>
      </c>
      <c r="W40" s="80">
        <f>IF(P40=0,"-",V40/P40)</f>
        <v>0.2</v>
      </c>
      <c r="X40" s="185">
        <v>13000</v>
      </c>
      <c r="Y40" s="186">
        <f>IFERROR(X40/P40,"-")</f>
        <v>2600</v>
      </c>
      <c r="Z40" s="186">
        <f>IFERROR(X40/V40,"-")</f>
        <v>13000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3</v>
      </c>
      <c r="BF40" s="111">
        <f>IF(P40=0,"",IF(BE40=0,"",(BE40/P40)))</f>
        <v>0.6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0.2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0.2</v>
      </c>
      <c r="BY40" s="126">
        <v>1</v>
      </c>
      <c r="BZ40" s="127">
        <f>IFERROR(BY40/BW40,"-")</f>
        <v>1</v>
      </c>
      <c r="CA40" s="128">
        <v>13000</v>
      </c>
      <c r="CB40" s="129">
        <f>IFERROR(CA40/BW40,"-")</f>
        <v>13000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13000</v>
      </c>
      <c r="CQ40" s="139">
        <v>13000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144</v>
      </c>
      <c r="C41" s="189"/>
      <c r="D41" s="189" t="s">
        <v>75</v>
      </c>
      <c r="E41" s="189" t="s">
        <v>75</v>
      </c>
      <c r="F41" s="189" t="s">
        <v>76</v>
      </c>
      <c r="G41" s="88"/>
      <c r="H41" s="88"/>
      <c r="I41" s="88"/>
      <c r="J41" s="180"/>
      <c r="K41" s="79">
        <v>128</v>
      </c>
      <c r="L41" s="79">
        <v>49</v>
      </c>
      <c r="M41" s="79">
        <v>20</v>
      </c>
      <c r="N41" s="89">
        <v>13</v>
      </c>
      <c r="O41" s="90">
        <v>0</v>
      </c>
      <c r="P41" s="91">
        <f>N41+O41</f>
        <v>13</v>
      </c>
      <c r="Q41" s="80">
        <f>IFERROR(P41/M41,"-")</f>
        <v>0.65</v>
      </c>
      <c r="R41" s="79">
        <v>5</v>
      </c>
      <c r="S41" s="79">
        <v>2</v>
      </c>
      <c r="T41" s="80">
        <f>IFERROR(R41/(P41),"-")</f>
        <v>0.38461538461538</v>
      </c>
      <c r="U41" s="186"/>
      <c r="V41" s="82">
        <v>4</v>
      </c>
      <c r="W41" s="80">
        <f>IF(P41=0,"-",V41/P41)</f>
        <v>0.30769230769231</v>
      </c>
      <c r="X41" s="185">
        <v>47000</v>
      </c>
      <c r="Y41" s="186">
        <f>IFERROR(X41/P41,"-")</f>
        <v>3615.3846153846</v>
      </c>
      <c r="Z41" s="186">
        <f>IFERROR(X41/V41,"-")</f>
        <v>11750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0.076923076923077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0.23076923076923</v>
      </c>
      <c r="BP41" s="119">
        <v>2</v>
      </c>
      <c r="BQ41" s="120">
        <f>IFERROR(BP41/BN41,"-")</f>
        <v>0.66666666666667</v>
      </c>
      <c r="BR41" s="121">
        <v>26000</v>
      </c>
      <c r="BS41" s="122">
        <f>IFERROR(BR41/BN41,"-")</f>
        <v>8666.6666666667</v>
      </c>
      <c r="BT41" s="123">
        <v>1</v>
      </c>
      <c r="BU41" s="123"/>
      <c r="BV41" s="123">
        <v>1</v>
      </c>
      <c r="BW41" s="124">
        <v>6</v>
      </c>
      <c r="BX41" s="125">
        <f>IF(P41=0,"",IF(BW41=0,"",(BW41/P41)))</f>
        <v>0.46153846153846</v>
      </c>
      <c r="BY41" s="126">
        <v>1</v>
      </c>
      <c r="BZ41" s="127">
        <f>IFERROR(BY41/BW41,"-")</f>
        <v>0.16666666666667</v>
      </c>
      <c r="CA41" s="128">
        <v>3000</v>
      </c>
      <c r="CB41" s="129">
        <f>IFERROR(CA41/BW41,"-")</f>
        <v>500</v>
      </c>
      <c r="CC41" s="130">
        <v>1</v>
      </c>
      <c r="CD41" s="130"/>
      <c r="CE41" s="130"/>
      <c r="CF41" s="131">
        <v>3</v>
      </c>
      <c r="CG41" s="132">
        <f>IF(P41=0,"",IF(CF41=0,"",(CF41/P41)))</f>
        <v>0.23076923076923</v>
      </c>
      <c r="CH41" s="133">
        <v>1</v>
      </c>
      <c r="CI41" s="134">
        <f>IFERROR(CH41/CF41,"-")</f>
        <v>0.33333333333333</v>
      </c>
      <c r="CJ41" s="135">
        <v>18000</v>
      </c>
      <c r="CK41" s="136">
        <f>IFERROR(CJ41/CF41,"-")</f>
        <v>6000</v>
      </c>
      <c r="CL41" s="137"/>
      <c r="CM41" s="137"/>
      <c r="CN41" s="137">
        <v>1</v>
      </c>
      <c r="CO41" s="138">
        <v>4</v>
      </c>
      <c r="CP41" s="139">
        <v>47000</v>
      </c>
      <c r="CQ41" s="139">
        <v>25000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0.605</v>
      </c>
      <c r="B42" s="189" t="s">
        <v>145</v>
      </c>
      <c r="C42" s="189"/>
      <c r="D42" s="189" t="s">
        <v>146</v>
      </c>
      <c r="E42" s="189" t="s">
        <v>88</v>
      </c>
      <c r="F42" s="189" t="s">
        <v>64</v>
      </c>
      <c r="G42" s="88" t="s">
        <v>71</v>
      </c>
      <c r="H42" s="88" t="s">
        <v>147</v>
      </c>
      <c r="I42" s="88" t="s">
        <v>148</v>
      </c>
      <c r="J42" s="180">
        <v>300000</v>
      </c>
      <c r="K42" s="79">
        <v>20</v>
      </c>
      <c r="L42" s="79">
        <v>0</v>
      </c>
      <c r="M42" s="79">
        <v>114</v>
      </c>
      <c r="N42" s="89">
        <v>6</v>
      </c>
      <c r="O42" s="90">
        <v>0</v>
      </c>
      <c r="P42" s="91">
        <f>N42+O42</f>
        <v>6</v>
      </c>
      <c r="Q42" s="80">
        <f>IFERROR(P42/M42,"-")</f>
        <v>0.052631578947368</v>
      </c>
      <c r="R42" s="79">
        <v>1</v>
      </c>
      <c r="S42" s="79">
        <v>3</v>
      </c>
      <c r="T42" s="80">
        <f>IFERROR(R42/(P42),"-")</f>
        <v>0.16666666666667</v>
      </c>
      <c r="U42" s="186">
        <f>IFERROR(J42/SUM(N42:O43),"-")</f>
        <v>15789.473684211</v>
      </c>
      <c r="V42" s="82">
        <v>1</v>
      </c>
      <c r="W42" s="80">
        <f>IF(P42=0,"-",V42/P42)</f>
        <v>0.16666666666667</v>
      </c>
      <c r="X42" s="185">
        <v>3000</v>
      </c>
      <c r="Y42" s="186">
        <f>IFERROR(X42/P42,"-")</f>
        <v>500</v>
      </c>
      <c r="Z42" s="186">
        <f>IFERROR(X42/V42,"-")</f>
        <v>3000</v>
      </c>
      <c r="AA42" s="180">
        <f>SUM(X42:X43)-SUM(J42:J43)</f>
        <v>-118500</v>
      </c>
      <c r="AB42" s="83">
        <f>SUM(X42:X43)/SUM(J42:J43)</f>
        <v>0.605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>
        <v>2</v>
      </c>
      <c r="AW42" s="105">
        <f>IF(P42=0,"",IF(AV42=0,"",(AV42/P42)))</f>
        <v>0.33333333333333</v>
      </c>
      <c r="AX42" s="104"/>
      <c r="AY42" s="106">
        <f>IFERROR(AX42/AV42,"-")</f>
        <v>0</v>
      </c>
      <c r="AZ42" s="107"/>
      <c r="BA42" s="108">
        <f>IFERROR(AZ42/AV42,"-")</f>
        <v>0</v>
      </c>
      <c r="BB42" s="109"/>
      <c r="BC42" s="109"/>
      <c r="BD42" s="109"/>
      <c r="BE42" s="110">
        <v>1</v>
      </c>
      <c r="BF42" s="111">
        <f>IF(P42=0,"",IF(BE42=0,"",(BE42/P42)))</f>
        <v>0.16666666666667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0.5</v>
      </c>
      <c r="BP42" s="119">
        <v>1</v>
      </c>
      <c r="BQ42" s="120">
        <f>IFERROR(BP42/BN42,"-")</f>
        <v>0.33333333333333</v>
      </c>
      <c r="BR42" s="121">
        <v>3000</v>
      </c>
      <c r="BS42" s="122">
        <f>IFERROR(BR42/BN42,"-")</f>
        <v>1000</v>
      </c>
      <c r="BT42" s="123">
        <v>1</v>
      </c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149</v>
      </c>
      <c r="C43" s="189"/>
      <c r="D43" s="189" t="s">
        <v>146</v>
      </c>
      <c r="E43" s="189" t="s">
        <v>88</v>
      </c>
      <c r="F43" s="189" t="s">
        <v>76</v>
      </c>
      <c r="G43" s="88"/>
      <c r="H43" s="88"/>
      <c r="I43" s="88"/>
      <c r="J43" s="180"/>
      <c r="K43" s="79">
        <v>88</v>
      </c>
      <c r="L43" s="79">
        <v>38</v>
      </c>
      <c r="M43" s="79">
        <v>15</v>
      </c>
      <c r="N43" s="89">
        <v>13</v>
      </c>
      <c r="O43" s="90">
        <v>0</v>
      </c>
      <c r="P43" s="91">
        <f>N43+O43</f>
        <v>13</v>
      </c>
      <c r="Q43" s="80">
        <f>IFERROR(P43/M43,"-")</f>
        <v>0.86666666666667</v>
      </c>
      <c r="R43" s="79">
        <v>3</v>
      </c>
      <c r="S43" s="79">
        <v>1</v>
      </c>
      <c r="T43" s="80">
        <f>IFERROR(R43/(P43),"-")</f>
        <v>0.23076923076923</v>
      </c>
      <c r="U43" s="186"/>
      <c r="V43" s="82">
        <v>3</v>
      </c>
      <c r="W43" s="80">
        <f>IF(P43=0,"-",V43/P43)</f>
        <v>0.23076923076923</v>
      </c>
      <c r="X43" s="185">
        <v>178500</v>
      </c>
      <c r="Y43" s="186">
        <f>IFERROR(X43/P43,"-")</f>
        <v>13730.769230769</v>
      </c>
      <c r="Z43" s="186">
        <f>IFERROR(X43/V43,"-")</f>
        <v>59500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3</v>
      </c>
      <c r="BO43" s="118">
        <f>IF(P43=0,"",IF(BN43=0,"",(BN43/P43)))</f>
        <v>0.23076923076923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8</v>
      </c>
      <c r="BX43" s="125">
        <f>IF(P43=0,"",IF(BW43=0,"",(BW43/P43)))</f>
        <v>0.61538461538462</v>
      </c>
      <c r="BY43" s="126">
        <v>2</v>
      </c>
      <c r="BZ43" s="127">
        <f>IFERROR(BY43/BW43,"-")</f>
        <v>0.25</v>
      </c>
      <c r="CA43" s="128">
        <v>127500</v>
      </c>
      <c r="CB43" s="129">
        <f>IFERROR(CA43/BW43,"-")</f>
        <v>15937.5</v>
      </c>
      <c r="CC43" s="130">
        <v>1</v>
      </c>
      <c r="CD43" s="130"/>
      <c r="CE43" s="130">
        <v>1</v>
      </c>
      <c r="CF43" s="131">
        <v>2</v>
      </c>
      <c r="CG43" s="132">
        <f>IF(P43=0,"",IF(CF43=0,"",(CF43/P43)))</f>
        <v>0.15384615384615</v>
      </c>
      <c r="CH43" s="133">
        <v>1</v>
      </c>
      <c r="CI43" s="134">
        <f>IFERROR(CH43/CF43,"-")</f>
        <v>0.5</v>
      </c>
      <c r="CJ43" s="135">
        <v>51000</v>
      </c>
      <c r="CK43" s="136">
        <f>IFERROR(CJ43/CF43,"-")</f>
        <v>25500</v>
      </c>
      <c r="CL43" s="137"/>
      <c r="CM43" s="137"/>
      <c r="CN43" s="137">
        <v>1</v>
      </c>
      <c r="CO43" s="138">
        <v>3</v>
      </c>
      <c r="CP43" s="139">
        <v>178500</v>
      </c>
      <c r="CQ43" s="139">
        <v>124500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0.53333333333333</v>
      </c>
      <c r="B44" s="189" t="s">
        <v>150</v>
      </c>
      <c r="C44" s="189"/>
      <c r="D44" s="189" t="s">
        <v>151</v>
      </c>
      <c r="E44" s="189" t="s">
        <v>152</v>
      </c>
      <c r="F44" s="189" t="s">
        <v>64</v>
      </c>
      <c r="G44" s="88" t="s">
        <v>153</v>
      </c>
      <c r="H44" s="88" t="s">
        <v>154</v>
      </c>
      <c r="I44" s="88" t="s">
        <v>155</v>
      </c>
      <c r="J44" s="180">
        <v>600000</v>
      </c>
      <c r="K44" s="79">
        <v>39</v>
      </c>
      <c r="L44" s="79">
        <v>0</v>
      </c>
      <c r="M44" s="79">
        <v>160</v>
      </c>
      <c r="N44" s="89">
        <v>20</v>
      </c>
      <c r="O44" s="90">
        <v>0</v>
      </c>
      <c r="P44" s="91">
        <f>N44+O44</f>
        <v>20</v>
      </c>
      <c r="Q44" s="80">
        <f>IFERROR(P44/M44,"-")</f>
        <v>0.125</v>
      </c>
      <c r="R44" s="79">
        <v>3</v>
      </c>
      <c r="S44" s="79">
        <v>9</v>
      </c>
      <c r="T44" s="80">
        <f>IFERROR(R44/(P44),"-")</f>
        <v>0.15</v>
      </c>
      <c r="U44" s="186">
        <f>IFERROR(J44/SUM(N44:O47),"-")</f>
        <v>8450.7042253521</v>
      </c>
      <c r="V44" s="82">
        <v>3</v>
      </c>
      <c r="W44" s="80">
        <f>IF(P44=0,"-",V44/P44)</f>
        <v>0.15</v>
      </c>
      <c r="X44" s="185">
        <v>33000</v>
      </c>
      <c r="Y44" s="186">
        <f>IFERROR(X44/P44,"-")</f>
        <v>1650</v>
      </c>
      <c r="Z44" s="186">
        <f>IFERROR(X44/V44,"-")</f>
        <v>11000</v>
      </c>
      <c r="AA44" s="180">
        <f>SUM(X44:X47)-SUM(J44:J47)</f>
        <v>-280000</v>
      </c>
      <c r="AB44" s="83">
        <f>SUM(X44:X47)/SUM(J44:J47)</f>
        <v>0.53333333333333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0.1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9</v>
      </c>
      <c r="BO44" s="118">
        <f>IF(P44=0,"",IF(BN44=0,"",(BN44/P44)))</f>
        <v>0.45</v>
      </c>
      <c r="BP44" s="119">
        <v>1</v>
      </c>
      <c r="BQ44" s="120">
        <f>IFERROR(BP44/BN44,"-")</f>
        <v>0.11111111111111</v>
      </c>
      <c r="BR44" s="121">
        <v>26000</v>
      </c>
      <c r="BS44" s="122">
        <f>IFERROR(BR44/BN44,"-")</f>
        <v>2888.8888888889</v>
      </c>
      <c r="BT44" s="123"/>
      <c r="BU44" s="123"/>
      <c r="BV44" s="123">
        <v>1</v>
      </c>
      <c r="BW44" s="124">
        <v>6</v>
      </c>
      <c r="BX44" s="125">
        <f>IF(P44=0,"",IF(BW44=0,"",(BW44/P44)))</f>
        <v>0.3</v>
      </c>
      <c r="BY44" s="126">
        <v>2</v>
      </c>
      <c r="BZ44" s="127">
        <f>IFERROR(BY44/BW44,"-")</f>
        <v>0.33333333333333</v>
      </c>
      <c r="CA44" s="128">
        <v>7000</v>
      </c>
      <c r="CB44" s="129">
        <f>IFERROR(CA44/BW44,"-")</f>
        <v>1166.6666666667</v>
      </c>
      <c r="CC44" s="130">
        <v>1</v>
      </c>
      <c r="CD44" s="130">
        <v>1</v>
      </c>
      <c r="CE44" s="130"/>
      <c r="CF44" s="131">
        <v>3</v>
      </c>
      <c r="CG44" s="132">
        <f>IF(P44=0,"",IF(CF44=0,"",(CF44/P44)))</f>
        <v>0.15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3</v>
      </c>
      <c r="CP44" s="139">
        <v>33000</v>
      </c>
      <c r="CQ44" s="139">
        <v>26000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156</v>
      </c>
      <c r="C45" s="189"/>
      <c r="D45" s="189" t="s">
        <v>157</v>
      </c>
      <c r="E45" s="189" t="s">
        <v>88</v>
      </c>
      <c r="F45" s="189" t="s">
        <v>64</v>
      </c>
      <c r="G45" s="88"/>
      <c r="H45" s="88" t="s">
        <v>154</v>
      </c>
      <c r="I45" s="88"/>
      <c r="J45" s="180"/>
      <c r="K45" s="79">
        <v>44</v>
      </c>
      <c r="L45" s="79">
        <v>0</v>
      </c>
      <c r="M45" s="79">
        <v>130</v>
      </c>
      <c r="N45" s="89">
        <v>20</v>
      </c>
      <c r="O45" s="90">
        <v>0</v>
      </c>
      <c r="P45" s="91">
        <f>N45+O45</f>
        <v>20</v>
      </c>
      <c r="Q45" s="80">
        <f>IFERROR(P45/M45,"-")</f>
        <v>0.15384615384615</v>
      </c>
      <c r="R45" s="79">
        <v>2</v>
      </c>
      <c r="S45" s="79">
        <v>4</v>
      </c>
      <c r="T45" s="80">
        <f>IFERROR(R45/(P45),"-")</f>
        <v>0.1</v>
      </c>
      <c r="U45" s="186"/>
      <c r="V45" s="82">
        <v>5</v>
      </c>
      <c r="W45" s="80">
        <f>IF(P45=0,"-",V45/P45)</f>
        <v>0.25</v>
      </c>
      <c r="X45" s="185">
        <v>48000</v>
      </c>
      <c r="Y45" s="186">
        <f>IFERROR(X45/P45,"-")</f>
        <v>2400</v>
      </c>
      <c r="Z45" s="186">
        <f>IFERROR(X45/V45,"-")</f>
        <v>9600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0.05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>
        <v>1</v>
      </c>
      <c r="AW45" s="105">
        <f>IF(P45=0,"",IF(AV45=0,"",(AV45/P45)))</f>
        <v>0.05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2</v>
      </c>
      <c r="BF45" s="111">
        <f>IF(P45=0,"",IF(BE45=0,"",(BE45/P45)))</f>
        <v>0.1</v>
      </c>
      <c r="BG45" s="110">
        <v>1</v>
      </c>
      <c r="BH45" s="112">
        <f>IFERROR(BG45/BE45,"-")</f>
        <v>0.5</v>
      </c>
      <c r="BI45" s="113">
        <v>2000</v>
      </c>
      <c r="BJ45" s="114">
        <f>IFERROR(BI45/BE45,"-")</f>
        <v>1000</v>
      </c>
      <c r="BK45" s="115"/>
      <c r="BL45" s="115">
        <v>1</v>
      </c>
      <c r="BM45" s="115"/>
      <c r="BN45" s="117">
        <v>11</v>
      </c>
      <c r="BO45" s="118">
        <f>IF(P45=0,"",IF(BN45=0,"",(BN45/P45)))</f>
        <v>0.55</v>
      </c>
      <c r="BP45" s="119">
        <v>3</v>
      </c>
      <c r="BQ45" s="120">
        <f>IFERROR(BP45/BN45,"-")</f>
        <v>0.27272727272727</v>
      </c>
      <c r="BR45" s="121">
        <v>40000</v>
      </c>
      <c r="BS45" s="122">
        <f>IFERROR(BR45/BN45,"-")</f>
        <v>3636.3636363636</v>
      </c>
      <c r="BT45" s="123">
        <v>2</v>
      </c>
      <c r="BU45" s="123"/>
      <c r="BV45" s="123">
        <v>1</v>
      </c>
      <c r="BW45" s="124">
        <v>5</v>
      </c>
      <c r="BX45" s="125">
        <f>IF(P45=0,"",IF(BW45=0,"",(BW45/P45)))</f>
        <v>0.25</v>
      </c>
      <c r="BY45" s="126">
        <v>1</v>
      </c>
      <c r="BZ45" s="127">
        <f>IFERROR(BY45/BW45,"-")</f>
        <v>0.2</v>
      </c>
      <c r="CA45" s="128">
        <v>6000</v>
      </c>
      <c r="CB45" s="129">
        <f>IFERROR(CA45/BW45,"-")</f>
        <v>1200</v>
      </c>
      <c r="CC45" s="130"/>
      <c r="CD45" s="130">
        <v>1</v>
      </c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5</v>
      </c>
      <c r="CP45" s="139">
        <v>48000</v>
      </c>
      <c r="CQ45" s="139">
        <v>38000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158</v>
      </c>
      <c r="C46" s="189"/>
      <c r="D46" s="189" t="s">
        <v>159</v>
      </c>
      <c r="E46" s="189" t="s">
        <v>160</v>
      </c>
      <c r="F46" s="189" t="s">
        <v>64</v>
      </c>
      <c r="G46" s="88"/>
      <c r="H46" s="88" t="s">
        <v>154</v>
      </c>
      <c r="I46" s="88"/>
      <c r="J46" s="180"/>
      <c r="K46" s="79">
        <v>15</v>
      </c>
      <c r="L46" s="79">
        <v>0</v>
      </c>
      <c r="M46" s="79">
        <v>58</v>
      </c>
      <c r="N46" s="89">
        <v>7</v>
      </c>
      <c r="O46" s="90">
        <v>0</v>
      </c>
      <c r="P46" s="91">
        <f>N46+O46</f>
        <v>7</v>
      </c>
      <c r="Q46" s="80">
        <f>IFERROR(P46/M46,"-")</f>
        <v>0.12068965517241</v>
      </c>
      <c r="R46" s="79">
        <v>0</v>
      </c>
      <c r="S46" s="79">
        <v>5</v>
      </c>
      <c r="T46" s="80">
        <f>IFERROR(R46/(P46),"-")</f>
        <v>0</v>
      </c>
      <c r="U46" s="186"/>
      <c r="V46" s="82">
        <v>3</v>
      </c>
      <c r="W46" s="80">
        <f>IF(P46=0,"-",V46/P46)</f>
        <v>0.42857142857143</v>
      </c>
      <c r="X46" s="185">
        <v>16000</v>
      </c>
      <c r="Y46" s="186">
        <f>IFERROR(X46/P46,"-")</f>
        <v>2285.7142857143</v>
      </c>
      <c r="Z46" s="186">
        <f>IFERROR(X46/V46,"-")</f>
        <v>5333.3333333333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0.14285714285714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4</v>
      </c>
      <c r="BF46" s="111">
        <f>IF(P46=0,"",IF(BE46=0,"",(BE46/P46)))</f>
        <v>0.57142857142857</v>
      </c>
      <c r="BG46" s="110">
        <v>2</v>
      </c>
      <c r="BH46" s="112">
        <f>IFERROR(BG46/BE46,"-")</f>
        <v>0.5</v>
      </c>
      <c r="BI46" s="113">
        <v>11000</v>
      </c>
      <c r="BJ46" s="114">
        <f>IFERROR(BI46/BE46,"-")</f>
        <v>2750</v>
      </c>
      <c r="BK46" s="115">
        <v>1</v>
      </c>
      <c r="BL46" s="115">
        <v>1</v>
      </c>
      <c r="BM46" s="115"/>
      <c r="BN46" s="117">
        <v>2</v>
      </c>
      <c r="BO46" s="118">
        <f>IF(P46=0,"",IF(BN46=0,"",(BN46/P46)))</f>
        <v>0.28571428571429</v>
      </c>
      <c r="BP46" s="119">
        <v>1</v>
      </c>
      <c r="BQ46" s="120">
        <f>IFERROR(BP46/BN46,"-")</f>
        <v>0.5</v>
      </c>
      <c r="BR46" s="121">
        <v>5000</v>
      </c>
      <c r="BS46" s="122">
        <f>IFERROR(BR46/BN46,"-")</f>
        <v>2500</v>
      </c>
      <c r="BT46" s="123">
        <v>1</v>
      </c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3</v>
      </c>
      <c r="CP46" s="139">
        <v>16000</v>
      </c>
      <c r="CQ46" s="139">
        <v>6000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161</v>
      </c>
      <c r="C47" s="189"/>
      <c r="D47" s="189" t="s">
        <v>75</v>
      </c>
      <c r="E47" s="189" t="s">
        <v>75</v>
      </c>
      <c r="F47" s="189" t="s">
        <v>76</v>
      </c>
      <c r="G47" s="88"/>
      <c r="H47" s="88"/>
      <c r="I47" s="88"/>
      <c r="J47" s="180"/>
      <c r="K47" s="79">
        <v>91</v>
      </c>
      <c r="L47" s="79">
        <v>64</v>
      </c>
      <c r="M47" s="79">
        <v>42</v>
      </c>
      <c r="N47" s="89">
        <v>23</v>
      </c>
      <c r="O47" s="90">
        <v>1</v>
      </c>
      <c r="P47" s="91">
        <f>N47+O47</f>
        <v>24</v>
      </c>
      <c r="Q47" s="80">
        <f>IFERROR(P47/M47,"-")</f>
        <v>0.57142857142857</v>
      </c>
      <c r="R47" s="79">
        <v>4</v>
      </c>
      <c r="S47" s="79">
        <v>3</v>
      </c>
      <c r="T47" s="80">
        <f>IFERROR(R47/(P47),"-")</f>
        <v>0.16666666666667</v>
      </c>
      <c r="U47" s="186"/>
      <c r="V47" s="82">
        <v>5</v>
      </c>
      <c r="W47" s="80">
        <f>IF(P47=0,"-",V47/P47)</f>
        <v>0.20833333333333</v>
      </c>
      <c r="X47" s="185">
        <v>223000</v>
      </c>
      <c r="Y47" s="186">
        <f>IFERROR(X47/P47,"-")</f>
        <v>9291.6666666667</v>
      </c>
      <c r="Z47" s="186">
        <f>IFERROR(X47/V47,"-")</f>
        <v>44600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3</v>
      </c>
      <c r="BF47" s="111">
        <f>IF(P47=0,"",IF(BE47=0,"",(BE47/P47)))</f>
        <v>0.125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9</v>
      </c>
      <c r="BO47" s="118">
        <f>IF(P47=0,"",IF(BN47=0,"",(BN47/P47)))</f>
        <v>0.375</v>
      </c>
      <c r="BP47" s="119">
        <v>2</v>
      </c>
      <c r="BQ47" s="120">
        <f>IFERROR(BP47/BN47,"-")</f>
        <v>0.22222222222222</v>
      </c>
      <c r="BR47" s="121">
        <v>66000</v>
      </c>
      <c r="BS47" s="122">
        <f>IFERROR(BR47/BN47,"-")</f>
        <v>7333.3333333333</v>
      </c>
      <c r="BT47" s="123">
        <v>1</v>
      </c>
      <c r="BU47" s="123"/>
      <c r="BV47" s="123">
        <v>1</v>
      </c>
      <c r="BW47" s="124">
        <v>8</v>
      </c>
      <c r="BX47" s="125">
        <f>IF(P47=0,"",IF(BW47=0,"",(BW47/P47)))</f>
        <v>0.33333333333333</v>
      </c>
      <c r="BY47" s="126">
        <v>1</v>
      </c>
      <c r="BZ47" s="127">
        <f>IFERROR(BY47/BW47,"-")</f>
        <v>0.125</v>
      </c>
      <c r="CA47" s="128">
        <v>1000</v>
      </c>
      <c r="CB47" s="129">
        <f>IFERROR(CA47/BW47,"-")</f>
        <v>125</v>
      </c>
      <c r="CC47" s="130">
        <v>1</v>
      </c>
      <c r="CD47" s="130"/>
      <c r="CE47" s="130"/>
      <c r="CF47" s="131">
        <v>4</v>
      </c>
      <c r="CG47" s="132">
        <f>IF(P47=0,"",IF(CF47=0,"",(CF47/P47)))</f>
        <v>0.16666666666667</v>
      </c>
      <c r="CH47" s="133">
        <v>2</v>
      </c>
      <c r="CI47" s="134">
        <f>IFERROR(CH47/CF47,"-")</f>
        <v>0.5</v>
      </c>
      <c r="CJ47" s="135">
        <v>156000</v>
      </c>
      <c r="CK47" s="136">
        <f>IFERROR(CJ47/CF47,"-")</f>
        <v>39000</v>
      </c>
      <c r="CL47" s="137"/>
      <c r="CM47" s="137"/>
      <c r="CN47" s="137">
        <v>2</v>
      </c>
      <c r="CO47" s="138">
        <v>5</v>
      </c>
      <c r="CP47" s="139">
        <v>223000</v>
      </c>
      <c r="CQ47" s="139">
        <v>138000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0.99444444444444</v>
      </c>
      <c r="B48" s="189" t="s">
        <v>162</v>
      </c>
      <c r="C48" s="189"/>
      <c r="D48" s="189" t="s">
        <v>163</v>
      </c>
      <c r="E48" s="189" t="s">
        <v>164</v>
      </c>
      <c r="F48" s="189" t="s">
        <v>64</v>
      </c>
      <c r="G48" s="88" t="s">
        <v>165</v>
      </c>
      <c r="H48" s="88" t="s">
        <v>166</v>
      </c>
      <c r="I48" s="191" t="s">
        <v>106</v>
      </c>
      <c r="J48" s="180">
        <v>360000</v>
      </c>
      <c r="K48" s="79">
        <v>13</v>
      </c>
      <c r="L48" s="79">
        <v>0</v>
      </c>
      <c r="M48" s="79">
        <v>52</v>
      </c>
      <c r="N48" s="89">
        <v>4</v>
      </c>
      <c r="O48" s="90">
        <v>0</v>
      </c>
      <c r="P48" s="91">
        <f>N48+O48</f>
        <v>4</v>
      </c>
      <c r="Q48" s="80">
        <f>IFERROR(P48/M48,"-")</f>
        <v>0.076923076923077</v>
      </c>
      <c r="R48" s="79">
        <v>0</v>
      </c>
      <c r="S48" s="79">
        <v>1</v>
      </c>
      <c r="T48" s="80">
        <f>IFERROR(R48/(P48),"-")</f>
        <v>0</v>
      </c>
      <c r="U48" s="186">
        <f>IFERROR(J48/SUM(N48:O61),"-")</f>
        <v>6206.8965517241</v>
      </c>
      <c r="V48" s="82">
        <v>1</v>
      </c>
      <c r="W48" s="80">
        <f>IF(P48=0,"-",V48/P48)</f>
        <v>0.25</v>
      </c>
      <c r="X48" s="185">
        <v>3000</v>
      </c>
      <c r="Y48" s="186">
        <f>IFERROR(X48/P48,"-")</f>
        <v>750</v>
      </c>
      <c r="Z48" s="186">
        <f>IFERROR(X48/V48,"-")</f>
        <v>3000</v>
      </c>
      <c r="AA48" s="180">
        <f>SUM(X48:X61)-SUM(J48:J61)</f>
        <v>-2000</v>
      </c>
      <c r="AB48" s="83">
        <f>SUM(X48:X61)/SUM(J48:J61)</f>
        <v>0.99444444444444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0.25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3</v>
      </c>
      <c r="BO48" s="118">
        <f>IF(P48=0,"",IF(BN48=0,"",(BN48/P48)))</f>
        <v>0.75</v>
      </c>
      <c r="BP48" s="119">
        <v>1</v>
      </c>
      <c r="BQ48" s="120">
        <f>IFERROR(BP48/BN48,"-")</f>
        <v>0.33333333333333</v>
      </c>
      <c r="BR48" s="121">
        <v>3000</v>
      </c>
      <c r="BS48" s="122">
        <f>IFERROR(BR48/BN48,"-")</f>
        <v>1000</v>
      </c>
      <c r="BT48" s="123">
        <v>1</v>
      </c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3000</v>
      </c>
      <c r="CQ48" s="139">
        <v>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167</v>
      </c>
      <c r="C49" s="189"/>
      <c r="D49" s="189" t="s">
        <v>168</v>
      </c>
      <c r="E49" s="189" t="s">
        <v>160</v>
      </c>
      <c r="F49" s="189" t="s">
        <v>64</v>
      </c>
      <c r="G49" s="88" t="s">
        <v>169</v>
      </c>
      <c r="H49" s="88" t="s">
        <v>166</v>
      </c>
      <c r="I49" s="88" t="s">
        <v>170</v>
      </c>
      <c r="J49" s="180"/>
      <c r="K49" s="79">
        <v>4</v>
      </c>
      <c r="L49" s="79">
        <v>0</v>
      </c>
      <c r="M49" s="79">
        <v>19</v>
      </c>
      <c r="N49" s="89">
        <v>2</v>
      </c>
      <c r="O49" s="90">
        <v>0</v>
      </c>
      <c r="P49" s="91">
        <f>N49+O49</f>
        <v>2</v>
      </c>
      <c r="Q49" s="80">
        <f>IFERROR(P49/M49,"-")</f>
        <v>0.10526315789474</v>
      </c>
      <c r="R49" s="79">
        <v>1</v>
      </c>
      <c r="S49" s="79">
        <v>1</v>
      </c>
      <c r="T49" s="80">
        <f>IFERROR(R49/(P49),"-")</f>
        <v>0.5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1</v>
      </c>
      <c r="BO49" s="118">
        <f>IF(P49=0,"",IF(BN49=0,"",(BN49/P49)))</f>
        <v>0.5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>
        <v>1</v>
      </c>
      <c r="BX49" s="125">
        <f>IF(P49=0,"",IF(BW49=0,"",(BW49/P49)))</f>
        <v>0.5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171</v>
      </c>
      <c r="C50" s="189"/>
      <c r="D50" s="189" t="s">
        <v>172</v>
      </c>
      <c r="E50" s="189" t="s">
        <v>93</v>
      </c>
      <c r="F50" s="189" t="s">
        <v>64</v>
      </c>
      <c r="G50" s="88" t="s">
        <v>173</v>
      </c>
      <c r="H50" s="88" t="s">
        <v>166</v>
      </c>
      <c r="I50" s="88" t="s">
        <v>174</v>
      </c>
      <c r="J50" s="180"/>
      <c r="K50" s="79">
        <v>6</v>
      </c>
      <c r="L50" s="79">
        <v>0</v>
      </c>
      <c r="M50" s="79">
        <v>20</v>
      </c>
      <c r="N50" s="89">
        <v>2</v>
      </c>
      <c r="O50" s="90">
        <v>0</v>
      </c>
      <c r="P50" s="91">
        <f>N50+O50</f>
        <v>2</v>
      </c>
      <c r="Q50" s="80">
        <f>IFERROR(P50/M50,"-")</f>
        <v>0.1</v>
      </c>
      <c r="R50" s="79">
        <v>0</v>
      </c>
      <c r="S50" s="79">
        <v>0</v>
      </c>
      <c r="T50" s="80">
        <f>IFERROR(R50/(P50),"-")</f>
        <v>0</v>
      </c>
      <c r="U50" s="186"/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1</v>
      </c>
      <c r="BF50" s="111">
        <f>IF(P50=0,"",IF(BE50=0,"",(BE50/P50)))</f>
        <v>0.5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0.5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175</v>
      </c>
      <c r="C51" s="189"/>
      <c r="D51" s="189" t="s">
        <v>176</v>
      </c>
      <c r="E51" s="189" t="s">
        <v>177</v>
      </c>
      <c r="F51" s="189" t="s">
        <v>64</v>
      </c>
      <c r="G51" s="88" t="s">
        <v>178</v>
      </c>
      <c r="H51" s="88" t="s">
        <v>166</v>
      </c>
      <c r="I51" s="190" t="s">
        <v>94</v>
      </c>
      <c r="J51" s="180"/>
      <c r="K51" s="79">
        <v>12</v>
      </c>
      <c r="L51" s="79">
        <v>0</v>
      </c>
      <c r="M51" s="79">
        <v>63</v>
      </c>
      <c r="N51" s="89">
        <v>6</v>
      </c>
      <c r="O51" s="90">
        <v>0</v>
      </c>
      <c r="P51" s="91">
        <f>N51+O51</f>
        <v>6</v>
      </c>
      <c r="Q51" s="80">
        <f>IFERROR(P51/M51,"-")</f>
        <v>0.095238095238095</v>
      </c>
      <c r="R51" s="79">
        <v>0</v>
      </c>
      <c r="S51" s="79">
        <v>2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>
        <v>1</v>
      </c>
      <c r="AE51" s="93">
        <f>IF(P51=0,"",IF(AD51=0,"",(AD51/P51)))</f>
        <v>0.16666666666667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>
        <v>2</v>
      </c>
      <c r="AW51" s="105">
        <f>IF(P51=0,"",IF(AV51=0,"",(AV51/P51)))</f>
        <v>0.33333333333333</v>
      </c>
      <c r="AX51" s="104"/>
      <c r="AY51" s="106">
        <f>IFERROR(AX51/AV51,"-")</f>
        <v>0</v>
      </c>
      <c r="AZ51" s="107"/>
      <c r="BA51" s="108">
        <f>IFERROR(AZ51/AV51,"-")</f>
        <v>0</v>
      </c>
      <c r="BB51" s="109"/>
      <c r="BC51" s="109"/>
      <c r="BD51" s="109"/>
      <c r="BE51" s="110">
        <v>2</v>
      </c>
      <c r="BF51" s="111">
        <f>IF(P51=0,"",IF(BE51=0,"",(BE51/P51)))</f>
        <v>0.33333333333333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0.16666666666667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179</v>
      </c>
      <c r="C52" s="189"/>
      <c r="D52" s="189" t="s">
        <v>163</v>
      </c>
      <c r="E52" s="189" t="s">
        <v>164</v>
      </c>
      <c r="F52" s="189" t="s">
        <v>64</v>
      </c>
      <c r="G52" s="88" t="s">
        <v>180</v>
      </c>
      <c r="H52" s="88" t="s">
        <v>166</v>
      </c>
      <c r="I52" s="88" t="s">
        <v>119</v>
      </c>
      <c r="J52" s="180"/>
      <c r="K52" s="79">
        <v>6</v>
      </c>
      <c r="L52" s="79">
        <v>0</v>
      </c>
      <c r="M52" s="79">
        <v>23</v>
      </c>
      <c r="N52" s="89">
        <v>5</v>
      </c>
      <c r="O52" s="90">
        <v>0</v>
      </c>
      <c r="P52" s="91">
        <f>N52+O52</f>
        <v>5</v>
      </c>
      <c r="Q52" s="80">
        <f>IFERROR(P52/M52,"-")</f>
        <v>0.21739130434783</v>
      </c>
      <c r="R52" s="79">
        <v>0</v>
      </c>
      <c r="S52" s="79">
        <v>2</v>
      </c>
      <c r="T52" s="80">
        <f>IFERROR(R52/(P52),"-")</f>
        <v>0</v>
      </c>
      <c r="U52" s="186"/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0.2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1</v>
      </c>
      <c r="BO52" s="118">
        <f>IF(P52=0,"",IF(BN52=0,"",(BN52/P52)))</f>
        <v>0.2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0.2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181</v>
      </c>
      <c r="C53" s="189"/>
      <c r="D53" s="189" t="s">
        <v>168</v>
      </c>
      <c r="E53" s="189" t="s">
        <v>160</v>
      </c>
      <c r="F53" s="189" t="s">
        <v>64</v>
      </c>
      <c r="G53" s="88" t="s">
        <v>182</v>
      </c>
      <c r="H53" s="88" t="s">
        <v>166</v>
      </c>
      <c r="I53" s="88" t="s">
        <v>183</v>
      </c>
      <c r="J53" s="180"/>
      <c r="K53" s="79">
        <v>3</v>
      </c>
      <c r="L53" s="79">
        <v>0</v>
      </c>
      <c r="M53" s="79">
        <v>13</v>
      </c>
      <c r="N53" s="89">
        <v>2</v>
      </c>
      <c r="O53" s="90">
        <v>0</v>
      </c>
      <c r="P53" s="91">
        <f>N53+O53</f>
        <v>2</v>
      </c>
      <c r="Q53" s="80">
        <f>IFERROR(P53/M53,"-")</f>
        <v>0.15384615384615</v>
      </c>
      <c r="R53" s="79">
        <v>0</v>
      </c>
      <c r="S53" s="79">
        <v>2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1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184</v>
      </c>
      <c r="C54" s="189"/>
      <c r="D54" s="189" t="s">
        <v>172</v>
      </c>
      <c r="E54" s="189" t="s">
        <v>93</v>
      </c>
      <c r="F54" s="189" t="s">
        <v>64</v>
      </c>
      <c r="G54" s="88" t="s">
        <v>185</v>
      </c>
      <c r="H54" s="88" t="s">
        <v>166</v>
      </c>
      <c r="I54" s="88" t="s">
        <v>186</v>
      </c>
      <c r="J54" s="180"/>
      <c r="K54" s="79">
        <v>2</v>
      </c>
      <c r="L54" s="79">
        <v>0</v>
      </c>
      <c r="M54" s="79">
        <v>24</v>
      </c>
      <c r="N54" s="89">
        <v>1</v>
      </c>
      <c r="O54" s="90">
        <v>0</v>
      </c>
      <c r="P54" s="91">
        <f>N54+O54</f>
        <v>1</v>
      </c>
      <c r="Q54" s="80">
        <f>IFERROR(P54/M54,"-")</f>
        <v>0.041666666666667</v>
      </c>
      <c r="R54" s="79">
        <v>1</v>
      </c>
      <c r="S54" s="79">
        <v>0</v>
      </c>
      <c r="T54" s="80">
        <f>IFERROR(R54/(P54),"-")</f>
        <v>1</v>
      </c>
      <c r="U54" s="186"/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1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187</v>
      </c>
      <c r="C55" s="189"/>
      <c r="D55" s="189" t="s">
        <v>176</v>
      </c>
      <c r="E55" s="189" t="s">
        <v>177</v>
      </c>
      <c r="F55" s="189" t="s">
        <v>64</v>
      </c>
      <c r="G55" s="88" t="s">
        <v>188</v>
      </c>
      <c r="H55" s="88" t="s">
        <v>166</v>
      </c>
      <c r="I55" s="88" t="s">
        <v>189</v>
      </c>
      <c r="J55" s="180"/>
      <c r="K55" s="79">
        <v>8</v>
      </c>
      <c r="L55" s="79">
        <v>0</v>
      </c>
      <c r="M55" s="79">
        <v>32</v>
      </c>
      <c r="N55" s="89">
        <v>4</v>
      </c>
      <c r="O55" s="90">
        <v>0</v>
      </c>
      <c r="P55" s="91">
        <f>N55+O55</f>
        <v>4</v>
      </c>
      <c r="Q55" s="80">
        <f>IFERROR(P55/M55,"-")</f>
        <v>0.125</v>
      </c>
      <c r="R55" s="79">
        <v>1</v>
      </c>
      <c r="S55" s="79">
        <v>0</v>
      </c>
      <c r="T55" s="80">
        <f>IFERROR(R55/(P55),"-")</f>
        <v>0.25</v>
      </c>
      <c r="U55" s="186"/>
      <c r="V55" s="82">
        <v>1</v>
      </c>
      <c r="W55" s="80">
        <f>IF(P55=0,"-",V55/P55)</f>
        <v>0.25</v>
      </c>
      <c r="X55" s="185">
        <v>5000</v>
      </c>
      <c r="Y55" s="186">
        <f>IFERROR(X55/P55,"-")</f>
        <v>1250</v>
      </c>
      <c r="Z55" s="186">
        <f>IFERROR(X55/V55,"-")</f>
        <v>5000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0.25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0.5</v>
      </c>
      <c r="BP55" s="119">
        <v>1</v>
      </c>
      <c r="BQ55" s="120">
        <f>IFERROR(BP55/BN55,"-")</f>
        <v>0.5</v>
      </c>
      <c r="BR55" s="121">
        <v>5000</v>
      </c>
      <c r="BS55" s="122">
        <f>IFERROR(BR55/BN55,"-")</f>
        <v>2500</v>
      </c>
      <c r="BT55" s="123">
        <v>1</v>
      </c>
      <c r="BU55" s="123"/>
      <c r="BV55" s="123"/>
      <c r="BW55" s="124">
        <v>1</v>
      </c>
      <c r="BX55" s="125">
        <f>IF(P55=0,"",IF(BW55=0,"",(BW55/P55)))</f>
        <v>0.25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5000</v>
      </c>
      <c r="CQ55" s="139">
        <v>5000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190</v>
      </c>
      <c r="C56" s="189"/>
      <c r="D56" s="189" t="s">
        <v>163</v>
      </c>
      <c r="E56" s="189" t="s">
        <v>164</v>
      </c>
      <c r="F56" s="189" t="s">
        <v>64</v>
      </c>
      <c r="G56" s="88" t="s">
        <v>191</v>
      </c>
      <c r="H56" s="88" t="s">
        <v>166</v>
      </c>
      <c r="I56" s="190" t="s">
        <v>67</v>
      </c>
      <c r="J56" s="180"/>
      <c r="K56" s="79">
        <v>8</v>
      </c>
      <c r="L56" s="79">
        <v>0</v>
      </c>
      <c r="M56" s="79">
        <v>26</v>
      </c>
      <c r="N56" s="89">
        <v>4</v>
      </c>
      <c r="O56" s="90">
        <v>0</v>
      </c>
      <c r="P56" s="91">
        <f>N56+O56</f>
        <v>4</v>
      </c>
      <c r="Q56" s="80">
        <f>IFERROR(P56/M56,"-")</f>
        <v>0.15384615384615</v>
      </c>
      <c r="R56" s="79">
        <v>0</v>
      </c>
      <c r="S56" s="79">
        <v>1</v>
      </c>
      <c r="T56" s="80">
        <f>IFERROR(R56/(P56),"-")</f>
        <v>0</v>
      </c>
      <c r="U56" s="186"/>
      <c r="V56" s="82">
        <v>2</v>
      </c>
      <c r="W56" s="80">
        <f>IF(P56=0,"-",V56/P56)</f>
        <v>0.5</v>
      </c>
      <c r="X56" s="185">
        <v>35000</v>
      </c>
      <c r="Y56" s="186">
        <f>IFERROR(X56/P56,"-")</f>
        <v>8750</v>
      </c>
      <c r="Z56" s="186">
        <f>IFERROR(X56/V56,"-")</f>
        <v>17500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1</v>
      </c>
      <c r="AW56" s="105">
        <f>IF(P56=0,"",IF(AV56=0,"",(AV56/P56)))</f>
        <v>0.25</v>
      </c>
      <c r="AX56" s="104">
        <v>1</v>
      </c>
      <c r="AY56" s="106">
        <f>IFERROR(AX56/AV56,"-")</f>
        <v>1</v>
      </c>
      <c r="AZ56" s="107">
        <v>10000</v>
      </c>
      <c r="BA56" s="108">
        <f>IFERROR(AZ56/AV56,"-")</f>
        <v>10000</v>
      </c>
      <c r="BB56" s="109"/>
      <c r="BC56" s="109"/>
      <c r="BD56" s="109">
        <v>1</v>
      </c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0.5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0.25</v>
      </c>
      <c r="BY56" s="126">
        <v>1</v>
      </c>
      <c r="BZ56" s="127">
        <f>IFERROR(BY56/BW56,"-")</f>
        <v>1</v>
      </c>
      <c r="CA56" s="128">
        <v>25000</v>
      </c>
      <c r="CB56" s="129">
        <f>IFERROR(CA56/BW56,"-")</f>
        <v>25000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35000</v>
      </c>
      <c r="CQ56" s="139">
        <v>25000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192</v>
      </c>
      <c r="C57" s="189"/>
      <c r="D57" s="189" t="s">
        <v>168</v>
      </c>
      <c r="E57" s="189" t="s">
        <v>160</v>
      </c>
      <c r="F57" s="189" t="s">
        <v>64</v>
      </c>
      <c r="G57" s="88" t="s">
        <v>193</v>
      </c>
      <c r="H57" s="88" t="s">
        <v>166</v>
      </c>
      <c r="I57" s="88" t="s">
        <v>121</v>
      </c>
      <c r="J57" s="180"/>
      <c r="K57" s="79">
        <v>1</v>
      </c>
      <c r="L57" s="79">
        <v>0</v>
      </c>
      <c r="M57" s="79">
        <v>19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186"/>
      <c r="V57" s="82">
        <v>0</v>
      </c>
      <c r="W57" s="80" t="str">
        <f>IF(P57=0,"-",V57/P57)</f>
        <v>-</v>
      </c>
      <c r="X57" s="185">
        <v>0</v>
      </c>
      <c r="Y57" s="186" t="str">
        <f>IFERROR(X57/P57,"-")</f>
        <v>-</v>
      </c>
      <c r="Z57" s="186" t="str">
        <f>IFERROR(X57/V57,"-")</f>
        <v>-</v>
      </c>
      <c r="AA57" s="180"/>
      <c r="AB57" s="83"/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194</v>
      </c>
      <c r="C58" s="189"/>
      <c r="D58" s="189" t="s">
        <v>172</v>
      </c>
      <c r="E58" s="189" t="s">
        <v>93</v>
      </c>
      <c r="F58" s="189" t="s">
        <v>64</v>
      </c>
      <c r="G58" s="88" t="s">
        <v>195</v>
      </c>
      <c r="H58" s="88" t="s">
        <v>166</v>
      </c>
      <c r="I58" s="88" t="s">
        <v>196</v>
      </c>
      <c r="J58" s="180"/>
      <c r="K58" s="79">
        <v>9</v>
      </c>
      <c r="L58" s="79">
        <v>0</v>
      </c>
      <c r="M58" s="79">
        <v>17</v>
      </c>
      <c r="N58" s="89">
        <v>4</v>
      </c>
      <c r="O58" s="90">
        <v>0</v>
      </c>
      <c r="P58" s="91">
        <f>N58+O58</f>
        <v>4</v>
      </c>
      <c r="Q58" s="80">
        <f>IFERROR(P58/M58,"-")</f>
        <v>0.23529411764706</v>
      </c>
      <c r="R58" s="79">
        <v>2</v>
      </c>
      <c r="S58" s="79">
        <v>0</v>
      </c>
      <c r="T58" s="80">
        <f>IFERROR(R58/(P58),"-")</f>
        <v>0.5</v>
      </c>
      <c r="U58" s="186"/>
      <c r="V58" s="82">
        <v>1</v>
      </c>
      <c r="W58" s="80">
        <f>IF(P58=0,"-",V58/P58)</f>
        <v>0.25</v>
      </c>
      <c r="X58" s="185">
        <v>8000</v>
      </c>
      <c r="Y58" s="186">
        <f>IFERROR(X58/P58,"-")</f>
        <v>2000</v>
      </c>
      <c r="Z58" s="186">
        <f>IFERROR(X58/V58,"-")</f>
        <v>8000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0.25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3</v>
      </c>
      <c r="BO58" s="118">
        <f>IF(P58=0,"",IF(BN58=0,"",(BN58/P58)))</f>
        <v>0.75</v>
      </c>
      <c r="BP58" s="119">
        <v>1</v>
      </c>
      <c r="BQ58" s="120">
        <f>IFERROR(BP58/BN58,"-")</f>
        <v>0.33333333333333</v>
      </c>
      <c r="BR58" s="121">
        <v>8000</v>
      </c>
      <c r="BS58" s="122">
        <f>IFERROR(BR58/BN58,"-")</f>
        <v>2666.6666666667</v>
      </c>
      <c r="BT58" s="123"/>
      <c r="BU58" s="123">
        <v>1</v>
      </c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8000</v>
      </c>
      <c r="CQ58" s="139">
        <v>8000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197</v>
      </c>
      <c r="C59" s="189"/>
      <c r="D59" s="189" t="s">
        <v>176</v>
      </c>
      <c r="E59" s="189" t="s">
        <v>177</v>
      </c>
      <c r="F59" s="189" t="s">
        <v>64</v>
      </c>
      <c r="G59" s="88" t="s">
        <v>198</v>
      </c>
      <c r="H59" s="88" t="s">
        <v>166</v>
      </c>
      <c r="I59" s="88" t="s">
        <v>199</v>
      </c>
      <c r="J59" s="180"/>
      <c r="K59" s="79">
        <v>2</v>
      </c>
      <c r="L59" s="79">
        <v>0</v>
      </c>
      <c r="M59" s="79">
        <v>14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186"/>
      <c r="V59" s="82">
        <v>0</v>
      </c>
      <c r="W59" s="80" t="str">
        <f>IF(P59=0,"-",V59/P59)</f>
        <v>-</v>
      </c>
      <c r="X59" s="185">
        <v>0</v>
      </c>
      <c r="Y59" s="186" t="str">
        <f>IFERROR(X59/P59,"-")</f>
        <v>-</v>
      </c>
      <c r="Z59" s="186" t="str">
        <f>IFERROR(X59/V59,"-")</f>
        <v>-</v>
      </c>
      <c r="AA59" s="18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200</v>
      </c>
      <c r="C60" s="189"/>
      <c r="D60" s="189" t="s">
        <v>163</v>
      </c>
      <c r="E60" s="189" t="s">
        <v>164</v>
      </c>
      <c r="F60" s="189" t="s">
        <v>64</v>
      </c>
      <c r="G60" s="88" t="s">
        <v>201</v>
      </c>
      <c r="H60" s="88" t="s">
        <v>166</v>
      </c>
      <c r="I60" s="191" t="s">
        <v>202</v>
      </c>
      <c r="J60" s="180"/>
      <c r="K60" s="79">
        <v>1</v>
      </c>
      <c r="L60" s="79">
        <v>0</v>
      </c>
      <c r="M60" s="79">
        <v>30</v>
      </c>
      <c r="N60" s="89">
        <v>1</v>
      </c>
      <c r="O60" s="90">
        <v>0</v>
      </c>
      <c r="P60" s="91">
        <f>N60+O60</f>
        <v>1</v>
      </c>
      <c r="Q60" s="80">
        <f>IFERROR(P60/M60,"-")</f>
        <v>0.033333333333333</v>
      </c>
      <c r="R60" s="79">
        <v>0</v>
      </c>
      <c r="S60" s="79">
        <v>0</v>
      </c>
      <c r="T60" s="80">
        <f>IFERROR(R60/(P60),"-")</f>
        <v>0</v>
      </c>
      <c r="U60" s="186"/>
      <c r="V60" s="82">
        <v>1</v>
      </c>
      <c r="W60" s="80">
        <f>IF(P60=0,"-",V60/P60)</f>
        <v>1</v>
      </c>
      <c r="X60" s="185">
        <v>1000</v>
      </c>
      <c r="Y60" s="186">
        <f>IFERROR(X60/P60,"-")</f>
        <v>1000</v>
      </c>
      <c r="Z60" s="186">
        <f>IFERROR(X60/V60,"-")</f>
        <v>1000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1</v>
      </c>
      <c r="BP60" s="119">
        <v>1</v>
      </c>
      <c r="BQ60" s="120">
        <f>IFERROR(BP60/BN60,"-")</f>
        <v>1</v>
      </c>
      <c r="BR60" s="121">
        <v>1000</v>
      </c>
      <c r="BS60" s="122">
        <f>IFERROR(BR60/BN60,"-")</f>
        <v>1000</v>
      </c>
      <c r="BT60" s="123">
        <v>1</v>
      </c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1000</v>
      </c>
      <c r="CQ60" s="139">
        <v>1000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203</v>
      </c>
      <c r="C61" s="189"/>
      <c r="D61" s="189" t="s">
        <v>75</v>
      </c>
      <c r="E61" s="189" t="s">
        <v>75</v>
      </c>
      <c r="F61" s="189" t="s">
        <v>76</v>
      </c>
      <c r="G61" s="88" t="s">
        <v>204</v>
      </c>
      <c r="H61" s="88"/>
      <c r="I61" s="88"/>
      <c r="J61" s="180"/>
      <c r="K61" s="79">
        <v>163</v>
      </c>
      <c r="L61" s="79">
        <v>68</v>
      </c>
      <c r="M61" s="79">
        <v>46</v>
      </c>
      <c r="N61" s="89">
        <v>23</v>
      </c>
      <c r="O61" s="90">
        <v>0</v>
      </c>
      <c r="P61" s="91">
        <f>N61+O61</f>
        <v>23</v>
      </c>
      <c r="Q61" s="80">
        <f>IFERROR(P61/M61,"-")</f>
        <v>0.5</v>
      </c>
      <c r="R61" s="79">
        <v>9</v>
      </c>
      <c r="S61" s="79">
        <v>5</v>
      </c>
      <c r="T61" s="80">
        <f>IFERROR(R61/(P61),"-")</f>
        <v>0.39130434782609</v>
      </c>
      <c r="U61" s="186"/>
      <c r="V61" s="82">
        <v>8</v>
      </c>
      <c r="W61" s="80">
        <f>IF(P61=0,"-",V61/P61)</f>
        <v>0.34782608695652</v>
      </c>
      <c r="X61" s="185">
        <v>306000</v>
      </c>
      <c r="Y61" s="186">
        <f>IFERROR(X61/P61,"-")</f>
        <v>13304.347826087</v>
      </c>
      <c r="Z61" s="186">
        <f>IFERROR(X61/V61,"-")</f>
        <v>38250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0.08695652173913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5</v>
      </c>
      <c r="BO61" s="118">
        <f>IF(P61=0,"",IF(BN61=0,"",(BN61/P61)))</f>
        <v>0.21739130434783</v>
      </c>
      <c r="BP61" s="119">
        <v>1</v>
      </c>
      <c r="BQ61" s="120">
        <f>IFERROR(BP61/BN61,"-")</f>
        <v>0.2</v>
      </c>
      <c r="BR61" s="121">
        <v>20000</v>
      </c>
      <c r="BS61" s="122">
        <f>IFERROR(BR61/BN61,"-")</f>
        <v>4000</v>
      </c>
      <c r="BT61" s="123"/>
      <c r="BU61" s="123"/>
      <c r="BV61" s="123">
        <v>1</v>
      </c>
      <c r="BW61" s="124">
        <v>10</v>
      </c>
      <c r="BX61" s="125">
        <f>IF(P61=0,"",IF(BW61=0,"",(BW61/P61)))</f>
        <v>0.43478260869565</v>
      </c>
      <c r="BY61" s="126">
        <v>4</v>
      </c>
      <c r="BZ61" s="127">
        <f>IFERROR(BY61/BW61,"-")</f>
        <v>0.4</v>
      </c>
      <c r="CA61" s="128">
        <v>258000</v>
      </c>
      <c r="CB61" s="129">
        <f>IFERROR(CA61/BW61,"-")</f>
        <v>25800</v>
      </c>
      <c r="CC61" s="130">
        <v>1</v>
      </c>
      <c r="CD61" s="130"/>
      <c r="CE61" s="130">
        <v>3</v>
      </c>
      <c r="CF61" s="131">
        <v>6</v>
      </c>
      <c r="CG61" s="132">
        <f>IF(P61=0,"",IF(CF61=0,"",(CF61/P61)))</f>
        <v>0.26086956521739</v>
      </c>
      <c r="CH61" s="133">
        <v>3</v>
      </c>
      <c r="CI61" s="134">
        <f>IFERROR(CH61/CF61,"-")</f>
        <v>0.5</v>
      </c>
      <c r="CJ61" s="135">
        <v>28000</v>
      </c>
      <c r="CK61" s="136">
        <f>IFERROR(CJ61/CF61,"-")</f>
        <v>4666.6666666667</v>
      </c>
      <c r="CL61" s="137">
        <v>1</v>
      </c>
      <c r="CM61" s="137">
        <v>1</v>
      </c>
      <c r="CN61" s="137">
        <v>1</v>
      </c>
      <c r="CO61" s="138">
        <v>8</v>
      </c>
      <c r="CP61" s="139">
        <v>306000</v>
      </c>
      <c r="CQ61" s="139">
        <v>200000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0.027777777777778</v>
      </c>
      <c r="B62" s="189" t="s">
        <v>205</v>
      </c>
      <c r="C62" s="189"/>
      <c r="D62" s="189" t="s">
        <v>163</v>
      </c>
      <c r="E62" s="189" t="s">
        <v>164</v>
      </c>
      <c r="F62" s="189" t="s">
        <v>64</v>
      </c>
      <c r="G62" s="88" t="s">
        <v>206</v>
      </c>
      <c r="H62" s="88" t="s">
        <v>207</v>
      </c>
      <c r="I62" s="88" t="s">
        <v>155</v>
      </c>
      <c r="J62" s="180">
        <v>180000</v>
      </c>
      <c r="K62" s="79">
        <v>3</v>
      </c>
      <c r="L62" s="79">
        <v>0</v>
      </c>
      <c r="M62" s="79">
        <v>18</v>
      </c>
      <c r="N62" s="89">
        <v>1</v>
      </c>
      <c r="O62" s="90">
        <v>0</v>
      </c>
      <c r="P62" s="91">
        <f>N62+O62</f>
        <v>1</v>
      </c>
      <c r="Q62" s="80">
        <f>IFERROR(P62/M62,"-")</f>
        <v>0.055555555555556</v>
      </c>
      <c r="R62" s="79">
        <v>1</v>
      </c>
      <c r="S62" s="79">
        <v>0</v>
      </c>
      <c r="T62" s="80">
        <f>IFERROR(R62/(P62),"-")</f>
        <v>1</v>
      </c>
      <c r="U62" s="186">
        <f>IFERROR(J62/SUM(N62:O66),"-")</f>
        <v>12857.142857143</v>
      </c>
      <c r="V62" s="82">
        <v>1</v>
      </c>
      <c r="W62" s="80">
        <f>IF(P62=0,"-",V62/P62)</f>
        <v>1</v>
      </c>
      <c r="X62" s="185">
        <v>1000</v>
      </c>
      <c r="Y62" s="186">
        <f>IFERROR(X62/P62,"-")</f>
        <v>1000</v>
      </c>
      <c r="Z62" s="186">
        <f>IFERROR(X62/V62,"-")</f>
        <v>1000</v>
      </c>
      <c r="AA62" s="180">
        <f>SUM(X62:X66)-SUM(J62:J66)</f>
        <v>-175000</v>
      </c>
      <c r="AB62" s="83">
        <f>SUM(X62:X66)/SUM(J62:J66)</f>
        <v>0.027777777777778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1</v>
      </c>
      <c r="BP62" s="119">
        <v>1</v>
      </c>
      <c r="BQ62" s="120">
        <f>IFERROR(BP62/BN62,"-")</f>
        <v>1</v>
      </c>
      <c r="BR62" s="121">
        <v>1000</v>
      </c>
      <c r="BS62" s="122">
        <f>IFERROR(BR62/BN62,"-")</f>
        <v>1000</v>
      </c>
      <c r="BT62" s="123">
        <v>1</v>
      </c>
      <c r="BU62" s="123"/>
      <c r="BV62" s="123"/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1000</v>
      </c>
      <c r="CQ62" s="139">
        <v>1000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208</v>
      </c>
      <c r="C63" s="189"/>
      <c r="D63" s="189" t="s">
        <v>168</v>
      </c>
      <c r="E63" s="189" t="s">
        <v>160</v>
      </c>
      <c r="F63" s="189" t="s">
        <v>64</v>
      </c>
      <c r="G63" s="88"/>
      <c r="H63" s="88" t="s">
        <v>207</v>
      </c>
      <c r="I63" s="88"/>
      <c r="J63" s="180"/>
      <c r="K63" s="79">
        <v>2</v>
      </c>
      <c r="L63" s="79">
        <v>0</v>
      </c>
      <c r="M63" s="79">
        <v>4</v>
      </c>
      <c r="N63" s="89">
        <v>2</v>
      </c>
      <c r="O63" s="90">
        <v>0</v>
      </c>
      <c r="P63" s="91">
        <f>N63+O63</f>
        <v>2</v>
      </c>
      <c r="Q63" s="80">
        <f>IFERROR(P63/M63,"-")</f>
        <v>0.5</v>
      </c>
      <c r="R63" s="79">
        <v>0</v>
      </c>
      <c r="S63" s="79">
        <v>1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>
        <v>1</v>
      </c>
      <c r="AN63" s="99">
        <f>IF(P63=0,"",IF(AM63=0,"",(AM63/P63)))</f>
        <v>0.5</v>
      </c>
      <c r="AO63" s="98"/>
      <c r="AP63" s="100">
        <f>IFERROR(AO63/AM63,"-")</f>
        <v>0</v>
      </c>
      <c r="AQ63" s="101"/>
      <c r="AR63" s="102">
        <f>IFERROR(AQ63/AM63,"-")</f>
        <v>0</v>
      </c>
      <c r="AS63" s="103"/>
      <c r="AT63" s="103"/>
      <c r="AU63" s="103"/>
      <c r="AV63" s="104">
        <v>1</v>
      </c>
      <c r="AW63" s="105">
        <f>IF(P63=0,"",IF(AV63=0,"",(AV63/P63)))</f>
        <v>0.5</v>
      </c>
      <c r="AX63" s="104"/>
      <c r="AY63" s="106">
        <f>IFERROR(AX63/AV63,"-")</f>
        <v>0</v>
      </c>
      <c r="AZ63" s="107"/>
      <c r="BA63" s="108">
        <f>IFERROR(AZ63/AV63,"-")</f>
        <v>0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209</v>
      </c>
      <c r="C64" s="189"/>
      <c r="D64" s="189" t="s">
        <v>172</v>
      </c>
      <c r="E64" s="189" t="s">
        <v>93</v>
      </c>
      <c r="F64" s="189" t="s">
        <v>64</v>
      </c>
      <c r="G64" s="88"/>
      <c r="H64" s="88" t="s">
        <v>207</v>
      </c>
      <c r="I64" s="88"/>
      <c r="J64" s="180"/>
      <c r="K64" s="79">
        <v>4</v>
      </c>
      <c r="L64" s="79">
        <v>0</v>
      </c>
      <c r="M64" s="79">
        <v>20</v>
      </c>
      <c r="N64" s="89">
        <v>3</v>
      </c>
      <c r="O64" s="90">
        <v>0</v>
      </c>
      <c r="P64" s="91">
        <f>N64+O64</f>
        <v>3</v>
      </c>
      <c r="Q64" s="80">
        <f>IFERROR(P64/M64,"-")</f>
        <v>0.15</v>
      </c>
      <c r="R64" s="79">
        <v>1</v>
      </c>
      <c r="S64" s="79">
        <v>1</v>
      </c>
      <c r="T64" s="80">
        <f>IFERROR(R64/(P64),"-")</f>
        <v>0.33333333333333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2</v>
      </c>
      <c r="BO64" s="118">
        <f>IF(P64=0,"",IF(BN64=0,"",(BN64/P64)))</f>
        <v>0.66666666666667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210</v>
      </c>
      <c r="C65" s="189"/>
      <c r="D65" s="189" t="s">
        <v>176</v>
      </c>
      <c r="E65" s="189" t="s">
        <v>177</v>
      </c>
      <c r="F65" s="189" t="s">
        <v>64</v>
      </c>
      <c r="G65" s="88"/>
      <c r="H65" s="88" t="s">
        <v>207</v>
      </c>
      <c r="I65" s="88"/>
      <c r="J65" s="180"/>
      <c r="K65" s="79">
        <v>0</v>
      </c>
      <c r="L65" s="79">
        <v>0</v>
      </c>
      <c r="M65" s="79">
        <v>6</v>
      </c>
      <c r="N65" s="89">
        <v>0</v>
      </c>
      <c r="O65" s="90">
        <v>0</v>
      </c>
      <c r="P65" s="91">
        <f>N65+O65</f>
        <v>0</v>
      </c>
      <c r="Q65" s="80">
        <f>IFERROR(P65/M65,"-")</f>
        <v>0</v>
      </c>
      <c r="R65" s="79">
        <v>0</v>
      </c>
      <c r="S65" s="79">
        <v>0</v>
      </c>
      <c r="T65" s="80" t="str">
        <f>IFERROR(R65/(P65),"-")</f>
        <v>-</v>
      </c>
      <c r="U65" s="186"/>
      <c r="V65" s="82">
        <v>0</v>
      </c>
      <c r="W65" s="80" t="str">
        <f>IF(P65=0,"-",V65/P65)</f>
        <v>-</v>
      </c>
      <c r="X65" s="185">
        <v>0</v>
      </c>
      <c r="Y65" s="186" t="str">
        <f>IFERROR(X65/P65,"-")</f>
        <v>-</v>
      </c>
      <c r="Z65" s="186" t="str">
        <f>IFERROR(X65/V65,"-")</f>
        <v>-</v>
      </c>
      <c r="AA65" s="180"/>
      <c r="AB65" s="83"/>
      <c r="AC65" s="77"/>
      <c r="AD65" s="92"/>
      <c r="AE65" s="93" t="str">
        <f>IF(P65=0,"",IF(AD65=0,"",(AD65/P65)))</f>
        <v/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 t="str">
        <f>IF(P65=0,"",IF(AM65=0,"",(AM65/P65)))</f>
        <v/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 t="str">
        <f>IF(P65=0,"",IF(AV65=0,"",(AV65/P65)))</f>
        <v/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 t="str">
        <f>IF(P65=0,"",IF(BE65=0,"",(BE65/P65)))</f>
        <v/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/>
      <c r="BO65" s="118" t="str">
        <f>IF(P65=0,"",IF(BN65=0,"",(BN65/P65)))</f>
        <v/>
      </c>
      <c r="BP65" s="119"/>
      <c r="BQ65" s="120" t="str">
        <f>IFERROR(BP65/BN65,"-")</f>
        <v>-</v>
      </c>
      <c r="BR65" s="121"/>
      <c r="BS65" s="122" t="str">
        <f>IFERROR(BR65/BN65,"-")</f>
        <v>-</v>
      </c>
      <c r="BT65" s="123"/>
      <c r="BU65" s="123"/>
      <c r="BV65" s="123"/>
      <c r="BW65" s="124"/>
      <c r="BX65" s="125" t="str">
        <f>IF(P65=0,"",IF(BW65=0,"",(BW65/P65)))</f>
        <v/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 t="str">
        <f>IF(P65=0,"",IF(CF65=0,"",(CF65/P65)))</f>
        <v/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211</v>
      </c>
      <c r="C66" s="189"/>
      <c r="D66" s="189" t="s">
        <v>75</v>
      </c>
      <c r="E66" s="189" t="s">
        <v>75</v>
      </c>
      <c r="F66" s="189" t="s">
        <v>76</v>
      </c>
      <c r="G66" s="88"/>
      <c r="H66" s="88"/>
      <c r="I66" s="88"/>
      <c r="J66" s="180"/>
      <c r="K66" s="79">
        <v>33</v>
      </c>
      <c r="L66" s="79">
        <v>22</v>
      </c>
      <c r="M66" s="79">
        <v>13</v>
      </c>
      <c r="N66" s="89">
        <v>8</v>
      </c>
      <c r="O66" s="90">
        <v>0</v>
      </c>
      <c r="P66" s="91">
        <f>N66+O66</f>
        <v>8</v>
      </c>
      <c r="Q66" s="80">
        <f>IFERROR(P66/M66,"-")</f>
        <v>0.61538461538462</v>
      </c>
      <c r="R66" s="79">
        <v>2</v>
      </c>
      <c r="S66" s="79">
        <v>3</v>
      </c>
      <c r="T66" s="80">
        <f>IFERROR(R66/(P66),"-")</f>
        <v>0.25</v>
      </c>
      <c r="U66" s="186"/>
      <c r="V66" s="82">
        <v>2</v>
      </c>
      <c r="W66" s="80">
        <f>IF(P66=0,"-",V66/P66)</f>
        <v>0.25</v>
      </c>
      <c r="X66" s="185">
        <v>4000</v>
      </c>
      <c r="Y66" s="186">
        <f>IFERROR(X66/P66,"-")</f>
        <v>500</v>
      </c>
      <c r="Z66" s="186">
        <f>IFERROR(X66/V66,"-")</f>
        <v>2000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0.25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4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>
        <v>2</v>
      </c>
      <c r="CG66" s="132">
        <f>IF(P66=0,"",IF(CF66=0,"",(CF66/P66)))</f>
        <v>0.25</v>
      </c>
      <c r="CH66" s="133">
        <v>2</v>
      </c>
      <c r="CI66" s="134">
        <f>IFERROR(CH66/CF66,"-")</f>
        <v>1</v>
      </c>
      <c r="CJ66" s="135">
        <v>4000</v>
      </c>
      <c r="CK66" s="136">
        <f>IFERROR(CJ66/CF66,"-")</f>
        <v>2000</v>
      </c>
      <c r="CL66" s="137">
        <v>2</v>
      </c>
      <c r="CM66" s="137"/>
      <c r="CN66" s="137"/>
      <c r="CO66" s="138">
        <v>2</v>
      </c>
      <c r="CP66" s="139">
        <v>4000</v>
      </c>
      <c r="CQ66" s="139">
        <v>3000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0.56944444444444</v>
      </c>
      <c r="B67" s="189" t="s">
        <v>212</v>
      </c>
      <c r="C67" s="189"/>
      <c r="D67" s="189" t="s">
        <v>92</v>
      </c>
      <c r="E67" s="189" t="s">
        <v>93</v>
      </c>
      <c r="F67" s="189" t="s">
        <v>64</v>
      </c>
      <c r="G67" s="88" t="s">
        <v>65</v>
      </c>
      <c r="H67" s="88" t="s">
        <v>83</v>
      </c>
      <c r="I67" s="88" t="s">
        <v>213</v>
      </c>
      <c r="J67" s="180">
        <v>144000</v>
      </c>
      <c r="K67" s="79">
        <v>19</v>
      </c>
      <c r="L67" s="79">
        <v>0</v>
      </c>
      <c r="M67" s="79">
        <v>71</v>
      </c>
      <c r="N67" s="89">
        <v>2</v>
      </c>
      <c r="O67" s="90">
        <v>0</v>
      </c>
      <c r="P67" s="91">
        <f>N67+O67</f>
        <v>2</v>
      </c>
      <c r="Q67" s="80">
        <f>IFERROR(P67/M67,"-")</f>
        <v>0.028169014084507</v>
      </c>
      <c r="R67" s="79">
        <v>0</v>
      </c>
      <c r="S67" s="79">
        <v>1</v>
      </c>
      <c r="T67" s="80">
        <f>IFERROR(R67/(P67),"-")</f>
        <v>0</v>
      </c>
      <c r="U67" s="186">
        <f>IFERROR(J67/SUM(N67:O68),"-")</f>
        <v>12000</v>
      </c>
      <c r="V67" s="82">
        <v>1</v>
      </c>
      <c r="W67" s="80">
        <f>IF(P67=0,"-",V67/P67)</f>
        <v>0.5</v>
      </c>
      <c r="X67" s="185">
        <v>10000</v>
      </c>
      <c r="Y67" s="186">
        <f>IFERROR(X67/P67,"-")</f>
        <v>5000</v>
      </c>
      <c r="Z67" s="186">
        <f>IFERROR(X67/V67,"-")</f>
        <v>10000</v>
      </c>
      <c r="AA67" s="180">
        <f>SUM(X67:X68)-SUM(J67:J68)</f>
        <v>-62000</v>
      </c>
      <c r="AB67" s="83">
        <f>SUM(X67:X68)/SUM(J67:J68)</f>
        <v>0.56944444444444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1</v>
      </c>
      <c r="BP67" s="119">
        <v>1</v>
      </c>
      <c r="BQ67" s="120">
        <f>IFERROR(BP67/BN67,"-")</f>
        <v>0.5</v>
      </c>
      <c r="BR67" s="121">
        <v>10000</v>
      </c>
      <c r="BS67" s="122">
        <f>IFERROR(BR67/BN67,"-")</f>
        <v>5000</v>
      </c>
      <c r="BT67" s="123">
        <v>1</v>
      </c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10000</v>
      </c>
      <c r="CQ67" s="139">
        <v>10000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214</v>
      </c>
      <c r="C68" s="189"/>
      <c r="D68" s="189" t="s">
        <v>92</v>
      </c>
      <c r="E68" s="189" t="s">
        <v>93</v>
      </c>
      <c r="F68" s="189" t="s">
        <v>76</v>
      </c>
      <c r="G68" s="88"/>
      <c r="H68" s="88"/>
      <c r="I68" s="88"/>
      <c r="J68" s="180"/>
      <c r="K68" s="79">
        <v>44</v>
      </c>
      <c r="L68" s="79">
        <v>29</v>
      </c>
      <c r="M68" s="79">
        <v>33</v>
      </c>
      <c r="N68" s="89">
        <v>10</v>
      </c>
      <c r="O68" s="90">
        <v>0</v>
      </c>
      <c r="P68" s="91">
        <f>N68+O68</f>
        <v>10</v>
      </c>
      <c r="Q68" s="80">
        <f>IFERROR(P68/M68,"-")</f>
        <v>0.3030303030303</v>
      </c>
      <c r="R68" s="79">
        <v>5</v>
      </c>
      <c r="S68" s="79">
        <v>2</v>
      </c>
      <c r="T68" s="80">
        <f>IFERROR(R68/(P68),"-")</f>
        <v>0.5</v>
      </c>
      <c r="U68" s="186"/>
      <c r="V68" s="82">
        <v>6</v>
      </c>
      <c r="W68" s="80">
        <f>IF(P68=0,"-",V68/P68)</f>
        <v>0.6</v>
      </c>
      <c r="X68" s="185">
        <v>72000</v>
      </c>
      <c r="Y68" s="186">
        <f>IFERROR(X68/P68,"-")</f>
        <v>7200</v>
      </c>
      <c r="Z68" s="186">
        <f>IFERROR(X68/V68,"-")</f>
        <v>12000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6</v>
      </c>
      <c r="BO68" s="118">
        <f>IF(P68=0,"",IF(BN68=0,"",(BN68/P68)))</f>
        <v>0.6</v>
      </c>
      <c r="BP68" s="119">
        <v>2</v>
      </c>
      <c r="BQ68" s="120">
        <f>IFERROR(BP68/BN68,"-")</f>
        <v>0.33333333333333</v>
      </c>
      <c r="BR68" s="121">
        <v>9000</v>
      </c>
      <c r="BS68" s="122">
        <f>IFERROR(BR68/BN68,"-")</f>
        <v>1500</v>
      </c>
      <c r="BT68" s="123">
        <v>1</v>
      </c>
      <c r="BU68" s="123"/>
      <c r="BV68" s="123">
        <v>1</v>
      </c>
      <c r="BW68" s="124">
        <v>4</v>
      </c>
      <c r="BX68" s="125">
        <f>IF(P68=0,"",IF(BW68=0,"",(BW68/P68)))</f>
        <v>0.4</v>
      </c>
      <c r="BY68" s="126">
        <v>4</v>
      </c>
      <c r="BZ68" s="127">
        <f>IFERROR(BY68/BW68,"-")</f>
        <v>1</v>
      </c>
      <c r="CA68" s="128">
        <v>63000</v>
      </c>
      <c r="CB68" s="129">
        <f>IFERROR(CA68/BW68,"-")</f>
        <v>15750</v>
      </c>
      <c r="CC68" s="130">
        <v>1</v>
      </c>
      <c r="CD68" s="130">
        <v>1</v>
      </c>
      <c r="CE68" s="130">
        <v>2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6</v>
      </c>
      <c r="CP68" s="139">
        <v>72000</v>
      </c>
      <c r="CQ68" s="139">
        <v>28000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3.2444444444444</v>
      </c>
      <c r="B69" s="189" t="s">
        <v>215</v>
      </c>
      <c r="C69" s="189"/>
      <c r="D69" s="189" t="s">
        <v>216</v>
      </c>
      <c r="E69" s="189" t="s">
        <v>217</v>
      </c>
      <c r="F69" s="189" t="s">
        <v>64</v>
      </c>
      <c r="G69" s="88" t="s">
        <v>69</v>
      </c>
      <c r="H69" s="88" t="s">
        <v>83</v>
      </c>
      <c r="I69" s="88" t="s">
        <v>213</v>
      </c>
      <c r="J69" s="180">
        <v>180000</v>
      </c>
      <c r="K69" s="79">
        <v>14</v>
      </c>
      <c r="L69" s="79">
        <v>0</v>
      </c>
      <c r="M69" s="79">
        <v>43</v>
      </c>
      <c r="N69" s="89">
        <v>5</v>
      </c>
      <c r="O69" s="90">
        <v>0</v>
      </c>
      <c r="P69" s="91">
        <f>N69+O69</f>
        <v>5</v>
      </c>
      <c r="Q69" s="80">
        <f>IFERROR(P69/M69,"-")</f>
        <v>0.11627906976744</v>
      </c>
      <c r="R69" s="79">
        <v>2</v>
      </c>
      <c r="S69" s="79">
        <v>2</v>
      </c>
      <c r="T69" s="80">
        <f>IFERROR(R69/(P69),"-")</f>
        <v>0.4</v>
      </c>
      <c r="U69" s="186">
        <f>IFERROR(J69/SUM(N69:O70),"-")</f>
        <v>30000</v>
      </c>
      <c r="V69" s="82">
        <v>3</v>
      </c>
      <c r="W69" s="80">
        <f>IF(P69=0,"-",V69/P69)</f>
        <v>0.6</v>
      </c>
      <c r="X69" s="185">
        <v>584000</v>
      </c>
      <c r="Y69" s="186">
        <f>IFERROR(X69/P69,"-")</f>
        <v>116800</v>
      </c>
      <c r="Z69" s="186">
        <f>IFERROR(X69/V69,"-")</f>
        <v>194666.66666667</v>
      </c>
      <c r="AA69" s="180">
        <f>SUM(X69:X70)-SUM(J69:J70)</f>
        <v>404000</v>
      </c>
      <c r="AB69" s="83">
        <f>SUM(X69:X70)/SUM(J69:J70)</f>
        <v>3.2444444444444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2</v>
      </c>
      <c r="BO69" s="118">
        <f>IF(P69=0,"",IF(BN69=0,"",(BN69/P69)))</f>
        <v>0.4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0.4</v>
      </c>
      <c r="BY69" s="126">
        <v>2</v>
      </c>
      <c r="BZ69" s="127">
        <f>IFERROR(BY69/BW69,"-")</f>
        <v>1</v>
      </c>
      <c r="CA69" s="128">
        <v>41000</v>
      </c>
      <c r="CB69" s="129">
        <f>IFERROR(CA69/BW69,"-")</f>
        <v>20500</v>
      </c>
      <c r="CC69" s="130"/>
      <c r="CD69" s="130">
        <v>1</v>
      </c>
      <c r="CE69" s="130">
        <v>1</v>
      </c>
      <c r="CF69" s="131">
        <v>1</v>
      </c>
      <c r="CG69" s="132">
        <f>IF(P69=0,"",IF(CF69=0,"",(CF69/P69)))</f>
        <v>0.2</v>
      </c>
      <c r="CH69" s="133">
        <v>1</v>
      </c>
      <c r="CI69" s="134">
        <f>IFERROR(CH69/CF69,"-")</f>
        <v>1</v>
      </c>
      <c r="CJ69" s="135">
        <v>543000</v>
      </c>
      <c r="CK69" s="136">
        <f>IFERROR(CJ69/CF69,"-")</f>
        <v>543000</v>
      </c>
      <c r="CL69" s="137"/>
      <c r="CM69" s="137"/>
      <c r="CN69" s="137">
        <v>1</v>
      </c>
      <c r="CO69" s="138">
        <v>3</v>
      </c>
      <c r="CP69" s="139">
        <v>584000</v>
      </c>
      <c r="CQ69" s="139">
        <v>543000</v>
      </c>
      <c r="CR69" s="139"/>
      <c r="CS69" s="140" t="str">
        <f>IF(AND(CQ69=0,CR69=0),"",IF(AND(CQ69&lt;=100000,CR69&lt;=100000),"",IF(CQ69/CP69&gt;0.7,"男高",IF(CR69/CP69&gt;0.7,"女高",""))))</f>
        <v>男高</v>
      </c>
    </row>
    <row r="70" spans="1:98">
      <c r="A70" s="78"/>
      <c r="B70" s="189" t="s">
        <v>218</v>
      </c>
      <c r="C70" s="189"/>
      <c r="D70" s="189" t="s">
        <v>216</v>
      </c>
      <c r="E70" s="189" t="s">
        <v>217</v>
      </c>
      <c r="F70" s="189" t="s">
        <v>76</v>
      </c>
      <c r="G70" s="88"/>
      <c r="H70" s="88"/>
      <c r="I70" s="88"/>
      <c r="J70" s="180"/>
      <c r="K70" s="79">
        <v>17</v>
      </c>
      <c r="L70" s="79">
        <v>12</v>
      </c>
      <c r="M70" s="79">
        <v>13</v>
      </c>
      <c r="N70" s="89">
        <v>1</v>
      </c>
      <c r="O70" s="90">
        <v>0</v>
      </c>
      <c r="P70" s="91">
        <f>N70+O70</f>
        <v>1</v>
      </c>
      <c r="Q70" s="80">
        <f>IFERROR(P70/M70,"-")</f>
        <v>0.076923076923077</v>
      </c>
      <c r="R70" s="79">
        <v>0</v>
      </c>
      <c r="S70" s="79">
        <v>0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1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1.974358974359</v>
      </c>
      <c r="B71" s="189" t="s">
        <v>219</v>
      </c>
      <c r="C71" s="189"/>
      <c r="D71" s="189" t="s">
        <v>92</v>
      </c>
      <c r="E71" s="189" t="s">
        <v>220</v>
      </c>
      <c r="F71" s="189" t="s">
        <v>64</v>
      </c>
      <c r="G71" s="88" t="s">
        <v>221</v>
      </c>
      <c r="H71" s="88" t="s">
        <v>83</v>
      </c>
      <c r="I71" s="190" t="s">
        <v>67</v>
      </c>
      <c r="J71" s="180">
        <v>156000</v>
      </c>
      <c r="K71" s="79">
        <v>10</v>
      </c>
      <c r="L71" s="79">
        <v>0</v>
      </c>
      <c r="M71" s="79">
        <v>43</v>
      </c>
      <c r="N71" s="89">
        <v>4</v>
      </c>
      <c r="O71" s="90">
        <v>0</v>
      </c>
      <c r="P71" s="91">
        <f>N71+O71</f>
        <v>4</v>
      </c>
      <c r="Q71" s="80">
        <f>IFERROR(P71/M71,"-")</f>
        <v>0.093023255813953</v>
      </c>
      <c r="R71" s="79">
        <v>0</v>
      </c>
      <c r="S71" s="79">
        <v>4</v>
      </c>
      <c r="T71" s="80">
        <f>IFERROR(R71/(P71),"-")</f>
        <v>0</v>
      </c>
      <c r="U71" s="186">
        <f>IFERROR(J71/SUM(N71:O72),"-")</f>
        <v>15600</v>
      </c>
      <c r="V71" s="82">
        <v>2</v>
      </c>
      <c r="W71" s="80">
        <f>IF(P71=0,"-",V71/P71)</f>
        <v>0.5</v>
      </c>
      <c r="X71" s="185">
        <v>268000</v>
      </c>
      <c r="Y71" s="186">
        <f>IFERROR(X71/P71,"-")</f>
        <v>67000</v>
      </c>
      <c r="Z71" s="186">
        <f>IFERROR(X71/V71,"-")</f>
        <v>134000</v>
      </c>
      <c r="AA71" s="180">
        <f>SUM(X71:X72)-SUM(J71:J72)</f>
        <v>152000</v>
      </c>
      <c r="AB71" s="83">
        <f>SUM(X71:X72)/SUM(J71:J72)</f>
        <v>1.974358974359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0.25</v>
      </c>
      <c r="BG71" s="110"/>
      <c r="BH71" s="112">
        <f>IFERROR(BG71/BE71,"-")</f>
        <v>0</v>
      </c>
      <c r="BI71" s="113"/>
      <c r="BJ71" s="114">
        <f>IFERROR(BI71/BE71,"-")</f>
        <v>0</v>
      </c>
      <c r="BK71" s="115"/>
      <c r="BL71" s="115"/>
      <c r="BM71" s="115"/>
      <c r="BN71" s="117">
        <v>2</v>
      </c>
      <c r="BO71" s="118">
        <f>IF(P71=0,"",IF(BN71=0,"",(BN71/P71)))</f>
        <v>0.5</v>
      </c>
      <c r="BP71" s="119">
        <v>1</v>
      </c>
      <c r="BQ71" s="120">
        <f>IFERROR(BP71/BN71,"-")</f>
        <v>0.5</v>
      </c>
      <c r="BR71" s="121">
        <v>213000</v>
      </c>
      <c r="BS71" s="122">
        <f>IFERROR(BR71/BN71,"-")</f>
        <v>106500</v>
      </c>
      <c r="BT71" s="123"/>
      <c r="BU71" s="123"/>
      <c r="BV71" s="123">
        <v>1</v>
      </c>
      <c r="BW71" s="124">
        <v>1</v>
      </c>
      <c r="BX71" s="125">
        <f>IF(P71=0,"",IF(BW71=0,"",(BW71/P71)))</f>
        <v>0.25</v>
      </c>
      <c r="BY71" s="126">
        <v>1</v>
      </c>
      <c r="BZ71" s="127">
        <f>IFERROR(BY71/BW71,"-")</f>
        <v>1</v>
      </c>
      <c r="CA71" s="128">
        <v>55000</v>
      </c>
      <c r="CB71" s="129">
        <f>IFERROR(CA71/BW71,"-")</f>
        <v>55000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268000</v>
      </c>
      <c r="CQ71" s="139">
        <v>213000</v>
      </c>
      <c r="CR71" s="139"/>
      <c r="CS71" s="140" t="str">
        <f>IF(AND(CQ71=0,CR71=0),"",IF(AND(CQ71&lt;=100000,CR71&lt;=100000),"",IF(CQ71/CP71&gt;0.7,"男高",IF(CR71/CP71&gt;0.7,"女高",""))))</f>
        <v>男高</v>
      </c>
    </row>
    <row r="72" spans="1:98">
      <c r="A72" s="78"/>
      <c r="B72" s="189" t="s">
        <v>222</v>
      </c>
      <c r="C72" s="189"/>
      <c r="D72" s="189" t="s">
        <v>92</v>
      </c>
      <c r="E72" s="189" t="s">
        <v>220</v>
      </c>
      <c r="F72" s="189" t="s">
        <v>76</v>
      </c>
      <c r="G72" s="88"/>
      <c r="H72" s="88"/>
      <c r="I72" s="88"/>
      <c r="J72" s="180"/>
      <c r="K72" s="79">
        <v>38</v>
      </c>
      <c r="L72" s="79">
        <v>20</v>
      </c>
      <c r="M72" s="79">
        <v>13</v>
      </c>
      <c r="N72" s="89">
        <v>6</v>
      </c>
      <c r="O72" s="90">
        <v>0</v>
      </c>
      <c r="P72" s="91">
        <f>N72+O72</f>
        <v>6</v>
      </c>
      <c r="Q72" s="80">
        <f>IFERROR(P72/M72,"-")</f>
        <v>0.46153846153846</v>
      </c>
      <c r="R72" s="79">
        <v>1</v>
      </c>
      <c r="S72" s="79">
        <v>3</v>
      </c>
      <c r="T72" s="80">
        <f>IFERROR(R72/(P72),"-")</f>
        <v>0.16666666666667</v>
      </c>
      <c r="U72" s="186"/>
      <c r="V72" s="82">
        <v>2</v>
      </c>
      <c r="W72" s="80">
        <f>IF(P72=0,"-",V72/P72)</f>
        <v>0.33333333333333</v>
      </c>
      <c r="X72" s="185">
        <v>40000</v>
      </c>
      <c r="Y72" s="186">
        <f>IFERROR(X72/P72,"-")</f>
        <v>6666.6666666667</v>
      </c>
      <c r="Z72" s="186">
        <f>IFERROR(X72/V72,"-")</f>
        <v>20000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2</v>
      </c>
      <c r="BF72" s="111">
        <f>IF(P72=0,"",IF(BE72=0,"",(BE72/P72)))</f>
        <v>0.33333333333333</v>
      </c>
      <c r="BG72" s="110">
        <v>1</v>
      </c>
      <c r="BH72" s="112">
        <f>IFERROR(BG72/BE72,"-")</f>
        <v>0.5</v>
      </c>
      <c r="BI72" s="113">
        <v>13000</v>
      </c>
      <c r="BJ72" s="114">
        <f>IFERROR(BI72/BE72,"-")</f>
        <v>6500</v>
      </c>
      <c r="BK72" s="115"/>
      <c r="BL72" s="115">
        <v>1</v>
      </c>
      <c r="BM72" s="115"/>
      <c r="BN72" s="117">
        <v>1</v>
      </c>
      <c r="BO72" s="118">
        <f>IF(P72=0,"",IF(BN72=0,"",(BN72/P72)))</f>
        <v>0.16666666666667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>
        <v>2</v>
      </c>
      <c r="BX72" s="125">
        <f>IF(P72=0,"",IF(BW72=0,"",(BW72/P72)))</f>
        <v>0.33333333333333</v>
      </c>
      <c r="BY72" s="126"/>
      <c r="BZ72" s="127">
        <f>IFERROR(BY72/BW72,"-")</f>
        <v>0</v>
      </c>
      <c r="CA72" s="128"/>
      <c r="CB72" s="129">
        <f>IFERROR(CA72/BW72,"-")</f>
        <v>0</v>
      </c>
      <c r="CC72" s="130"/>
      <c r="CD72" s="130"/>
      <c r="CE72" s="130"/>
      <c r="CF72" s="131">
        <v>1</v>
      </c>
      <c r="CG72" s="132">
        <f>IF(P72=0,"",IF(CF72=0,"",(CF72/P72)))</f>
        <v>0.16666666666667</v>
      </c>
      <c r="CH72" s="133">
        <v>1</v>
      </c>
      <c r="CI72" s="134">
        <f>IFERROR(CH72/CF72,"-")</f>
        <v>1</v>
      </c>
      <c r="CJ72" s="135">
        <v>27000</v>
      </c>
      <c r="CK72" s="136">
        <f>IFERROR(CJ72/CF72,"-")</f>
        <v>27000</v>
      </c>
      <c r="CL72" s="137"/>
      <c r="CM72" s="137"/>
      <c r="CN72" s="137">
        <v>1</v>
      </c>
      <c r="CO72" s="138">
        <v>2</v>
      </c>
      <c r="CP72" s="139">
        <v>40000</v>
      </c>
      <c r="CQ72" s="139">
        <v>27000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0.041666666666667</v>
      </c>
      <c r="B73" s="189" t="s">
        <v>223</v>
      </c>
      <c r="C73" s="189"/>
      <c r="D73" s="189" t="s">
        <v>216</v>
      </c>
      <c r="E73" s="189" t="s">
        <v>217</v>
      </c>
      <c r="F73" s="189" t="s">
        <v>64</v>
      </c>
      <c r="G73" s="88" t="s">
        <v>224</v>
      </c>
      <c r="H73" s="88" t="s">
        <v>66</v>
      </c>
      <c r="I73" s="88" t="s">
        <v>174</v>
      </c>
      <c r="J73" s="180">
        <v>144000</v>
      </c>
      <c r="K73" s="79">
        <v>6</v>
      </c>
      <c r="L73" s="79">
        <v>0</v>
      </c>
      <c r="M73" s="79">
        <v>61</v>
      </c>
      <c r="N73" s="89">
        <v>3</v>
      </c>
      <c r="O73" s="90">
        <v>0</v>
      </c>
      <c r="P73" s="91">
        <f>N73+O73</f>
        <v>3</v>
      </c>
      <c r="Q73" s="80">
        <f>IFERROR(P73/M73,"-")</f>
        <v>0.049180327868852</v>
      </c>
      <c r="R73" s="79">
        <v>1</v>
      </c>
      <c r="S73" s="79">
        <v>1</v>
      </c>
      <c r="T73" s="80">
        <f>IFERROR(R73/(P73),"-")</f>
        <v>0.33333333333333</v>
      </c>
      <c r="U73" s="186">
        <f>IFERROR(J73/SUM(N73:O74),"-")</f>
        <v>13090.909090909</v>
      </c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>
        <f>SUM(X73:X74)-SUM(J73:J74)</f>
        <v>-138000</v>
      </c>
      <c r="AB73" s="83">
        <f>SUM(X73:X74)/SUM(J73:J74)</f>
        <v>0.041666666666667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0.33333333333333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2</v>
      </c>
      <c r="BX73" s="125">
        <f>IF(P73=0,"",IF(BW73=0,"",(BW73/P73)))</f>
        <v>0.66666666666667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225</v>
      </c>
      <c r="C74" s="189"/>
      <c r="D74" s="189" t="s">
        <v>216</v>
      </c>
      <c r="E74" s="189" t="s">
        <v>217</v>
      </c>
      <c r="F74" s="189" t="s">
        <v>76</v>
      </c>
      <c r="G74" s="88"/>
      <c r="H74" s="88"/>
      <c r="I74" s="88"/>
      <c r="J74" s="180"/>
      <c r="K74" s="79">
        <v>25</v>
      </c>
      <c r="L74" s="79">
        <v>20</v>
      </c>
      <c r="M74" s="79">
        <v>6</v>
      </c>
      <c r="N74" s="89">
        <v>8</v>
      </c>
      <c r="O74" s="90">
        <v>0</v>
      </c>
      <c r="P74" s="91">
        <f>N74+O74</f>
        <v>8</v>
      </c>
      <c r="Q74" s="80">
        <f>IFERROR(P74/M74,"-")</f>
        <v>1.3333333333333</v>
      </c>
      <c r="R74" s="79">
        <v>0</v>
      </c>
      <c r="S74" s="79">
        <v>1</v>
      </c>
      <c r="T74" s="80">
        <f>IFERROR(R74/(P74),"-")</f>
        <v>0</v>
      </c>
      <c r="U74" s="186"/>
      <c r="V74" s="82">
        <v>2</v>
      </c>
      <c r="W74" s="80">
        <f>IF(P74=0,"-",V74/P74)</f>
        <v>0.25</v>
      </c>
      <c r="X74" s="185">
        <v>6000</v>
      </c>
      <c r="Y74" s="186">
        <f>IFERROR(X74/P74,"-")</f>
        <v>750</v>
      </c>
      <c r="Z74" s="186">
        <f>IFERROR(X74/V74,"-")</f>
        <v>3000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>
        <v>1</v>
      </c>
      <c r="AN74" s="99">
        <f>IF(P74=0,"",IF(AM74=0,"",(AM74/P74)))</f>
        <v>0.125</v>
      </c>
      <c r="AO74" s="98"/>
      <c r="AP74" s="100">
        <f>IFERROR(AO74/AM74,"-")</f>
        <v>0</v>
      </c>
      <c r="AQ74" s="101"/>
      <c r="AR74" s="102">
        <f>IFERROR(AQ74/AM74,"-")</f>
        <v>0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0.125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5</v>
      </c>
      <c r="BO74" s="118">
        <f>IF(P74=0,"",IF(BN74=0,"",(BN74/P74)))</f>
        <v>0.625</v>
      </c>
      <c r="BP74" s="119">
        <v>2</v>
      </c>
      <c r="BQ74" s="120">
        <f>IFERROR(BP74/BN74,"-")</f>
        <v>0.4</v>
      </c>
      <c r="BR74" s="121">
        <v>6000</v>
      </c>
      <c r="BS74" s="122">
        <f>IFERROR(BR74/BN74,"-")</f>
        <v>1200</v>
      </c>
      <c r="BT74" s="123">
        <v>2</v>
      </c>
      <c r="BU74" s="123"/>
      <c r="BV74" s="123"/>
      <c r="BW74" s="124">
        <v>1</v>
      </c>
      <c r="BX74" s="125">
        <f>IF(P74=0,"",IF(BW74=0,"",(BW74/P74)))</f>
        <v>0.125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2</v>
      </c>
      <c r="CP74" s="139">
        <v>6000</v>
      </c>
      <c r="CQ74" s="139">
        <v>3000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0.083333333333333</v>
      </c>
      <c r="B75" s="189" t="s">
        <v>226</v>
      </c>
      <c r="C75" s="189"/>
      <c r="D75" s="189" t="s">
        <v>92</v>
      </c>
      <c r="E75" s="189" t="s">
        <v>220</v>
      </c>
      <c r="F75" s="189" t="s">
        <v>64</v>
      </c>
      <c r="G75" s="88" t="s">
        <v>224</v>
      </c>
      <c r="H75" s="88" t="s">
        <v>66</v>
      </c>
      <c r="I75" s="88" t="s">
        <v>186</v>
      </c>
      <c r="J75" s="180">
        <v>144000</v>
      </c>
      <c r="K75" s="79">
        <v>11</v>
      </c>
      <c r="L75" s="79">
        <v>0</v>
      </c>
      <c r="M75" s="79">
        <v>62</v>
      </c>
      <c r="N75" s="89">
        <v>7</v>
      </c>
      <c r="O75" s="90">
        <v>0</v>
      </c>
      <c r="P75" s="91">
        <f>N75+O75</f>
        <v>7</v>
      </c>
      <c r="Q75" s="80">
        <f>IFERROR(P75/M75,"-")</f>
        <v>0.11290322580645</v>
      </c>
      <c r="R75" s="79">
        <v>0</v>
      </c>
      <c r="S75" s="79">
        <v>3</v>
      </c>
      <c r="T75" s="80">
        <f>IFERROR(R75/(P75),"-")</f>
        <v>0</v>
      </c>
      <c r="U75" s="186">
        <f>IFERROR(J75/SUM(N75:O76),"-")</f>
        <v>16000</v>
      </c>
      <c r="V75" s="82">
        <v>1</v>
      </c>
      <c r="W75" s="80">
        <f>IF(P75=0,"-",V75/P75)</f>
        <v>0.14285714285714</v>
      </c>
      <c r="X75" s="185">
        <v>2000</v>
      </c>
      <c r="Y75" s="186">
        <f>IFERROR(X75/P75,"-")</f>
        <v>285.71428571429</v>
      </c>
      <c r="Z75" s="186">
        <f>IFERROR(X75/V75,"-")</f>
        <v>2000</v>
      </c>
      <c r="AA75" s="180">
        <f>SUM(X75:X76)-SUM(J75:J76)</f>
        <v>-132000</v>
      </c>
      <c r="AB75" s="83">
        <f>SUM(X75:X76)/SUM(J75:J76)</f>
        <v>0.083333333333333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>
        <v>2</v>
      </c>
      <c r="AW75" s="105">
        <f>IF(P75=0,"",IF(AV75=0,"",(AV75/P75)))</f>
        <v>0.28571428571429</v>
      </c>
      <c r="AX75" s="104"/>
      <c r="AY75" s="106">
        <f>IFERROR(AX75/AV75,"-")</f>
        <v>0</v>
      </c>
      <c r="AZ75" s="107"/>
      <c r="BA75" s="108">
        <f>IFERROR(AZ75/AV75,"-")</f>
        <v>0</v>
      </c>
      <c r="BB75" s="109"/>
      <c r="BC75" s="109"/>
      <c r="BD75" s="109"/>
      <c r="BE75" s="110">
        <v>1</v>
      </c>
      <c r="BF75" s="111">
        <f>IF(P75=0,"",IF(BE75=0,"",(BE75/P75)))</f>
        <v>0.14285714285714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3</v>
      </c>
      <c r="BO75" s="118">
        <f>IF(P75=0,"",IF(BN75=0,"",(BN75/P75)))</f>
        <v>0.42857142857143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>
        <v>1</v>
      </c>
      <c r="CG75" s="132">
        <f>IF(P75=0,"",IF(CF75=0,"",(CF75/P75)))</f>
        <v>0.14285714285714</v>
      </c>
      <c r="CH75" s="133">
        <v>1</v>
      </c>
      <c r="CI75" s="134">
        <f>IFERROR(CH75/CF75,"-")</f>
        <v>1</v>
      </c>
      <c r="CJ75" s="135">
        <v>2000</v>
      </c>
      <c r="CK75" s="136">
        <f>IFERROR(CJ75/CF75,"-")</f>
        <v>2000</v>
      </c>
      <c r="CL75" s="137">
        <v>1</v>
      </c>
      <c r="CM75" s="137"/>
      <c r="CN75" s="137"/>
      <c r="CO75" s="138">
        <v>1</v>
      </c>
      <c r="CP75" s="139">
        <v>2000</v>
      </c>
      <c r="CQ75" s="139">
        <v>2000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227</v>
      </c>
      <c r="C76" s="189"/>
      <c r="D76" s="189" t="s">
        <v>92</v>
      </c>
      <c r="E76" s="189" t="s">
        <v>220</v>
      </c>
      <c r="F76" s="189" t="s">
        <v>76</v>
      </c>
      <c r="G76" s="88"/>
      <c r="H76" s="88"/>
      <c r="I76" s="88"/>
      <c r="J76" s="180"/>
      <c r="K76" s="79">
        <v>26</v>
      </c>
      <c r="L76" s="79">
        <v>19</v>
      </c>
      <c r="M76" s="79">
        <v>9</v>
      </c>
      <c r="N76" s="89">
        <v>2</v>
      </c>
      <c r="O76" s="90">
        <v>0</v>
      </c>
      <c r="P76" s="91">
        <f>N76+O76</f>
        <v>2</v>
      </c>
      <c r="Q76" s="80">
        <f>IFERROR(P76/M76,"-")</f>
        <v>0.22222222222222</v>
      </c>
      <c r="R76" s="79">
        <v>0</v>
      </c>
      <c r="S76" s="79">
        <v>2</v>
      </c>
      <c r="T76" s="80">
        <f>IFERROR(R76/(P76),"-")</f>
        <v>0</v>
      </c>
      <c r="U76" s="186"/>
      <c r="V76" s="82">
        <v>1</v>
      </c>
      <c r="W76" s="80">
        <f>IF(P76=0,"-",V76/P76)</f>
        <v>0.5</v>
      </c>
      <c r="X76" s="185">
        <v>10000</v>
      </c>
      <c r="Y76" s="186">
        <f>IFERROR(X76/P76,"-")</f>
        <v>5000</v>
      </c>
      <c r="Z76" s="186">
        <f>IFERROR(X76/V76,"-")</f>
        <v>10000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/>
      <c r="BQ76" s="120">
        <f>IFERROR(BP76/BN76,"-")</f>
        <v>0</v>
      </c>
      <c r="BR76" s="121"/>
      <c r="BS76" s="122">
        <f>IFERROR(BR76/BN76,"-")</f>
        <v>0</v>
      </c>
      <c r="BT76" s="123"/>
      <c r="BU76" s="123"/>
      <c r="BV76" s="123"/>
      <c r="BW76" s="124">
        <v>1</v>
      </c>
      <c r="BX76" s="125">
        <f>IF(P76=0,"",IF(BW76=0,"",(BW76/P76)))</f>
        <v>0.5</v>
      </c>
      <c r="BY76" s="126">
        <v>1</v>
      </c>
      <c r="BZ76" s="127">
        <f>IFERROR(BY76/BW76,"-")</f>
        <v>1</v>
      </c>
      <c r="CA76" s="128">
        <v>10000</v>
      </c>
      <c r="CB76" s="129">
        <f>IFERROR(CA76/BW76,"-")</f>
        <v>10000</v>
      </c>
      <c r="CC76" s="130"/>
      <c r="CD76" s="130"/>
      <c r="CE76" s="130">
        <v>1</v>
      </c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10000</v>
      </c>
      <c r="CQ76" s="139">
        <v>10000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0.013157894736842</v>
      </c>
      <c r="B77" s="189" t="s">
        <v>228</v>
      </c>
      <c r="C77" s="189"/>
      <c r="D77" s="189" t="s">
        <v>62</v>
      </c>
      <c r="E77" s="189" t="s">
        <v>63</v>
      </c>
      <c r="F77" s="189" t="s">
        <v>64</v>
      </c>
      <c r="G77" s="88" t="s">
        <v>104</v>
      </c>
      <c r="H77" s="88" t="s">
        <v>66</v>
      </c>
      <c r="I77" s="88"/>
      <c r="J77" s="180">
        <v>228000</v>
      </c>
      <c r="K77" s="79">
        <v>13</v>
      </c>
      <c r="L77" s="79">
        <v>0</v>
      </c>
      <c r="M77" s="79">
        <v>43</v>
      </c>
      <c r="N77" s="89">
        <v>6</v>
      </c>
      <c r="O77" s="90">
        <v>0</v>
      </c>
      <c r="P77" s="91">
        <f>N77+O77</f>
        <v>6</v>
      </c>
      <c r="Q77" s="80">
        <f>IFERROR(P77/M77,"-")</f>
        <v>0.13953488372093</v>
      </c>
      <c r="R77" s="79">
        <v>1</v>
      </c>
      <c r="S77" s="79">
        <v>4</v>
      </c>
      <c r="T77" s="80">
        <f>IFERROR(R77/(P77),"-")</f>
        <v>0.16666666666667</v>
      </c>
      <c r="U77" s="186">
        <f>IFERROR(J77/SUM(N77:O78),"-")</f>
        <v>14250</v>
      </c>
      <c r="V77" s="82">
        <v>1</v>
      </c>
      <c r="W77" s="80">
        <f>IF(P77=0,"-",V77/P77)</f>
        <v>0.16666666666667</v>
      </c>
      <c r="X77" s="185">
        <v>3000</v>
      </c>
      <c r="Y77" s="186">
        <f>IFERROR(X77/P77,"-")</f>
        <v>500</v>
      </c>
      <c r="Z77" s="186">
        <f>IFERROR(X77/V77,"-")</f>
        <v>3000</v>
      </c>
      <c r="AA77" s="180">
        <f>SUM(X77:X78)-SUM(J77:J78)</f>
        <v>-225000</v>
      </c>
      <c r="AB77" s="83">
        <f>SUM(X77:X78)/SUM(J77:J78)</f>
        <v>0.013157894736842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3</v>
      </c>
      <c r="AW77" s="105">
        <f>IF(P77=0,"",IF(AV77=0,"",(AV77/P77)))</f>
        <v>0.5</v>
      </c>
      <c r="AX77" s="104">
        <v>1</v>
      </c>
      <c r="AY77" s="106">
        <f>IFERROR(AX77/AV77,"-")</f>
        <v>0.33333333333333</v>
      </c>
      <c r="AZ77" s="107">
        <v>3000</v>
      </c>
      <c r="BA77" s="108">
        <f>IFERROR(AZ77/AV77,"-")</f>
        <v>1000</v>
      </c>
      <c r="BB77" s="109">
        <v>1</v>
      </c>
      <c r="BC77" s="109"/>
      <c r="BD77" s="109"/>
      <c r="BE77" s="110">
        <v>2</v>
      </c>
      <c r="BF77" s="111">
        <f>IF(P77=0,"",IF(BE77=0,"",(BE77/P77)))</f>
        <v>0.33333333333333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1</v>
      </c>
      <c r="BO77" s="118">
        <f>IF(P77=0,"",IF(BN77=0,"",(BN77/P77)))</f>
        <v>0.16666666666667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3000</v>
      </c>
      <c r="CQ77" s="139">
        <v>3000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229</v>
      </c>
      <c r="C78" s="189"/>
      <c r="D78" s="189" t="s">
        <v>62</v>
      </c>
      <c r="E78" s="189" t="s">
        <v>63</v>
      </c>
      <c r="F78" s="189" t="s">
        <v>76</v>
      </c>
      <c r="G78" s="88"/>
      <c r="H78" s="88"/>
      <c r="I78" s="88"/>
      <c r="J78" s="180"/>
      <c r="K78" s="79">
        <v>48</v>
      </c>
      <c r="L78" s="79">
        <v>34</v>
      </c>
      <c r="M78" s="79">
        <v>6</v>
      </c>
      <c r="N78" s="89">
        <v>10</v>
      </c>
      <c r="O78" s="90">
        <v>0</v>
      </c>
      <c r="P78" s="91">
        <f>N78+O78</f>
        <v>10</v>
      </c>
      <c r="Q78" s="80">
        <f>IFERROR(P78/M78,"-")</f>
        <v>1.6666666666667</v>
      </c>
      <c r="R78" s="79">
        <v>0</v>
      </c>
      <c r="S78" s="79">
        <v>4</v>
      </c>
      <c r="T78" s="80">
        <f>IFERROR(R78/(P78),"-")</f>
        <v>0</v>
      </c>
      <c r="U78" s="186"/>
      <c r="V78" s="82">
        <v>0</v>
      </c>
      <c r="W78" s="80">
        <f>IF(P78=0,"-",V78/P78)</f>
        <v>0</v>
      </c>
      <c r="X78" s="185">
        <v>0</v>
      </c>
      <c r="Y78" s="186">
        <f>IFERROR(X78/P78,"-")</f>
        <v>0</v>
      </c>
      <c r="Z78" s="186" t="str">
        <f>IFERROR(X78/V78,"-")</f>
        <v>-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>
        <v>2</v>
      </c>
      <c r="AN78" s="99">
        <f>IF(P78=0,"",IF(AM78=0,"",(AM78/P78)))</f>
        <v>0.2</v>
      </c>
      <c r="AO78" s="98"/>
      <c r="AP78" s="100">
        <f>IFERROR(AO78/AM78,"-")</f>
        <v>0</v>
      </c>
      <c r="AQ78" s="101"/>
      <c r="AR78" s="102">
        <f>IFERROR(AQ78/AM78,"-")</f>
        <v>0</v>
      </c>
      <c r="AS78" s="103"/>
      <c r="AT78" s="103"/>
      <c r="AU78" s="103"/>
      <c r="AV78" s="104">
        <v>1</v>
      </c>
      <c r="AW78" s="105">
        <f>IF(P78=0,"",IF(AV78=0,"",(AV78/P78)))</f>
        <v>0.1</v>
      </c>
      <c r="AX78" s="104"/>
      <c r="AY78" s="106">
        <f>IFERROR(AX78/AV78,"-")</f>
        <v>0</v>
      </c>
      <c r="AZ78" s="107"/>
      <c r="BA78" s="108">
        <f>IFERROR(AZ78/AV78,"-")</f>
        <v>0</v>
      </c>
      <c r="BB78" s="109"/>
      <c r="BC78" s="109"/>
      <c r="BD78" s="109"/>
      <c r="BE78" s="110">
        <v>3</v>
      </c>
      <c r="BF78" s="111">
        <f>IF(P78=0,"",IF(BE78=0,"",(BE78/P78)))</f>
        <v>0.3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3</v>
      </c>
      <c r="BO78" s="118">
        <f>IF(P78=0,"",IF(BN78=0,"",(BN78/P78)))</f>
        <v>0.3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>
        <v>1</v>
      </c>
      <c r="CG78" s="132">
        <f>IF(P78=0,"",IF(CF78=0,"",(CF78/P78)))</f>
        <v>0.1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0.13541666666667</v>
      </c>
      <c r="B79" s="189" t="s">
        <v>230</v>
      </c>
      <c r="C79" s="189"/>
      <c r="D79" s="189" t="s">
        <v>92</v>
      </c>
      <c r="E79" s="189" t="s">
        <v>220</v>
      </c>
      <c r="F79" s="189" t="s">
        <v>64</v>
      </c>
      <c r="G79" s="88" t="s">
        <v>231</v>
      </c>
      <c r="H79" s="88" t="s">
        <v>83</v>
      </c>
      <c r="I79" s="191" t="s">
        <v>111</v>
      </c>
      <c r="J79" s="180">
        <v>96000</v>
      </c>
      <c r="K79" s="79">
        <v>14</v>
      </c>
      <c r="L79" s="79">
        <v>0</v>
      </c>
      <c r="M79" s="79">
        <v>27</v>
      </c>
      <c r="N79" s="89">
        <v>3</v>
      </c>
      <c r="O79" s="90">
        <v>0</v>
      </c>
      <c r="P79" s="91">
        <f>N79+O79</f>
        <v>3</v>
      </c>
      <c r="Q79" s="80">
        <f>IFERROR(P79/M79,"-")</f>
        <v>0.11111111111111</v>
      </c>
      <c r="R79" s="79">
        <v>0</v>
      </c>
      <c r="S79" s="79">
        <v>1</v>
      </c>
      <c r="T79" s="80">
        <f>IFERROR(R79/(P79),"-")</f>
        <v>0</v>
      </c>
      <c r="U79" s="186">
        <f>IFERROR(J79/SUM(N79:O80),"-")</f>
        <v>19200</v>
      </c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>
        <f>SUM(X79:X80)-SUM(J79:J80)</f>
        <v>-83000</v>
      </c>
      <c r="AB79" s="83">
        <f>SUM(X79:X80)/SUM(J79:J80)</f>
        <v>0.13541666666667</v>
      </c>
      <c r="AC79" s="77"/>
      <c r="AD79" s="92">
        <v>1</v>
      </c>
      <c r="AE79" s="93">
        <f>IF(P79=0,"",IF(AD79=0,"",(AD79/P79)))</f>
        <v>0.33333333333333</v>
      </c>
      <c r="AF79" s="92"/>
      <c r="AG79" s="94">
        <f>IFERROR(AF79/AD79,"-")</f>
        <v>0</v>
      </c>
      <c r="AH79" s="95"/>
      <c r="AI79" s="96">
        <f>IFERROR(AH79/AD79,"-")</f>
        <v>0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2</v>
      </c>
      <c r="BO79" s="118">
        <f>IF(P79=0,"",IF(BN79=0,"",(BN79/P79)))</f>
        <v>0.66666666666667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232</v>
      </c>
      <c r="C80" s="189"/>
      <c r="D80" s="189" t="s">
        <v>92</v>
      </c>
      <c r="E80" s="189" t="s">
        <v>220</v>
      </c>
      <c r="F80" s="189" t="s">
        <v>76</v>
      </c>
      <c r="G80" s="88"/>
      <c r="H80" s="88"/>
      <c r="I80" s="88"/>
      <c r="J80" s="180"/>
      <c r="K80" s="79">
        <v>14</v>
      </c>
      <c r="L80" s="79">
        <v>11</v>
      </c>
      <c r="M80" s="79">
        <v>3</v>
      </c>
      <c r="N80" s="89">
        <v>2</v>
      </c>
      <c r="O80" s="90">
        <v>0</v>
      </c>
      <c r="P80" s="91">
        <f>N80+O80</f>
        <v>2</v>
      </c>
      <c r="Q80" s="80">
        <f>IFERROR(P80/M80,"-")</f>
        <v>0.66666666666667</v>
      </c>
      <c r="R80" s="79">
        <v>1</v>
      </c>
      <c r="S80" s="79">
        <v>0</v>
      </c>
      <c r="T80" s="80">
        <f>IFERROR(R80/(P80),"-")</f>
        <v>0.5</v>
      </c>
      <c r="U80" s="186"/>
      <c r="V80" s="82">
        <v>2</v>
      </c>
      <c r="W80" s="80">
        <f>IF(P80=0,"-",V80/P80)</f>
        <v>1</v>
      </c>
      <c r="X80" s="185">
        <v>13000</v>
      </c>
      <c r="Y80" s="186">
        <f>IFERROR(X80/P80,"-")</f>
        <v>6500</v>
      </c>
      <c r="Z80" s="186">
        <f>IFERROR(X80/V80,"-")</f>
        <v>6500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>
        <v>1</v>
      </c>
      <c r="BX80" s="125">
        <f>IF(P80=0,"",IF(BW80=0,"",(BW80/P80)))</f>
        <v>0.5</v>
      </c>
      <c r="BY80" s="126">
        <v>1</v>
      </c>
      <c r="BZ80" s="127">
        <f>IFERROR(BY80/BW80,"-")</f>
        <v>1</v>
      </c>
      <c r="CA80" s="128">
        <v>11000</v>
      </c>
      <c r="CB80" s="129">
        <f>IFERROR(CA80/BW80,"-")</f>
        <v>11000</v>
      </c>
      <c r="CC80" s="130"/>
      <c r="CD80" s="130"/>
      <c r="CE80" s="130">
        <v>1</v>
      </c>
      <c r="CF80" s="131">
        <v>1</v>
      </c>
      <c r="CG80" s="132">
        <f>IF(P80=0,"",IF(CF80=0,"",(CF80/P80)))</f>
        <v>0.5</v>
      </c>
      <c r="CH80" s="133">
        <v>1</v>
      </c>
      <c r="CI80" s="134">
        <f>IFERROR(CH80/CF80,"-")</f>
        <v>1</v>
      </c>
      <c r="CJ80" s="135">
        <v>2000</v>
      </c>
      <c r="CK80" s="136">
        <f>IFERROR(CJ80/CF80,"-")</f>
        <v>2000</v>
      </c>
      <c r="CL80" s="137">
        <v>1</v>
      </c>
      <c r="CM80" s="137"/>
      <c r="CN80" s="137"/>
      <c r="CO80" s="138">
        <v>2</v>
      </c>
      <c r="CP80" s="139">
        <v>13000</v>
      </c>
      <c r="CQ80" s="139">
        <v>11000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1.3888888888889</v>
      </c>
      <c r="B81" s="189" t="s">
        <v>233</v>
      </c>
      <c r="C81" s="189"/>
      <c r="D81" s="189" t="s">
        <v>234</v>
      </c>
      <c r="E81" s="189" t="s">
        <v>63</v>
      </c>
      <c r="F81" s="189" t="s">
        <v>64</v>
      </c>
      <c r="G81" s="88" t="s">
        <v>235</v>
      </c>
      <c r="H81" s="88" t="s">
        <v>66</v>
      </c>
      <c r="I81" s="190" t="s">
        <v>101</v>
      </c>
      <c r="J81" s="180">
        <v>180000</v>
      </c>
      <c r="K81" s="79">
        <v>18</v>
      </c>
      <c r="L81" s="79">
        <v>0</v>
      </c>
      <c r="M81" s="79">
        <v>63</v>
      </c>
      <c r="N81" s="89">
        <v>11</v>
      </c>
      <c r="O81" s="90">
        <v>0</v>
      </c>
      <c r="P81" s="91">
        <f>N81+O81</f>
        <v>11</v>
      </c>
      <c r="Q81" s="80">
        <f>IFERROR(P81/M81,"-")</f>
        <v>0.17460317460317</v>
      </c>
      <c r="R81" s="79">
        <v>2</v>
      </c>
      <c r="S81" s="79">
        <v>4</v>
      </c>
      <c r="T81" s="80">
        <f>IFERROR(R81/(P81),"-")</f>
        <v>0.18181818181818</v>
      </c>
      <c r="U81" s="186">
        <f>IFERROR(J81/SUM(N81:O82),"-")</f>
        <v>11250</v>
      </c>
      <c r="V81" s="82">
        <v>3</v>
      </c>
      <c r="W81" s="80">
        <f>IF(P81=0,"-",V81/P81)</f>
        <v>0.27272727272727</v>
      </c>
      <c r="X81" s="185">
        <v>236000</v>
      </c>
      <c r="Y81" s="186">
        <f>IFERROR(X81/P81,"-")</f>
        <v>21454.545454545</v>
      </c>
      <c r="Z81" s="186">
        <f>IFERROR(X81/V81,"-")</f>
        <v>78666.666666667</v>
      </c>
      <c r="AA81" s="180">
        <f>SUM(X81:X82)-SUM(J81:J82)</f>
        <v>70000</v>
      </c>
      <c r="AB81" s="83">
        <f>SUM(X81:X82)/SUM(J81:J82)</f>
        <v>1.3888888888889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>
        <v>4</v>
      </c>
      <c r="AN81" s="99">
        <f>IF(P81=0,"",IF(AM81=0,"",(AM81/P81)))</f>
        <v>0.36363636363636</v>
      </c>
      <c r="AO81" s="98">
        <v>1</v>
      </c>
      <c r="AP81" s="100">
        <f>IFERROR(AO81/AM81,"-")</f>
        <v>0.25</v>
      </c>
      <c r="AQ81" s="101">
        <v>3000</v>
      </c>
      <c r="AR81" s="102">
        <f>IFERROR(AQ81/AM81,"-")</f>
        <v>750</v>
      </c>
      <c r="AS81" s="103">
        <v>1</v>
      </c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3</v>
      </c>
      <c r="BF81" s="111">
        <f>IF(P81=0,"",IF(BE81=0,"",(BE81/P81)))</f>
        <v>0.27272727272727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4</v>
      </c>
      <c r="BO81" s="118">
        <f>IF(P81=0,"",IF(BN81=0,"",(BN81/P81)))</f>
        <v>0.36363636363636</v>
      </c>
      <c r="BP81" s="119">
        <v>2</v>
      </c>
      <c r="BQ81" s="120">
        <f>IFERROR(BP81/BN81,"-")</f>
        <v>0.5</v>
      </c>
      <c r="BR81" s="121">
        <v>233000</v>
      </c>
      <c r="BS81" s="122">
        <f>IFERROR(BR81/BN81,"-")</f>
        <v>58250</v>
      </c>
      <c r="BT81" s="123"/>
      <c r="BU81" s="123"/>
      <c r="BV81" s="123">
        <v>2</v>
      </c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3</v>
      </c>
      <c r="CP81" s="139">
        <v>236000</v>
      </c>
      <c r="CQ81" s="139">
        <v>175000</v>
      </c>
      <c r="CR81" s="139"/>
      <c r="CS81" s="140" t="str">
        <f>IF(AND(CQ81=0,CR81=0),"",IF(AND(CQ81&lt;=100000,CR81&lt;=100000),"",IF(CQ81/CP81&gt;0.7,"男高",IF(CR81/CP81&gt;0.7,"女高",""))))</f>
        <v>男高</v>
      </c>
    </row>
    <row r="82" spans="1:98">
      <c r="A82" s="78"/>
      <c r="B82" s="189" t="s">
        <v>236</v>
      </c>
      <c r="C82" s="189"/>
      <c r="D82" s="189" t="s">
        <v>234</v>
      </c>
      <c r="E82" s="189" t="s">
        <v>63</v>
      </c>
      <c r="F82" s="189" t="s">
        <v>76</v>
      </c>
      <c r="G82" s="88"/>
      <c r="H82" s="88"/>
      <c r="I82" s="88"/>
      <c r="J82" s="180"/>
      <c r="K82" s="79">
        <v>29</v>
      </c>
      <c r="L82" s="79">
        <v>17</v>
      </c>
      <c r="M82" s="79">
        <v>7</v>
      </c>
      <c r="N82" s="89">
        <v>5</v>
      </c>
      <c r="O82" s="90">
        <v>0</v>
      </c>
      <c r="P82" s="91">
        <f>N82+O82</f>
        <v>5</v>
      </c>
      <c r="Q82" s="80">
        <f>IFERROR(P82/M82,"-")</f>
        <v>0.71428571428571</v>
      </c>
      <c r="R82" s="79">
        <v>0</v>
      </c>
      <c r="S82" s="79">
        <v>2</v>
      </c>
      <c r="T82" s="80">
        <f>IFERROR(R82/(P82),"-")</f>
        <v>0</v>
      </c>
      <c r="U82" s="186"/>
      <c r="V82" s="82">
        <v>1</v>
      </c>
      <c r="W82" s="80">
        <f>IF(P82=0,"-",V82/P82)</f>
        <v>0.2</v>
      </c>
      <c r="X82" s="185">
        <v>14000</v>
      </c>
      <c r="Y82" s="186">
        <f>IFERROR(X82/P82,"-")</f>
        <v>2800</v>
      </c>
      <c r="Z82" s="186">
        <f>IFERROR(X82/V82,"-")</f>
        <v>14000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>
        <v>1</v>
      </c>
      <c r="AW82" s="105">
        <f>IF(P82=0,"",IF(AV82=0,"",(AV82/P82)))</f>
        <v>0.2</v>
      </c>
      <c r="AX82" s="104"/>
      <c r="AY82" s="106">
        <f>IFERROR(AX82/AV82,"-")</f>
        <v>0</v>
      </c>
      <c r="AZ82" s="107"/>
      <c r="BA82" s="108">
        <f>IFERROR(AZ82/AV82,"-")</f>
        <v>0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3</v>
      </c>
      <c r="BO82" s="118">
        <f>IF(P82=0,"",IF(BN82=0,"",(BN82/P82)))</f>
        <v>0.6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>
        <v>1</v>
      </c>
      <c r="BX82" s="125">
        <f>IF(P82=0,"",IF(BW82=0,"",(BW82/P82)))</f>
        <v>0.2</v>
      </c>
      <c r="BY82" s="126">
        <v>1</v>
      </c>
      <c r="BZ82" s="127">
        <f>IFERROR(BY82/BW82,"-")</f>
        <v>1</v>
      </c>
      <c r="CA82" s="128">
        <v>14000</v>
      </c>
      <c r="CB82" s="129">
        <f>IFERROR(CA82/BW82,"-")</f>
        <v>14000</v>
      </c>
      <c r="CC82" s="130"/>
      <c r="CD82" s="130"/>
      <c r="CE82" s="130">
        <v>1</v>
      </c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14000</v>
      </c>
      <c r="CQ82" s="139">
        <v>14000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>
        <f>AB83</f>
        <v>0</v>
      </c>
      <c r="B83" s="189" t="s">
        <v>237</v>
      </c>
      <c r="C83" s="189"/>
      <c r="D83" s="189" t="s">
        <v>92</v>
      </c>
      <c r="E83" s="189" t="s">
        <v>220</v>
      </c>
      <c r="F83" s="189" t="s">
        <v>64</v>
      </c>
      <c r="G83" s="88" t="s">
        <v>235</v>
      </c>
      <c r="H83" s="88" t="s">
        <v>83</v>
      </c>
      <c r="I83" s="88" t="s">
        <v>174</v>
      </c>
      <c r="J83" s="180">
        <v>108000</v>
      </c>
      <c r="K83" s="79">
        <v>6</v>
      </c>
      <c r="L83" s="79">
        <v>0</v>
      </c>
      <c r="M83" s="79">
        <v>33</v>
      </c>
      <c r="N83" s="89">
        <v>5</v>
      </c>
      <c r="O83" s="90">
        <v>0</v>
      </c>
      <c r="P83" s="91">
        <f>N83+O83</f>
        <v>5</v>
      </c>
      <c r="Q83" s="80">
        <f>IFERROR(P83/M83,"-")</f>
        <v>0.15151515151515</v>
      </c>
      <c r="R83" s="79">
        <v>0</v>
      </c>
      <c r="S83" s="79">
        <v>2</v>
      </c>
      <c r="T83" s="80">
        <f>IFERROR(R83/(P83),"-")</f>
        <v>0</v>
      </c>
      <c r="U83" s="186">
        <f>IFERROR(J83/SUM(N83:O84),"-")</f>
        <v>21600</v>
      </c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>
        <f>SUM(X83:X84)-SUM(J83:J84)</f>
        <v>-108000</v>
      </c>
      <c r="AB83" s="83">
        <f>SUM(X83:X84)/SUM(J83:J84)</f>
        <v>0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2</v>
      </c>
      <c r="BO83" s="118">
        <f>IF(P83=0,"",IF(BN83=0,"",(BN83/P83)))</f>
        <v>0.4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>
        <v>2</v>
      </c>
      <c r="BX83" s="125">
        <f>IF(P83=0,"",IF(BW83=0,"",(BW83/P83)))</f>
        <v>0.4</v>
      </c>
      <c r="BY83" s="126"/>
      <c r="BZ83" s="127">
        <f>IFERROR(BY83/BW83,"-")</f>
        <v>0</v>
      </c>
      <c r="CA83" s="128"/>
      <c r="CB83" s="129">
        <f>IFERROR(CA83/BW83,"-")</f>
        <v>0</v>
      </c>
      <c r="CC83" s="130"/>
      <c r="CD83" s="130"/>
      <c r="CE83" s="130"/>
      <c r="CF83" s="131">
        <v>1</v>
      </c>
      <c r="CG83" s="132">
        <f>IF(P83=0,"",IF(CF83=0,"",(CF83/P83)))</f>
        <v>0.2</v>
      </c>
      <c r="CH83" s="133"/>
      <c r="CI83" s="134">
        <f>IFERROR(CH83/CF83,"-")</f>
        <v>0</v>
      </c>
      <c r="CJ83" s="135"/>
      <c r="CK83" s="136">
        <f>IFERROR(CJ83/CF83,"-")</f>
        <v>0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238</v>
      </c>
      <c r="C84" s="189"/>
      <c r="D84" s="189" t="s">
        <v>92</v>
      </c>
      <c r="E84" s="189" t="s">
        <v>220</v>
      </c>
      <c r="F84" s="189" t="s">
        <v>76</v>
      </c>
      <c r="G84" s="88"/>
      <c r="H84" s="88"/>
      <c r="I84" s="88"/>
      <c r="J84" s="180"/>
      <c r="K84" s="79">
        <v>7</v>
      </c>
      <c r="L84" s="79">
        <v>5</v>
      </c>
      <c r="M84" s="79">
        <v>0</v>
      </c>
      <c r="N84" s="89">
        <v>0</v>
      </c>
      <c r="O84" s="90">
        <v>0</v>
      </c>
      <c r="P84" s="91">
        <f>N84+O84</f>
        <v>0</v>
      </c>
      <c r="Q84" s="80" t="str">
        <f>IFERROR(P84/M84,"-")</f>
        <v>-</v>
      </c>
      <c r="R84" s="79">
        <v>0</v>
      </c>
      <c r="S84" s="79">
        <v>0</v>
      </c>
      <c r="T84" s="80" t="str">
        <f>IFERROR(R84/(P84),"-")</f>
        <v>-</v>
      </c>
      <c r="U84" s="186"/>
      <c r="V84" s="82">
        <v>0</v>
      </c>
      <c r="W84" s="80" t="str">
        <f>IF(P84=0,"-",V84/P84)</f>
        <v>-</v>
      </c>
      <c r="X84" s="185">
        <v>0</v>
      </c>
      <c r="Y84" s="186" t="str">
        <f>IFERROR(X84/P84,"-")</f>
        <v>-</v>
      </c>
      <c r="Z84" s="186" t="str">
        <f>IFERROR(X84/V84,"-")</f>
        <v>-</v>
      </c>
      <c r="AA84" s="180"/>
      <c r="AB84" s="83"/>
      <c r="AC84" s="77"/>
      <c r="AD84" s="92"/>
      <c r="AE84" s="93" t="str">
        <f>IF(P84=0,"",IF(AD84=0,"",(AD84/P84)))</f>
        <v/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 t="str">
        <f>IF(P84=0,"",IF(AM84=0,"",(AM84/P84)))</f>
        <v/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 t="str">
        <f>IF(P84=0,"",IF(AV84=0,"",(AV84/P84)))</f>
        <v/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 t="str">
        <f>IF(P84=0,"",IF(BE84=0,"",(BE84/P84)))</f>
        <v/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/>
      <c r="BO84" s="118" t="str">
        <f>IF(P84=0,"",IF(BN84=0,"",(BN84/P84)))</f>
        <v/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 t="str">
        <f>IF(P84=0,"",IF(BW84=0,"",(BW84/P84)))</f>
        <v/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 t="str">
        <f>IF(P84=0,"",IF(CF84=0,"",(CF84/P84)))</f>
        <v/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0</v>
      </c>
      <c r="B85" s="189" t="s">
        <v>239</v>
      </c>
      <c r="C85" s="189"/>
      <c r="D85" s="189" t="s">
        <v>87</v>
      </c>
      <c r="E85" s="189" t="s">
        <v>240</v>
      </c>
      <c r="F85" s="189" t="s">
        <v>64</v>
      </c>
      <c r="G85" s="88" t="s">
        <v>65</v>
      </c>
      <c r="H85" s="88" t="s">
        <v>241</v>
      </c>
      <c r="I85" s="190" t="s">
        <v>94</v>
      </c>
      <c r="J85" s="180">
        <v>36000</v>
      </c>
      <c r="K85" s="79">
        <v>2</v>
      </c>
      <c r="L85" s="79">
        <v>0</v>
      </c>
      <c r="M85" s="79">
        <v>22</v>
      </c>
      <c r="N85" s="89">
        <v>1</v>
      </c>
      <c r="O85" s="90">
        <v>0</v>
      </c>
      <c r="P85" s="91">
        <f>N85+O85</f>
        <v>1</v>
      </c>
      <c r="Q85" s="80">
        <f>IFERROR(P85/M85,"-")</f>
        <v>0.045454545454545</v>
      </c>
      <c r="R85" s="79">
        <v>0</v>
      </c>
      <c r="S85" s="79">
        <v>0</v>
      </c>
      <c r="T85" s="80">
        <f>IFERROR(R85/(P85),"-")</f>
        <v>0</v>
      </c>
      <c r="U85" s="186">
        <f>IFERROR(J85/SUM(N85:O86),"-")</f>
        <v>18000</v>
      </c>
      <c r="V85" s="82">
        <v>0</v>
      </c>
      <c r="W85" s="80">
        <f>IF(P85=0,"-",V85/P85)</f>
        <v>0</v>
      </c>
      <c r="X85" s="185">
        <v>0</v>
      </c>
      <c r="Y85" s="186">
        <f>IFERROR(X85/P85,"-")</f>
        <v>0</v>
      </c>
      <c r="Z85" s="186" t="str">
        <f>IFERROR(X85/V85,"-")</f>
        <v>-</v>
      </c>
      <c r="AA85" s="180">
        <f>SUM(X85:X86)-SUM(J85:J86)</f>
        <v>-36000</v>
      </c>
      <c r="AB85" s="83">
        <f>SUM(X85:X86)/SUM(J85:J86)</f>
        <v>0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1</v>
      </c>
      <c r="BO85" s="118">
        <f>IF(P85=0,"",IF(BN85=0,"",(BN85/P85)))</f>
        <v>1</v>
      </c>
      <c r="BP85" s="119"/>
      <c r="BQ85" s="120">
        <f>IFERROR(BP85/BN85,"-")</f>
        <v>0</v>
      </c>
      <c r="BR85" s="121"/>
      <c r="BS85" s="122">
        <f>IFERROR(BR85/BN85,"-")</f>
        <v>0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242</v>
      </c>
      <c r="C86" s="189"/>
      <c r="D86" s="189" t="s">
        <v>87</v>
      </c>
      <c r="E86" s="189" t="s">
        <v>240</v>
      </c>
      <c r="F86" s="189" t="s">
        <v>76</v>
      </c>
      <c r="G86" s="88"/>
      <c r="H86" s="88"/>
      <c r="I86" s="88"/>
      <c r="J86" s="180"/>
      <c r="K86" s="79">
        <v>11</v>
      </c>
      <c r="L86" s="79">
        <v>11</v>
      </c>
      <c r="M86" s="79">
        <v>2</v>
      </c>
      <c r="N86" s="89">
        <v>1</v>
      </c>
      <c r="O86" s="90">
        <v>0</v>
      </c>
      <c r="P86" s="91">
        <f>N86+O86</f>
        <v>1</v>
      </c>
      <c r="Q86" s="80">
        <f>IFERROR(P86/M86,"-")</f>
        <v>0.5</v>
      </c>
      <c r="R86" s="79">
        <v>0</v>
      </c>
      <c r="S86" s="79">
        <v>0</v>
      </c>
      <c r="T86" s="80">
        <f>IFERROR(R86/(P86),"-")</f>
        <v>0</v>
      </c>
      <c r="U86" s="186"/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1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>
        <f>AB87</f>
        <v>0.97222222222222</v>
      </c>
      <c r="B87" s="189" t="s">
        <v>243</v>
      </c>
      <c r="C87" s="189"/>
      <c r="D87" s="189" t="s">
        <v>168</v>
      </c>
      <c r="E87" s="189" t="s">
        <v>134</v>
      </c>
      <c r="F87" s="189" t="s">
        <v>64</v>
      </c>
      <c r="G87" s="88" t="s">
        <v>65</v>
      </c>
      <c r="H87" s="88" t="s">
        <v>241</v>
      </c>
      <c r="I87" s="191" t="s">
        <v>84</v>
      </c>
      <c r="J87" s="180">
        <v>36000</v>
      </c>
      <c r="K87" s="79">
        <v>5</v>
      </c>
      <c r="L87" s="79">
        <v>0</v>
      </c>
      <c r="M87" s="79">
        <v>37</v>
      </c>
      <c r="N87" s="89">
        <v>2</v>
      </c>
      <c r="O87" s="90">
        <v>0</v>
      </c>
      <c r="P87" s="91">
        <f>N87+O87</f>
        <v>2</v>
      </c>
      <c r="Q87" s="80">
        <f>IFERROR(P87/M87,"-")</f>
        <v>0.054054054054054</v>
      </c>
      <c r="R87" s="79">
        <v>0</v>
      </c>
      <c r="S87" s="79">
        <v>2</v>
      </c>
      <c r="T87" s="80">
        <f>IFERROR(R87/(P87),"-")</f>
        <v>0</v>
      </c>
      <c r="U87" s="186">
        <f>IFERROR(J87/SUM(N87:O88),"-")</f>
        <v>12000</v>
      </c>
      <c r="V87" s="82">
        <v>0</v>
      </c>
      <c r="W87" s="80">
        <f>IF(P87=0,"-",V87/P87)</f>
        <v>0</v>
      </c>
      <c r="X87" s="185">
        <v>0</v>
      </c>
      <c r="Y87" s="186">
        <f>IFERROR(X87/P87,"-")</f>
        <v>0</v>
      </c>
      <c r="Z87" s="186" t="str">
        <f>IFERROR(X87/V87,"-")</f>
        <v>-</v>
      </c>
      <c r="AA87" s="180">
        <f>SUM(X87:X88)-SUM(J87:J88)</f>
        <v>-1000</v>
      </c>
      <c r="AB87" s="83">
        <f>SUM(X87:X88)/SUM(J87:J88)</f>
        <v>0.97222222222222</v>
      </c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>
        <v>1</v>
      </c>
      <c r="BF87" s="111">
        <f>IF(P87=0,"",IF(BE87=0,"",(BE87/P87)))</f>
        <v>0.5</v>
      </c>
      <c r="BG87" s="110"/>
      <c r="BH87" s="112">
        <f>IFERROR(BG87/BE87,"-")</f>
        <v>0</v>
      </c>
      <c r="BI87" s="113"/>
      <c r="BJ87" s="114">
        <f>IFERROR(BI87/BE87,"-")</f>
        <v>0</v>
      </c>
      <c r="BK87" s="115"/>
      <c r="BL87" s="115"/>
      <c r="BM87" s="115"/>
      <c r="BN87" s="117">
        <v>1</v>
      </c>
      <c r="BO87" s="118">
        <f>IF(P87=0,"",IF(BN87=0,"",(BN87/P87)))</f>
        <v>0.5</v>
      </c>
      <c r="BP87" s="119"/>
      <c r="BQ87" s="120">
        <f>IFERROR(BP87/BN87,"-")</f>
        <v>0</v>
      </c>
      <c r="BR87" s="121"/>
      <c r="BS87" s="122">
        <f>IFERROR(BR87/BN87,"-")</f>
        <v>0</v>
      </c>
      <c r="BT87" s="123"/>
      <c r="BU87" s="123"/>
      <c r="BV87" s="123"/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244</v>
      </c>
      <c r="C88" s="189"/>
      <c r="D88" s="189" t="s">
        <v>168</v>
      </c>
      <c r="E88" s="189" t="s">
        <v>134</v>
      </c>
      <c r="F88" s="189" t="s">
        <v>76</v>
      </c>
      <c r="G88" s="88"/>
      <c r="H88" s="88"/>
      <c r="I88" s="88"/>
      <c r="J88" s="180"/>
      <c r="K88" s="79">
        <v>13</v>
      </c>
      <c r="L88" s="79">
        <v>7</v>
      </c>
      <c r="M88" s="79">
        <v>0</v>
      </c>
      <c r="N88" s="89">
        <v>1</v>
      </c>
      <c r="O88" s="90">
        <v>0</v>
      </c>
      <c r="P88" s="91">
        <f>N88+O88</f>
        <v>1</v>
      </c>
      <c r="Q88" s="80" t="str">
        <f>IFERROR(P88/M88,"-")</f>
        <v>-</v>
      </c>
      <c r="R88" s="79">
        <v>1</v>
      </c>
      <c r="S88" s="79">
        <v>0</v>
      </c>
      <c r="T88" s="80">
        <f>IFERROR(R88/(P88),"-")</f>
        <v>1</v>
      </c>
      <c r="U88" s="186"/>
      <c r="V88" s="82">
        <v>1</v>
      </c>
      <c r="W88" s="80">
        <f>IF(P88=0,"-",V88/P88)</f>
        <v>1</v>
      </c>
      <c r="X88" s="185">
        <v>35000</v>
      </c>
      <c r="Y88" s="186">
        <f>IFERROR(X88/P88,"-")</f>
        <v>35000</v>
      </c>
      <c r="Z88" s="186">
        <f>IFERROR(X88/V88,"-")</f>
        <v>35000</v>
      </c>
      <c r="AA88" s="18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/>
      <c r="BX88" s="125">
        <f>IF(P88=0,"",IF(BW88=0,"",(BW88/P88)))</f>
        <v>0</v>
      </c>
      <c r="BY88" s="126"/>
      <c r="BZ88" s="127" t="str">
        <f>IFERROR(BY88/BW88,"-")</f>
        <v>-</v>
      </c>
      <c r="CA88" s="128"/>
      <c r="CB88" s="129" t="str">
        <f>IFERROR(CA88/BW88,"-")</f>
        <v>-</v>
      </c>
      <c r="CC88" s="130"/>
      <c r="CD88" s="130"/>
      <c r="CE88" s="130"/>
      <c r="CF88" s="131">
        <v>1</v>
      </c>
      <c r="CG88" s="132">
        <f>IF(P88=0,"",IF(CF88=0,"",(CF88/P88)))</f>
        <v>1</v>
      </c>
      <c r="CH88" s="133">
        <v>1</v>
      </c>
      <c r="CI88" s="134">
        <f>IFERROR(CH88/CF88,"-")</f>
        <v>1</v>
      </c>
      <c r="CJ88" s="135">
        <v>35000</v>
      </c>
      <c r="CK88" s="136">
        <f>IFERROR(CJ88/CF88,"-")</f>
        <v>35000</v>
      </c>
      <c r="CL88" s="137"/>
      <c r="CM88" s="137"/>
      <c r="CN88" s="137">
        <v>1</v>
      </c>
      <c r="CO88" s="138">
        <v>1</v>
      </c>
      <c r="CP88" s="139">
        <v>35000</v>
      </c>
      <c r="CQ88" s="139">
        <v>35000</v>
      </c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>
        <f>AB89</f>
        <v>0</v>
      </c>
      <c r="B89" s="189" t="s">
        <v>245</v>
      </c>
      <c r="C89" s="189"/>
      <c r="D89" s="189" t="s">
        <v>163</v>
      </c>
      <c r="E89" s="189" t="s">
        <v>138</v>
      </c>
      <c r="F89" s="189" t="s">
        <v>64</v>
      </c>
      <c r="G89" s="88" t="s">
        <v>65</v>
      </c>
      <c r="H89" s="88" t="s">
        <v>241</v>
      </c>
      <c r="I89" s="190" t="s">
        <v>101</v>
      </c>
      <c r="J89" s="180">
        <v>36000</v>
      </c>
      <c r="K89" s="79">
        <v>5</v>
      </c>
      <c r="L89" s="79">
        <v>0</v>
      </c>
      <c r="M89" s="79">
        <v>44</v>
      </c>
      <c r="N89" s="89">
        <v>2</v>
      </c>
      <c r="O89" s="90">
        <v>0</v>
      </c>
      <c r="P89" s="91">
        <f>N89+O89</f>
        <v>2</v>
      </c>
      <c r="Q89" s="80">
        <f>IFERROR(P89/M89,"-")</f>
        <v>0.045454545454545</v>
      </c>
      <c r="R89" s="79">
        <v>0</v>
      </c>
      <c r="S89" s="79">
        <v>0</v>
      </c>
      <c r="T89" s="80">
        <f>IFERROR(R89/(P89),"-")</f>
        <v>0</v>
      </c>
      <c r="U89" s="186">
        <f>IFERROR(J89/SUM(N89:O90),"-")</f>
        <v>12000</v>
      </c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>
        <f>SUM(X89:X90)-SUM(J89:J90)</f>
        <v>-36000</v>
      </c>
      <c r="AB89" s="83">
        <f>SUM(X89:X90)/SUM(J89:J90)</f>
        <v>0</v>
      </c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2</v>
      </c>
      <c r="BF89" s="111">
        <f>IF(P89=0,"",IF(BE89=0,"",(BE89/P89)))</f>
        <v>1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/>
      <c r="BO89" s="118">
        <f>IF(P89=0,"",IF(BN89=0,"",(BN89/P89)))</f>
        <v>0</v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246</v>
      </c>
      <c r="C90" s="189"/>
      <c r="D90" s="189" t="s">
        <v>163</v>
      </c>
      <c r="E90" s="189" t="s">
        <v>138</v>
      </c>
      <c r="F90" s="189" t="s">
        <v>76</v>
      </c>
      <c r="G90" s="88"/>
      <c r="H90" s="88"/>
      <c r="I90" s="88"/>
      <c r="J90" s="180"/>
      <c r="K90" s="79">
        <v>10</v>
      </c>
      <c r="L90" s="79">
        <v>9</v>
      </c>
      <c r="M90" s="79">
        <v>4</v>
      </c>
      <c r="N90" s="89">
        <v>1</v>
      </c>
      <c r="O90" s="90">
        <v>0</v>
      </c>
      <c r="P90" s="91">
        <f>N90+O90</f>
        <v>1</v>
      </c>
      <c r="Q90" s="80">
        <f>IFERROR(P90/M90,"-")</f>
        <v>0.25</v>
      </c>
      <c r="R90" s="79">
        <v>0</v>
      </c>
      <c r="S90" s="79">
        <v>0</v>
      </c>
      <c r="T90" s="80">
        <f>IFERROR(R90/(P90),"-")</f>
        <v>0</v>
      </c>
      <c r="U90" s="186"/>
      <c r="V90" s="82">
        <v>0</v>
      </c>
      <c r="W90" s="80">
        <f>IF(P90=0,"-",V90/P90)</f>
        <v>0</v>
      </c>
      <c r="X90" s="185">
        <v>0</v>
      </c>
      <c r="Y90" s="186">
        <f>IFERROR(X90/P90,"-")</f>
        <v>0</v>
      </c>
      <c r="Z90" s="186" t="str">
        <f>IFERROR(X90/V90,"-")</f>
        <v>-</v>
      </c>
      <c r="AA90" s="18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>
        <f>IF(P90=0,"",IF(BE90=0,"",(BE90/P90)))</f>
        <v>0</v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>
        <f>IF(P90=0,"",IF(BN90=0,"",(BN90/P90)))</f>
        <v>0</v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>
        <v>1</v>
      </c>
      <c r="BX90" s="125">
        <f>IF(P90=0,"",IF(BW90=0,"",(BW90/P90)))</f>
        <v>1</v>
      </c>
      <c r="BY90" s="126"/>
      <c r="BZ90" s="127">
        <f>IFERROR(BY90/BW90,"-")</f>
        <v>0</v>
      </c>
      <c r="CA90" s="128"/>
      <c r="CB90" s="129">
        <f>IFERROR(CA90/BW90,"-")</f>
        <v>0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</v>
      </c>
      <c r="B91" s="189" t="s">
        <v>247</v>
      </c>
      <c r="C91" s="189"/>
      <c r="D91" s="189" t="s">
        <v>168</v>
      </c>
      <c r="E91" s="189" t="s">
        <v>248</v>
      </c>
      <c r="F91" s="189" t="s">
        <v>64</v>
      </c>
      <c r="G91" s="88" t="s">
        <v>65</v>
      </c>
      <c r="H91" s="88" t="s">
        <v>241</v>
      </c>
      <c r="I91" s="191" t="s">
        <v>249</v>
      </c>
      <c r="J91" s="180">
        <v>36000</v>
      </c>
      <c r="K91" s="79">
        <v>8</v>
      </c>
      <c r="L91" s="79">
        <v>0</v>
      </c>
      <c r="M91" s="79">
        <v>29</v>
      </c>
      <c r="N91" s="89">
        <v>4</v>
      </c>
      <c r="O91" s="90">
        <v>0</v>
      </c>
      <c r="P91" s="91">
        <f>N91+O91</f>
        <v>4</v>
      </c>
      <c r="Q91" s="80">
        <f>IFERROR(P91/M91,"-")</f>
        <v>0.13793103448276</v>
      </c>
      <c r="R91" s="79">
        <v>0</v>
      </c>
      <c r="S91" s="79">
        <v>2</v>
      </c>
      <c r="T91" s="80">
        <f>IFERROR(R91/(P91),"-")</f>
        <v>0</v>
      </c>
      <c r="U91" s="186">
        <f>IFERROR(J91/SUM(N91:O92),"-")</f>
        <v>7200</v>
      </c>
      <c r="V91" s="82">
        <v>0</v>
      </c>
      <c r="W91" s="80">
        <f>IF(P91=0,"-",V91/P91)</f>
        <v>0</v>
      </c>
      <c r="X91" s="185">
        <v>0</v>
      </c>
      <c r="Y91" s="186">
        <f>IFERROR(X91/P91,"-")</f>
        <v>0</v>
      </c>
      <c r="Z91" s="186" t="str">
        <f>IFERROR(X91/V91,"-")</f>
        <v>-</v>
      </c>
      <c r="AA91" s="180">
        <f>SUM(X91:X92)-SUM(J91:J92)</f>
        <v>-36000</v>
      </c>
      <c r="AB91" s="83">
        <f>SUM(X91:X92)/SUM(J91:J92)</f>
        <v>0</v>
      </c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>
        <v>1</v>
      </c>
      <c r="AW91" s="105">
        <f>IF(P91=0,"",IF(AV91=0,"",(AV91/P91)))</f>
        <v>0.25</v>
      </c>
      <c r="AX91" s="104"/>
      <c r="AY91" s="106">
        <f>IFERROR(AX91/AV91,"-")</f>
        <v>0</v>
      </c>
      <c r="AZ91" s="107"/>
      <c r="BA91" s="108">
        <f>IFERROR(AZ91/AV91,"-")</f>
        <v>0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>
        <v>3</v>
      </c>
      <c r="BO91" s="118">
        <f>IF(P91=0,"",IF(BN91=0,"",(BN91/P91)))</f>
        <v>0.75</v>
      </c>
      <c r="BP91" s="119"/>
      <c r="BQ91" s="120">
        <f>IFERROR(BP91/BN91,"-")</f>
        <v>0</v>
      </c>
      <c r="BR91" s="121"/>
      <c r="BS91" s="122">
        <f>IFERROR(BR91/BN91,"-")</f>
        <v>0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250</v>
      </c>
      <c r="C92" s="189"/>
      <c r="D92" s="189" t="s">
        <v>168</v>
      </c>
      <c r="E92" s="189" t="s">
        <v>248</v>
      </c>
      <c r="F92" s="189" t="s">
        <v>76</v>
      </c>
      <c r="G92" s="88"/>
      <c r="H92" s="88"/>
      <c r="I92" s="88"/>
      <c r="J92" s="180"/>
      <c r="K92" s="79">
        <v>13</v>
      </c>
      <c r="L92" s="79">
        <v>7</v>
      </c>
      <c r="M92" s="79">
        <v>2</v>
      </c>
      <c r="N92" s="89">
        <v>1</v>
      </c>
      <c r="O92" s="90">
        <v>0</v>
      </c>
      <c r="P92" s="91">
        <f>N92+O92</f>
        <v>1</v>
      </c>
      <c r="Q92" s="80">
        <f>IFERROR(P92/M92,"-")</f>
        <v>0.5</v>
      </c>
      <c r="R92" s="79">
        <v>0</v>
      </c>
      <c r="S92" s="79">
        <v>0</v>
      </c>
      <c r="T92" s="80">
        <f>IFERROR(R92/(P92),"-")</f>
        <v>0</v>
      </c>
      <c r="U92" s="186"/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>
        <v>1</v>
      </c>
      <c r="AW92" s="105">
        <f>IF(P92=0,"",IF(AV92=0,"",(AV92/P92)))</f>
        <v>1</v>
      </c>
      <c r="AX92" s="104"/>
      <c r="AY92" s="106">
        <f>IFERROR(AX92/AV92,"-")</f>
        <v>0</v>
      </c>
      <c r="AZ92" s="107"/>
      <c r="BA92" s="108">
        <f>IFERROR(AZ92/AV92,"-")</f>
        <v>0</v>
      </c>
      <c r="BB92" s="109"/>
      <c r="BC92" s="109"/>
      <c r="BD92" s="109"/>
      <c r="BE92" s="110"/>
      <c r="BF92" s="111">
        <f>IF(P92=0,"",IF(BE92=0,"",(BE92/P92)))</f>
        <v>0</v>
      </c>
      <c r="BG92" s="110"/>
      <c r="BH92" s="112" t="str">
        <f>IFERROR(BG92/BE92,"-")</f>
        <v>-</v>
      </c>
      <c r="BI92" s="113"/>
      <c r="BJ92" s="114" t="str">
        <f>IFERROR(BI92/BE92,"-")</f>
        <v>-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30"/>
      <c r="B93" s="85"/>
      <c r="C93" s="86"/>
      <c r="D93" s="86"/>
      <c r="E93" s="86"/>
      <c r="F93" s="87"/>
      <c r="G93" s="88"/>
      <c r="H93" s="88"/>
      <c r="I93" s="88"/>
      <c r="J93" s="181"/>
      <c r="K93" s="34"/>
      <c r="L93" s="34"/>
      <c r="M93" s="31"/>
      <c r="N93" s="23"/>
      <c r="O93" s="23"/>
      <c r="P93" s="23"/>
      <c r="Q93" s="32"/>
      <c r="R93" s="32"/>
      <c r="S93" s="23"/>
      <c r="T93" s="32"/>
      <c r="U93" s="187"/>
      <c r="V93" s="25"/>
      <c r="W93" s="25"/>
      <c r="X93" s="187"/>
      <c r="Y93" s="187"/>
      <c r="Z93" s="187"/>
      <c r="AA93" s="187"/>
      <c r="AB93" s="33"/>
      <c r="AC93" s="57"/>
      <c r="AD93" s="61"/>
      <c r="AE93" s="62"/>
      <c r="AF93" s="61"/>
      <c r="AG93" s="65"/>
      <c r="AH93" s="66"/>
      <c r="AI93" s="67"/>
      <c r="AJ93" s="68"/>
      <c r="AK93" s="68"/>
      <c r="AL93" s="68"/>
      <c r="AM93" s="61"/>
      <c r="AN93" s="62"/>
      <c r="AO93" s="61"/>
      <c r="AP93" s="65"/>
      <c r="AQ93" s="66"/>
      <c r="AR93" s="67"/>
      <c r="AS93" s="68"/>
      <c r="AT93" s="68"/>
      <c r="AU93" s="68"/>
      <c r="AV93" s="61"/>
      <c r="AW93" s="62"/>
      <c r="AX93" s="61"/>
      <c r="AY93" s="65"/>
      <c r="AZ93" s="66"/>
      <c r="BA93" s="67"/>
      <c r="BB93" s="68"/>
      <c r="BC93" s="68"/>
      <c r="BD93" s="68"/>
      <c r="BE93" s="61"/>
      <c r="BF93" s="62"/>
      <c r="BG93" s="61"/>
      <c r="BH93" s="65"/>
      <c r="BI93" s="66"/>
      <c r="BJ93" s="67"/>
      <c r="BK93" s="68"/>
      <c r="BL93" s="68"/>
      <c r="BM93" s="68"/>
      <c r="BN93" s="63"/>
      <c r="BO93" s="64"/>
      <c r="BP93" s="61"/>
      <c r="BQ93" s="65"/>
      <c r="BR93" s="66"/>
      <c r="BS93" s="67"/>
      <c r="BT93" s="68"/>
      <c r="BU93" s="68"/>
      <c r="BV93" s="68"/>
      <c r="BW93" s="63"/>
      <c r="BX93" s="64"/>
      <c r="BY93" s="61"/>
      <c r="BZ93" s="65"/>
      <c r="CA93" s="66"/>
      <c r="CB93" s="67"/>
      <c r="CC93" s="68"/>
      <c r="CD93" s="68"/>
      <c r="CE93" s="68"/>
      <c r="CF93" s="63"/>
      <c r="CG93" s="64"/>
      <c r="CH93" s="61"/>
      <c r="CI93" s="65"/>
      <c r="CJ93" s="66"/>
      <c r="CK93" s="67"/>
      <c r="CL93" s="68"/>
      <c r="CM93" s="68"/>
      <c r="CN93" s="68"/>
      <c r="CO93" s="69"/>
      <c r="CP93" s="66"/>
      <c r="CQ93" s="66"/>
      <c r="CR93" s="66"/>
      <c r="CS93" s="70"/>
    </row>
    <row r="94" spans="1:98">
      <c r="A94" s="30"/>
      <c r="B94" s="37"/>
      <c r="C94" s="21"/>
      <c r="D94" s="21"/>
      <c r="E94" s="21"/>
      <c r="F94" s="22"/>
      <c r="G94" s="36"/>
      <c r="H94" s="36"/>
      <c r="I94" s="73"/>
      <c r="J94" s="182"/>
      <c r="K94" s="34"/>
      <c r="L94" s="34"/>
      <c r="M94" s="31"/>
      <c r="N94" s="23"/>
      <c r="O94" s="23"/>
      <c r="P94" s="23"/>
      <c r="Q94" s="32"/>
      <c r="R94" s="32"/>
      <c r="S94" s="23"/>
      <c r="T94" s="32"/>
      <c r="U94" s="187"/>
      <c r="V94" s="25"/>
      <c r="W94" s="25"/>
      <c r="X94" s="187"/>
      <c r="Y94" s="187"/>
      <c r="Z94" s="187"/>
      <c r="AA94" s="187"/>
      <c r="AB94" s="33"/>
      <c r="AC94" s="59"/>
      <c r="AD94" s="61"/>
      <c r="AE94" s="62"/>
      <c r="AF94" s="61"/>
      <c r="AG94" s="65"/>
      <c r="AH94" s="66"/>
      <c r="AI94" s="67"/>
      <c r="AJ94" s="68"/>
      <c r="AK94" s="68"/>
      <c r="AL94" s="68"/>
      <c r="AM94" s="61"/>
      <c r="AN94" s="62"/>
      <c r="AO94" s="61"/>
      <c r="AP94" s="65"/>
      <c r="AQ94" s="66"/>
      <c r="AR94" s="67"/>
      <c r="AS94" s="68"/>
      <c r="AT94" s="68"/>
      <c r="AU94" s="68"/>
      <c r="AV94" s="61"/>
      <c r="AW94" s="62"/>
      <c r="AX94" s="61"/>
      <c r="AY94" s="65"/>
      <c r="AZ94" s="66"/>
      <c r="BA94" s="67"/>
      <c r="BB94" s="68"/>
      <c r="BC94" s="68"/>
      <c r="BD94" s="68"/>
      <c r="BE94" s="61"/>
      <c r="BF94" s="62"/>
      <c r="BG94" s="61"/>
      <c r="BH94" s="65"/>
      <c r="BI94" s="66"/>
      <c r="BJ94" s="67"/>
      <c r="BK94" s="68"/>
      <c r="BL94" s="68"/>
      <c r="BM94" s="68"/>
      <c r="BN94" s="63"/>
      <c r="BO94" s="64"/>
      <c r="BP94" s="61"/>
      <c r="BQ94" s="65"/>
      <c r="BR94" s="66"/>
      <c r="BS94" s="67"/>
      <c r="BT94" s="68"/>
      <c r="BU94" s="68"/>
      <c r="BV94" s="68"/>
      <c r="BW94" s="63"/>
      <c r="BX94" s="64"/>
      <c r="BY94" s="61"/>
      <c r="BZ94" s="65"/>
      <c r="CA94" s="66"/>
      <c r="CB94" s="67"/>
      <c r="CC94" s="68"/>
      <c r="CD94" s="68"/>
      <c r="CE94" s="68"/>
      <c r="CF94" s="63"/>
      <c r="CG94" s="64"/>
      <c r="CH94" s="61"/>
      <c r="CI94" s="65"/>
      <c r="CJ94" s="66"/>
      <c r="CK94" s="67"/>
      <c r="CL94" s="68"/>
      <c r="CM94" s="68"/>
      <c r="CN94" s="68"/>
      <c r="CO94" s="69"/>
      <c r="CP94" s="66"/>
      <c r="CQ94" s="66"/>
      <c r="CR94" s="66"/>
      <c r="CS94" s="70"/>
    </row>
    <row r="95" spans="1:98">
      <c r="A95" s="19">
        <f>AB95</f>
        <v>1.2658389261745</v>
      </c>
      <c r="B95" s="39"/>
      <c r="C95" s="39"/>
      <c r="D95" s="39"/>
      <c r="E95" s="39"/>
      <c r="F95" s="39"/>
      <c r="G95" s="40" t="s">
        <v>251</v>
      </c>
      <c r="H95" s="40"/>
      <c r="I95" s="40"/>
      <c r="J95" s="183">
        <f>SUM(J6:J94)</f>
        <v>6258000</v>
      </c>
      <c r="K95" s="41">
        <f>SUM(K6:K94)</f>
        <v>2182</v>
      </c>
      <c r="L95" s="41">
        <f>SUM(L6:L94)</f>
        <v>883</v>
      </c>
      <c r="M95" s="41">
        <f>SUM(M6:M94)</f>
        <v>3190</v>
      </c>
      <c r="N95" s="41">
        <f>SUM(N6:N94)</f>
        <v>598</v>
      </c>
      <c r="O95" s="41">
        <f>SUM(O6:O94)</f>
        <v>2</v>
      </c>
      <c r="P95" s="41">
        <f>SUM(P6:P94)</f>
        <v>600</v>
      </c>
      <c r="Q95" s="42">
        <f>IFERROR(P95/M95,"-")</f>
        <v>0.18808777429467</v>
      </c>
      <c r="R95" s="76">
        <f>SUM(R6:R94)</f>
        <v>111</v>
      </c>
      <c r="S95" s="76">
        <f>SUM(S6:S94)</f>
        <v>177</v>
      </c>
      <c r="T95" s="42">
        <f>IFERROR(R95/P95,"-")</f>
        <v>0.185</v>
      </c>
      <c r="U95" s="188">
        <f>IFERROR(J95/P95,"-")</f>
        <v>10430</v>
      </c>
      <c r="V95" s="44">
        <f>SUM(V6:V94)</f>
        <v>143</v>
      </c>
      <c r="W95" s="42">
        <f>IFERROR(V95/P95,"-")</f>
        <v>0.23833333333333</v>
      </c>
      <c r="X95" s="183">
        <f>SUM(X6:X94)</f>
        <v>7921620</v>
      </c>
      <c r="Y95" s="183">
        <f>IFERROR(X95/P95,"-")</f>
        <v>13202.7</v>
      </c>
      <c r="Z95" s="183">
        <f>IFERROR(X95/V95,"-")</f>
        <v>55395.944055944</v>
      </c>
      <c r="AA95" s="183">
        <f>X95-J95</f>
        <v>1663620</v>
      </c>
      <c r="AB95" s="45">
        <f>X95/J95</f>
        <v>1.2658389261745</v>
      </c>
      <c r="AC95" s="58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7"/>
    <mergeCell ref="J23:J27"/>
    <mergeCell ref="U23:U27"/>
    <mergeCell ref="AA23:AA27"/>
    <mergeCell ref="AB23:AB27"/>
    <mergeCell ref="A28:A33"/>
    <mergeCell ref="J28:J33"/>
    <mergeCell ref="U28:U33"/>
    <mergeCell ref="AA28:AA33"/>
    <mergeCell ref="AB28:AB33"/>
    <mergeCell ref="A34:A41"/>
    <mergeCell ref="J34:J41"/>
    <mergeCell ref="U34:U41"/>
    <mergeCell ref="AA34:AA41"/>
    <mergeCell ref="AB34:AB41"/>
    <mergeCell ref="A42:A43"/>
    <mergeCell ref="J42:J43"/>
    <mergeCell ref="U42:U43"/>
    <mergeCell ref="AA42:AA43"/>
    <mergeCell ref="AB42:AB43"/>
    <mergeCell ref="A44:A47"/>
    <mergeCell ref="J44:J47"/>
    <mergeCell ref="U44:U47"/>
    <mergeCell ref="AA44:AA47"/>
    <mergeCell ref="AB44:AB47"/>
    <mergeCell ref="A48:A61"/>
    <mergeCell ref="J48:J61"/>
    <mergeCell ref="U48:U61"/>
    <mergeCell ref="AA48:AA61"/>
    <mergeCell ref="AB48:AB61"/>
    <mergeCell ref="A62:A66"/>
    <mergeCell ref="J62:J66"/>
    <mergeCell ref="U62:U66"/>
    <mergeCell ref="AA62:AA66"/>
    <mergeCell ref="AB62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  <mergeCell ref="A91:A92"/>
    <mergeCell ref="J91:J92"/>
    <mergeCell ref="U91:U92"/>
    <mergeCell ref="AA91:AA92"/>
    <mergeCell ref="AB91:AB9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252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2.6936936936937</v>
      </c>
      <c r="B6" s="189" t="s">
        <v>253</v>
      </c>
      <c r="C6" s="189" t="s">
        <v>254</v>
      </c>
      <c r="D6" s="189" t="s">
        <v>146</v>
      </c>
      <c r="E6" s="189" t="s">
        <v>152</v>
      </c>
      <c r="F6" s="189" t="s">
        <v>64</v>
      </c>
      <c r="G6" s="88" t="s">
        <v>255</v>
      </c>
      <c r="H6" s="88" t="s">
        <v>256</v>
      </c>
      <c r="I6" s="88" t="s">
        <v>125</v>
      </c>
      <c r="J6" s="180">
        <v>444000</v>
      </c>
      <c r="K6" s="79">
        <v>37</v>
      </c>
      <c r="L6" s="79">
        <v>0</v>
      </c>
      <c r="M6" s="79">
        <v>143</v>
      </c>
      <c r="N6" s="89">
        <v>12</v>
      </c>
      <c r="O6" s="90">
        <v>0</v>
      </c>
      <c r="P6" s="91">
        <f>N6+O6</f>
        <v>12</v>
      </c>
      <c r="Q6" s="80">
        <f>IFERROR(P6/M6,"-")</f>
        <v>0.083916083916084</v>
      </c>
      <c r="R6" s="79">
        <v>2</v>
      </c>
      <c r="S6" s="79">
        <v>2</v>
      </c>
      <c r="T6" s="80">
        <f>IFERROR(R6/(P6),"-")</f>
        <v>0.16666666666667</v>
      </c>
      <c r="U6" s="186">
        <f>IFERROR(J6/SUM(N6:O7),"-")</f>
        <v>14322.580645161</v>
      </c>
      <c r="V6" s="82">
        <v>2</v>
      </c>
      <c r="W6" s="80">
        <f>IF(P6=0,"-",V6/P6)</f>
        <v>0.16666666666667</v>
      </c>
      <c r="X6" s="185">
        <v>104000</v>
      </c>
      <c r="Y6" s="186">
        <f>IFERROR(X6/P6,"-")</f>
        <v>8666.6666666667</v>
      </c>
      <c r="Z6" s="186">
        <f>IFERROR(X6/V6,"-")</f>
        <v>52000</v>
      </c>
      <c r="AA6" s="180">
        <f>SUM(X6:X7)-SUM(J6:J7)</f>
        <v>752000</v>
      </c>
      <c r="AB6" s="83">
        <f>SUM(X6:X7)/SUM(J6:J7)</f>
        <v>2.6936936936937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7</v>
      </c>
      <c r="BO6" s="118">
        <f>IF(P6=0,"",IF(BN6=0,"",(BN6/P6)))</f>
        <v>0.58333333333333</v>
      </c>
      <c r="BP6" s="119">
        <v>2</v>
      </c>
      <c r="BQ6" s="120">
        <f>IFERROR(BP6/BN6,"-")</f>
        <v>0.28571428571429</v>
      </c>
      <c r="BR6" s="121">
        <v>104000</v>
      </c>
      <c r="BS6" s="122">
        <f>IFERROR(BR6/BN6,"-")</f>
        <v>14857.142857143</v>
      </c>
      <c r="BT6" s="123"/>
      <c r="BU6" s="123"/>
      <c r="BV6" s="123">
        <v>2</v>
      </c>
      <c r="BW6" s="124">
        <v>3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104000</v>
      </c>
      <c r="CQ6" s="139">
        <v>60000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257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97</v>
      </c>
      <c r="L7" s="79">
        <v>68</v>
      </c>
      <c r="M7" s="79">
        <v>28</v>
      </c>
      <c r="N7" s="89">
        <v>19</v>
      </c>
      <c r="O7" s="90">
        <v>0</v>
      </c>
      <c r="P7" s="91">
        <f>N7+O7</f>
        <v>19</v>
      </c>
      <c r="Q7" s="80">
        <f>IFERROR(P7/M7,"-")</f>
        <v>0.67857142857143</v>
      </c>
      <c r="R7" s="79">
        <v>8</v>
      </c>
      <c r="S7" s="79">
        <v>4</v>
      </c>
      <c r="T7" s="80">
        <f>IFERROR(R7/(P7),"-")</f>
        <v>0.42105263157895</v>
      </c>
      <c r="U7" s="186"/>
      <c r="V7" s="82">
        <v>8</v>
      </c>
      <c r="W7" s="80">
        <f>IF(P7=0,"-",V7/P7)</f>
        <v>0.42105263157895</v>
      </c>
      <c r="X7" s="185">
        <v>1092000</v>
      </c>
      <c r="Y7" s="186">
        <f>IFERROR(X7/P7,"-")</f>
        <v>57473.684210526</v>
      </c>
      <c r="Z7" s="186">
        <f>IFERROR(X7/V7,"-")</f>
        <v>136500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0.15789473684211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9</v>
      </c>
      <c r="BO7" s="118">
        <f>IF(P7=0,"",IF(BN7=0,"",(BN7/P7)))</f>
        <v>0.47368421052632</v>
      </c>
      <c r="BP7" s="119">
        <v>4</v>
      </c>
      <c r="BQ7" s="120">
        <f>IFERROR(BP7/BN7,"-")</f>
        <v>0.44444444444444</v>
      </c>
      <c r="BR7" s="121">
        <v>621000</v>
      </c>
      <c r="BS7" s="122">
        <f>IFERROR(BR7/BN7,"-")</f>
        <v>69000</v>
      </c>
      <c r="BT7" s="123">
        <v>1</v>
      </c>
      <c r="BU7" s="123">
        <v>1</v>
      </c>
      <c r="BV7" s="123">
        <v>2</v>
      </c>
      <c r="BW7" s="124">
        <v>4</v>
      </c>
      <c r="BX7" s="125">
        <f>IF(P7=0,"",IF(BW7=0,"",(BW7/P7)))</f>
        <v>0.21052631578947</v>
      </c>
      <c r="BY7" s="126">
        <v>2</v>
      </c>
      <c r="BZ7" s="127">
        <f>IFERROR(BY7/BW7,"-")</f>
        <v>0.5</v>
      </c>
      <c r="CA7" s="128">
        <v>439000</v>
      </c>
      <c r="CB7" s="129">
        <f>IFERROR(CA7/BW7,"-")</f>
        <v>109750</v>
      </c>
      <c r="CC7" s="130">
        <v>1</v>
      </c>
      <c r="CD7" s="130"/>
      <c r="CE7" s="130">
        <v>1</v>
      </c>
      <c r="CF7" s="131">
        <v>3</v>
      </c>
      <c r="CG7" s="132">
        <f>IF(P7=0,"",IF(CF7=0,"",(CF7/P7)))</f>
        <v>0.15789473684211</v>
      </c>
      <c r="CH7" s="133">
        <v>2</v>
      </c>
      <c r="CI7" s="134">
        <f>IFERROR(CH7/CF7,"-")</f>
        <v>0.66666666666667</v>
      </c>
      <c r="CJ7" s="135">
        <v>32000</v>
      </c>
      <c r="CK7" s="136">
        <f>IFERROR(CJ7/CF7,"-")</f>
        <v>10666.666666667</v>
      </c>
      <c r="CL7" s="137">
        <v>1</v>
      </c>
      <c r="CM7" s="137"/>
      <c r="CN7" s="137">
        <v>1</v>
      </c>
      <c r="CO7" s="138">
        <v>8</v>
      </c>
      <c r="CP7" s="139">
        <v>1092000</v>
      </c>
      <c r="CQ7" s="139">
        <v>448000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0.30555555555556</v>
      </c>
      <c r="B8" s="189" t="s">
        <v>258</v>
      </c>
      <c r="C8" s="189" t="s">
        <v>259</v>
      </c>
      <c r="D8" s="189" t="s">
        <v>260</v>
      </c>
      <c r="E8" s="189" t="s">
        <v>261</v>
      </c>
      <c r="F8" s="189" t="s">
        <v>64</v>
      </c>
      <c r="G8" s="88" t="s">
        <v>262</v>
      </c>
      <c r="H8" s="88" t="s">
        <v>263</v>
      </c>
      <c r="I8" s="88" t="s">
        <v>264</v>
      </c>
      <c r="J8" s="180">
        <v>108000</v>
      </c>
      <c r="K8" s="79">
        <v>3</v>
      </c>
      <c r="L8" s="79">
        <v>0</v>
      </c>
      <c r="M8" s="79">
        <v>20</v>
      </c>
      <c r="N8" s="89">
        <v>2</v>
      </c>
      <c r="O8" s="90">
        <v>0</v>
      </c>
      <c r="P8" s="91">
        <f>N8+O8</f>
        <v>2</v>
      </c>
      <c r="Q8" s="80">
        <f>IFERROR(P8/M8,"-")</f>
        <v>0.1</v>
      </c>
      <c r="R8" s="79">
        <v>0</v>
      </c>
      <c r="S8" s="79">
        <v>1</v>
      </c>
      <c r="T8" s="80">
        <f>IFERROR(R8/(P8),"-")</f>
        <v>0</v>
      </c>
      <c r="U8" s="186">
        <f>IFERROR(J8/SUM(N8:O9),"-")</f>
        <v>15428.571428571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-75000</v>
      </c>
      <c r="AB8" s="83">
        <f>SUM(X8:X9)/SUM(J8:J9)</f>
        <v>0.30555555555556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265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20</v>
      </c>
      <c r="L9" s="79">
        <v>16</v>
      </c>
      <c r="M9" s="79">
        <v>6</v>
      </c>
      <c r="N9" s="89">
        <v>5</v>
      </c>
      <c r="O9" s="90">
        <v>0</v>
      </c>
      <c r="P9" s="91">
        <f>N9+O9</f>
        <v>5</v>
      </c>
      <c r="Q9" s="80">
        <f>IFERROR(P9/M9,"-")</f>
        <v>0.83333333333333</v>
      </c>
      <c r="R9" s="79">
        <v>1</v>
      </c>
      <c r="S9" s="79">
        <v>2</v>
      </c>
      <c r="T9" s="80">
        <f>IFERROR(R9/(P9),"-")</f>
        <v>0.2</v>
      </c>
      <c r="U9" s="186"/>
      <c r="V9" s="82">
        <v>2</v>
      </c>
      <c r="W9" s="80">
        <f>IF(P9=0,"-",V9/P9)</f>
        <v>0.4</v>
      </c>
      <c r="X9" s="185">
        <v>33000</v>
      </c>
      <c r="Y9" s="186">
        <f>IFERROR(X9/P9,"-")</f>
        <v>6600</v>
      </c>
      <c r="Z9" s="186">
        <f>IFERROR(X9/V9,"-")</f>
        <v>16500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</v>
      </c>
      <c r="AO9" s="98">
        <v>1</v>
      </c>
      <c r="AP9" s="100">
        <f>IFERROR(AO9/AM9,"-")</f>
        <v>1</v>
      </c>
      <c r="AQ9" s="101">
        <v>17000</v>
      </c>
      <c r="AR9" s="102">
        <f>IFERROR(AQ9/AM9,"-")</f>
        <v>17000</v>
      </c>
      <c r="AS9" s="103"/>
      <c r="AT9" s="103"/>
      <c r="AU9" s="103">
        <v>1</v>
      </c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0.2</v>
      </c>
      <c r="BY9" s="126">
        <v>1</v>
      </c>
      <c r="BZ9" s="127">
        <f>IFERROR(BY9/BW9,"-")</f>
        <v>1</v>
      </c>
      <c r="CA9" s="128">
        <v>16000</v>
      </c>
      <c r="CB9" s="129">
        <f>IFERROR(CA9/BW9,"-")</f>
        <v>16000</v>
      </c>
      <c r="CC9" s="130"/>
      <c r="CD9" s="130"/>
      <c r="CE9" s="130">
        <v>1</v>
      </c>
      <c r="CF9" s="131">
        <v>1</v>
      </c>
      <c r="CG9" s="132">
        <f>IF(P9=0,"",IF(CF9=0,"",(CF9/P9)))</f>
        <v>0.2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33000</v>
      </c>
      <c r="CQ9" s="139">
        <v>17000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1.25</v>
      </c>
      <c r="B10" s="189" t="s">
        <v>266</v>
      </c>
      <c r="C10" s="189" t="s">
        <v>267</v>
      </c>
      <c r="D10" s="189" t="s">
        <v>268</v>
      </c>
      <c r="E10" s="189"/>
      <c r="F10" s="189" t="s">
        <v>64</v>
      </c>
      <c r="G10" s="88" t="s">
        <v>269</v>
      </c>
      <c r="H10" s="88" t="s">
        <v>263</v>
      </c>
      <c r="I10" s="88" t="s">
        <v>270</v>
      </c>
      <c r="J10" s="180">
        <v>48000</v>
      </c>
      <c r="K10" s="79">
        <v>4</v>
      </c>
      <c r="L10" s="79">
        <v>0</v>
      </c>
      <c r="M10" s="79">
        <v>17</v>
      </c>
      <c r="N10" s="89">
        <v>2</v>
      </c>
      <c r="O10" s="90">
        <v>0</v>
      </c>
      <c r="P10" s="91">
        <f>N10+O10</f>
        <v>2</v>
      </c>
      <c r="Q10" s="80">
        <f>IFERROR(P10/M10,"-")</f>
        <v>0.11764705882353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8000</v>
      </c>
      <c r="V10" s="82">
        <v>1</v>
      </c>
      <c r="W10" s="80">
        <f>IF(P10=0,"-",V10/P10)</f>
        <v>0.5</v>
      </c>
      <c r="X10" s="185">
        <v>2000</v>
      </c>
      <c r="Y10" s="186">
        <f>IFERROR(X10/P10,"-")</f>
        <v>1000</v>
      </c>
      <c r="Z10" s="186">
        <f>IFERROR(X10/V10,"-")</f>
        <v>2000</v>
      </c>
      <c r="AA10" s="180">
        <f>SUM(X10:X11)-SUM(J10:J11)</f>
        <v>12000</v>
      </c>
      <c r="AB10" s="83">
        <f>SUM(X10:X11)/SUM(J10:J11)</f>
        <v>1.25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>
        <v>1</v>
      </c>
      <c r="BQ10" s="120">
        <f>IFERROR(BP10/BN10,"-")</f>
        <v>1</v>
      </c>
      <c r="BR10" s="121">
        <v>2000</v>
      </c>
      <c r="BS10" s="122">
        <f>IFERROR(BR10/BN10,"-")</f>
        <v>2000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2000</v>
      </c>
      <c r="CQ10" s="139">
        <v>2000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271</v>
      </c>
      <c r="C11" s="189"/>
      <c r="D11" s="189"/>
      <c r="E11" s="189"/>
      <c r="F11" s="189" t="s">
        <v>76</v>
      </c>
      <c r="G11" s="88"/>
      <c r="H11" s="88"/>
      <c r="I11" s="88"/>
      <c r="J11" s="180"/>
      <c r="K11" s="79">
        <v>11</v>
      </c>
      <c r="L11" s="79">
        <v>5</v>
      </c>
      <c r="M11" s="79">
        <v>4</v>
      </c>
      <c r="N11" s="89">
        <v>4</v>
      </c>
      <c r="O11" s="90">
        <v>0</v>
      </c>
      <c r="P11" s="91">
        <f>N11+O11</f>
        <v>4</v>
      </c>
      <c r="Q11" s="80">
        <f>IFERROR(P11/M11,"-")</f>
        <v>1</v>
      </c>
      <c r="R11" s="79">
        <v>1</v>
      </c>
      <c r="S11" s="79">
        <v>1</v>
      </c>
      <c r="T11" s="80">
        <f>IFERROR(R11/(P11),"-")</f>
        <v>0.25</v>
      </c>
      <c r="U11" s="186"/>
      <c r="V11" s="82">
        <v>3</v>
      </c>
      <c r="W11" s="80">
        <f>IF(P11=0,"-",V11/P11)</f>
        <v>0.75</v>
      </c>
      <c r="X11" s="185">
        <v>58000</v>
      </c>
      <c r="Y11" s="186">
        <f>IFERROR(X11/P11,"-")</f>
        <v>14500</v>
      </c>
      <c r="Z11" s="186">
        <f>IFERROR(X11/V11,"-")</f>
        <v>19333.333333333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>
        <v>1</v>
      </c>
      <c r="BQ11" s="120">
        <f>IFERROR(BP11/BN11,"-")</f>
        <v>1</v>
      </c>
      <c r="BR11" s="121">
        <v>4000</v>
      </c>
      <c r="BS11" s="122">
        <f>IFERROR(BR11/BN11,"-")</f>
        <v>4000</v>
      </c>
      <c r="BT11" s="123"/>
      <c r="BU11" s="123">
        <v>1</v>
      </c>
      <c r="BV11" s="123"/>
      <c r="BW11" s="124">
        <v>1</v>
      </c>
      <c r="BX11" s="125">
        <f>IF(P11=0,"",IF(BW11=0,"",(BW11/P11)))</f>
        <v>0.25</v>
      </c>
      <c r="BY11" s="126">
        <v>1</v>
      </c>
      <c r="BZ11" s="127">
        <f>IFERROR(BY11/BW11,"-")</f>
        <v>1</v>
      </c>
      <c r="CA11" s="128">
        <v>18000</v>
      </c>
      <c r="CB11" s="129">
        <f>IFERROR(CA11/BW11,"-")</f>
        <v>18000</v>
      </c>
      <c r="CC11" s="130"/>
      <c r="CD11" s="130"/>
      <c r="CE11" s="130">
        <v>1</v>
      </c>
      <c r="CF11" s="131">
        <v>1</v>
      </c>
      <c r="CG11" s="132">
        <f>IF(P11=0,"",IF(CF11=0,"",(CF11/P11)))</f>
        <v>0.25</v>
      </c>
      <c r="CH11" s="133">
        <v>1</v>
      </c>
      <c r="CI11" s="134">
        <f>IFERROR(CH11/CF11,"-")</f>
        <v>1</v>
      </c>
      <c r="CJ11" s="135">
        <v>36000</v>
      </c>
      <c r="CK11" s="136">
        <f>IFERROR(CJ11/CF11,"-")</f>
        <v>36000</v>
      </c>
      <c r="CL11" s="137"/>
      <c r="CM11" s="137"/>
      <c r="CN11" s="137">
        <v>1</v>
      </c>
      <c r="CO11" s="138">
        <v>3</v>
      </c>
      <c r="CP11" s="139">
        <v>58000</v>
      </c>
      <c r="CQ11" s="139">
        <v>36000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0.97916666666667</v>
      </c>
      <c r="B12" s="189" t="s">
        <v>272</v>
      </c>
      <c r="C12" s="189" t="s">
        <v>267</v>
      </c>
      <c r="D12" s="189" t="s">
        <v>268</v>
      </c>
      <c r="E12" s="189"/>
      <c r="F12" s="189" t="s">
        <v>64</v>
      </c>
      <c r="G12" s="88" t="s">
        <v>273</v>
      </c>
      <c r="H12" s="88" t="s">
        <v>263</v>
      </c>
      <c r="I12" s="88" t="s">
        <v>121</v>
      </c>
      <c r="J12" s="180">
        <v>48000</v>
      </c>
      <c r="K12" s="79">
        <v>3</v>
      </c>
      <c r="L12" s="79">
        <v>0</v>
      </c>
      <c r="M12" s="79">
        <v>10</v>
      </c>
      <c r="N12" s="89">
        <v>3</v>
      </c>
      <c r="O12" s="90">
        <v>0</v>
      </c>
      <c r="P12" s="91">
        <f>N12+O12</f>
        <v>3</v>
      </c>
      <c r="Q12" s="80">
        <f>IFERROR(P12/M12,"-")</f>
        <v>0.3</v>
      </c>
      <c r="R12" s="79">
        <v>1</v>
      </c>
      <c r="S12" s="79">
        <v>3</v>
      </c>
      <c r="T12" s="80">
        <f>IFERROR(R12/(P12),"-")</f>
        <v>0.33333333333333</v>
      </c>
      <c r="U12" s="186">
        <f>IFERROR(J12/SUM(N12:O13),"-")</f>
        <v>6857.1428571429</v>
      </c>
      <c r="V12" s="82">
        <v>1</v>
      </c>
      <c r="W12" s="80">
        <f>IF(P12=0,"-",V12/P12)</f>
        <v>0.33333333333333</v>
      </c>
      <c r="X12" s="185">
        <v>10000</v>
      </c>
      <c r="Y12" s="186">
        <f>IFERROR(X12/P12,"-")</f>
        <v>3333.3333333333</v>
      </c>
      <c r="Z12" s="186">
        <f>IFERROR(X12/V12,"-")</f>
        <v>10000</v>
      </c>
      <c r="AA12" s="180">
        <f>SUM(X12:X13)-SUM(J12:J13)</f>
        <v>-1000</v>
      </c>
      <c r="AB12" s="83">
        <f>SUM(X12:X13)/SUM(J12:J13)</f>
        <v>0.97916666666667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0.33333333333333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>
        <v>1</v>
      </c>
      <c r="BQ12" s="120">
        <f>IFERROR(BP12/BN12,"-")</f>
        <v>1</v>
      </c>
      <c r="BR12" s="121">
        <v>10000</v>
      </c>
      <c r="BS12" s="122">
        <f>IFERROR(BR12/BN12,"-")</f>
        <v>10000</v>
      </c>
      <c r="BT12" s="123">
        <v>1</v>
      </c>
      <c r="BU12" s="123"/>
      <c r="BV12" s="123"/>
      <c r="BW12" s="124">
        <v>1</v>
      </c>
      <c r="BX12" s="125">
        <f>IF(P12=0,"",IF(BW12=0,"",(BW12/P12)))</f>
        <v>0.33333333333333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274</v>
      </c>
      <c r="C13" s="189"/>
      <c r="D13" s="189"/>
      <c r="E13" s="189"/>
      <c r="F13" s="189" t="s">
        <v>76</v>
      </c>
      <c r="G13" s="88"/>
      <c r="H13" s="88"/>
      <c r="I13" s="88"/>
      <c r="J13" s="180"/>
      <c r="K13" s="79">
        <v>13</v>
      </c>
      <c r="L13" s="79">
        <v>12</v>
      </c>
      <c r="M13" s="79">
        <v>2</v>
      </c>
      <c r="N13" s="89">
        <v>4</v>
      </c>
      <c r="O13" s="90">
        <v>0</v>
      </c>
      <c r="P13" s="91">
        <f>N13+O13</f>
        <v>4</v>
      </c>
      <c r="Q13" s="80">
        <f>IFERROR(P13/M13,"-")</f>
        <v>2</v>
      </c>
      <c r="R13" s="79">
        <v>2</v>
      </c>
      <c r="S13" s="79">
        <v>2</v>
      </c>
      <c r="T13" s="80">
        <f>IFERROR(R13/(P13),"-")</f>
        <v>0.5</v>
      </c>
      <c r="U13" s="186"/>
      <c r="V13" s="82">
        <v>2</v>
      </c>
      <c r="W13" s="80">
        <f>IF(P13=0,"-",V13/P13)</f>
        <v>0.5</v>
      </c>
      <c r="X13" s="185">
        <v>37000</v>
      </c>
      <c r="Y13" s="186">
        <f>IFERROR(X13/P13,"-")</f>
        <v>9250</v>
      </c>
      <c r="Z13" s="186">
        <f>IFERROR(X13/V13,"-")</f>
        <v>18500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>
        <v>2</v>
      </c>
      <c r="BZ13" s="127">
        <f>IFERROR(BY13/BW13,"-")</f>
        <v>1</v>
      </c>
      <c r="CA13" s="128">
        <v>37000</v>
      </c>
      <c r="CB13" s="129">
        <f>IFERROR(CA13/BW13,"-")</f>
        <v>18500</v>
      </c>
      <c r="CC13" s="130"/>
      <c r="CD13" s="130"/>
      <c r="CE13" s="130">
        <v>2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37000</v>
      </c>
      <c r="CQ13" s="139">
        <v>23000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2.0617283950617</v>
      </c>
      <c r="B16" s="39"/>
      <c r="C16" s="39"/>
      <c r="D16" s="39"/>
      <c r="E16" s="39"/>
      <c r="F16" s="39"/>
      <c r="G16" s="40" t="s">
        <v>275</v>
      </c>
      <c r="H16" s="40"/>
      <c r="I16" s="40"/>
      <c r="J16" s="183">
        <f>SUM(J6:J15)</f>
        <v>648000</v>
      </c>
      <c r="K16" s="41">
        <f>SUM(K6:K15)</f>
        <v>188</v>
      </c>
      <c r="L16" s="41">
        <f>SUM(L6:L15)</f>
        <v>101</v>
      </c>
      <c r="M16" s="41">
        <f>SUM(M6:M15)</f>
        <v>230</v>
      </c>
      <c r="N16" s="41">
        <f>SUM(N6:N15)</f>
        <v>51</v>
      </c>
      <c r="O16" s="41">
        <f>SUM(O6:O15)</f>
        <v>0</v>
      </c>
      <c r="P16" s="41">
        <f>SUM(P6:P15)</f>
        <v>51</v>
      </c>
      <c r="Q16" s="42">
        <f>IFERROR(P16/M16,"-")</f>
        <v>0.22173913043478</v>
      </c>
      <c r="R16" s="76">
        <f>SUM(R6:R15)</f>
        <v>15</v>
      </c>
      <c r="S16" s="76">
        <f>SUM(S6:S15)</f>
        <v>15</v>
      </c>
      <c r="T16" s="42">
        <f>IFERROR(R16/P16,"-")</f>
        <v>0.29411764705882</v>
      </c>
      <c r="U16" s="188">
        <f>IFERROR(J16/P16,"-")</f>
        <v>12705.882352941</v>
      </c>
      <c r="V16" s="44">
        <f>SUM(V6:V15)</f>
        <v>19</v>
      </c>
      <c r="W16" s="42">
        <f>IFERROR(V16/P16,"-")</f>
        <v>0.37254901960784</v>
      </c>
      <c r="X16" s="183">
        <f>SUM(X6:X15)</f>
        <v>1336000</v>
      </c>
      <c r="Y16" s="183">
        <f>IFERROR(X16/P16,"-")</f>
        <v>26196.078431373</v>
      </c>
      <c r="Z16" s="183">
        <f>IFERROR(X16/V16,"-")</f>
        <v>70315.789473684</v>
      </c>
      <c r="AA16" s="183">
        <f>X16-J16</f>
        <v>688000</v>
      </c>
      <c r="AB16" s="45">
        <f>X16/J16</f>
        <v>2.0617283950617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