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<sst xmlns="http://schemas.openxmlformats.org/spreadsheetml/2006/main" uniqueCount="180">
  <si>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</si>
  <si>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</si>
  <si>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</si>
  <si>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</si>
  <si>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</si>
  <si>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</si>
  <si>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</si>
  <si>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</si>
  <si>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</si>
  <si>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</si>
  <si>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</si>
  <si>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</si>
  <si>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</si>
  <si>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</si>
  <si>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</si>
  <si>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</si>
  <si>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</si>
  <si>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</si>
  <si>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</si>
  <si>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</si>
  <si>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</si>
  <si>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</si>
  <si>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</si>
  <si>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</si>
  <si>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</si>
  <si>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10月</t>
  </si>
  <si>
    <t>りんご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</si>
  <si>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</si>
  <si>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</si>
  <si>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</si>
  <si>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</si>
  <si>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</si>
  <si>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</si>
  <si>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</si>
  <si>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</si>
  <si>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</si>
  <si>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</si>
  <si>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</si>
  <si>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</si>
  <si>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</si>
  <si>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</si>
  <si>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</si>
  <si>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</si>
  <si>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</si>
  <si>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</si>
  <si>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</si>
  <si>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</si>
  <si>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</si>
  <si>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</si>
  <si>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</si>
  <si>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</si>
  <si>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</si>
  <si>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</si>
  <si>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</si>
  <si>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</si>
  <si>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</si>
  <si>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</si>
  <si>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</si>
  <si>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</si>
  <si>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</si>
  <si>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</si>
  <si>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ks001</t>
  </si>
  <si>
    <t>デリヘル版2</t>
  </si>
  <si>
    <t>1日1回かんたん出会い隙間時間に少しだけでOK</t>
  </si>
  <si>
    <t>TOP</t>
  </si>
  <si>
    <t>スポーツ報知関西</t>
  </si>
  <si>
    <t>4C終面全5段</t>
  </si>
  <si>
    <t>10月04日(日)</t>
  </si>
  <si>
    <t>ks002</t>
  </si>
  <si>
    <t>空電</t>
  </si>
  <si>
    <t>ks003</t>
  </si>
  <si>
    <t>デリヘル版</t>
  </si>
  <si>
    <t>サンスポ関東</t>
  </si>
  <si>
    <t>10月11日(日)</t>
  </si>
  <si>
    <t>ks004</t>
  </si>
  <si>
    <t>ks005</t>
  </si>
  <si>
    <t>サンスポ関西</t>
  </si>
  <si>
    <t>全5段</t>
  </si>
  <si>
    <t>10月18日(日)</t>
  </si>
  <si>
    <t>ks006</t>
  </si>
  <si>
    <t>ks007</t>
  </si>
  <si>
    <t>10月25日(日)</t>
  </si>
  <si>
    <t>ks008</t>
  </si>
  <si>
    <t>ks009</t>
  </si>
  <si>
    <t>スポーツ報知関東</t>
  </si>
  <si>
    <t>全5段つかみ4回</t>
  </si>
  <si>
    <t>ks010</t>
  </si>
  <si>
    <t>出会いの大御所〇〇に危機</t>
  </si>
  <si>
    <t>ks011</t>
  </si>
  <si>
    <t>黒：右女3</t>
  </si>
  <si>
    <t>求む！50歳以上の女性好き男性</t>
  </si>
  <si>
    <t>10月24日(土)</t>
  </si>
  <si>
    <t>ks012</t>
  </si>
  <si>
    <t>雑誌版 SPA</t>
  </si>
  <si>
    <t>やってみてダメならすぐ退会OK</t>
  </si>
  <si>
    <t>ks013</t>
  </si>
  <si>
    <t>(空電共通)</t>
  </si>
  <si>
    <t>空電 (共通)</t>
  </si>
  <si>
    <t>ks014</t>
  </si>
  <si>
    <t>焼肉版</t>
  </si>
  <si>
    <t>デイリースポーツ関西</t>
  </si>
  <si>
    <t>10月16日(金)</t>
  </si>
  <si>
    <t>ks015</t>
  </si>
  <si>
    <t>ks016</t>
  </si>
  <si>
    <t>70歳までの出会いリクルート</t>
  </si>
  <si>
    <t>10月22日(木)</t>
  </si>
  <si>
    <t>ks017</t>
  </si>
  <si>
    <t>ks018</t>
  </si>
  <si>
    <t>70歳までの出会いお手伝い</t>
  </si>
  <si>
    <t>スポニチ関東</t>
  </si>
  <si>
    <t>10月02日(金)</t>
  </si>
  <si>
    <t>ks019</t>
  </si>
  <si>
    <t>ks020</t>
  </si>
  <si>
    <t>右女3</t>
  </si>
  <si>
    <t>ks021</t>
  </si>
  <si>
    <t>ks022</t>
  </si>
  <si>
    <t>スポニチ関西</t>
  </si>
  <si>
    <t>10月17日(土)</t>
  </si>
  <si>
    <t>ks023</t>
  </si>
  <si>
    <t>ks024</t>
  </si>
  <si>
    <t>ks025</t>
  </si>
  <si>
    <t>ks026</t>
  </si>
  <si>
    <t>ニッカン関西</t>
  </si>
  <si>
    <t>4C全面</t>
  </si>
  <si>
    <t>ks027</t>
  </si>
  <si>
    <t>ks028</t>
  </si>
  <si>
    <t>ks029</t>
  </si>
  <si>
    <t>ks030</t>
  </si>
  <si>
    <t>中京スポーツ</t>
  </si>
  <si>
    <t>ks031</t>
  </si>
  <si>
    <t>ks032</t>
  </si>
  <si>
    <t>10月30日(金)</t>
  </si>
  <si>
    <t>ks033</t>
  </si>
  <si>
    <t>ks034</t>
  </si>
  <si>
    <t>九スポ</t>
  </si>
  <si>
    <t>ks035</t>
  </si>
  <si>
    <t>ks036</t>
  </si>
  <si>
    <t>10月31日(土)</t>
  </si>
  <si>
    <t>ks037</t>
  </si>
  <si>
    <t>ks038</t>
  </si>
  <si>
    <t>大正版</t>
  </si>
  <si>
    <t>139「もっと安い出会いがよければ、よそでどうぞ」</t>
  </si>
  <si>
    <t>4C雑報</t>
  </si>
  <si>
    <t>ks039</t>
  </si>
  <si>
    <t>ks040</t>
  </si>
  <si>
    <t>興奮版</t>
  </si>
  <si>
    <t>140「普通の出会い系なら、広告に載せていません」</t>
  </si>
  <si>
    <t>ks041</t>
  </si>
  <si>
    <t>ks042</t>
  </si>
  <si>
    <t>旧デイリー風</t>
  </si>
  <si>
    <t>141「今日はレディースデーで出会い率が2倍！」</t>
  </si>
  <si>
    <t>ks043</t>
  </si>
  <si>
    <t>ks044</t>
  </si>
  <si>
    <t>求人風</t>
  </si>
  <si>
    <t>142「この秋にやりたい出会いサイト」</t>
  </si>
  <si>
    <t>ks045</t>
  </si>
  <si>
    <t>ks046</t>
  </si>
  <si>
    <t>東スポ・大スポ・九スポ・中京</t>
  </si>
  <si>
    <t>記事枠</t>
  </si>
  <si>
    <t>10月29日(木)</t>
  </si>
  <si>
    <t>ks047</t>
  </si>
  <si>
    <t>新聞 TOTAL</t>
  </si>
  <si>
    <t>●雑誌 広告</t>
  </si>
  <si>
    <t>rz001</t>
  </si>
  <si>
    <t>光文社</t>
  </si>
  <si>
    <t>黄色黒版（ソフトver）</t>
  </si>
  <si>
    <t>出会いの場である〇〇に危機</t>
  </si>
  <si>
    <t>FLASH</t>
  </si>
  <si>
    <t>4C1P</t>
  </si>
  <si>
    <t>10月27日(火)</t>
  </si>
  <si>
    <t>rz002</t>
  </si>
  <si>
    <t>rz003</t>
  </si>
  <si>
    <t>日本ジャーナル出版</t>
  </si>
  <si>
    <t>サプリ版2</t>
  </si>
  <si>
    <t>学生いませんギャルもいません熟女熟女熟女熟女</t>
  </si>
  <si>
    <t>週刊実話</t>
  </si>
  <si>
    <t>表4</t>
  </si>
  <si>
    <t>10月01日(木)</t>
  </si>
  <si>
    <t>rz004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</si>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</sst>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47</v>
      </c>
      <c r="D6" s="180">
        <v>3732000</v>
      </c>
      <c r="E6" s="79">
        <v>1428</v>
      </c>
      <c r="F6" s="79">
        <v>637</v>
      </c>
      <c r="G6" s="79">
        <v>2434</v>
      </c>
      <c r="H6" s="89">
        <v>576</v>
      </c>
      <c r="I6" s="90">
        <v>2</v>
      </c>
      <c r="J6" s="143">
        <f>H6+I6</f>
        <v>578</v>
      </c>
      <c r="K6" s="80">
        <f>IFERROR(J6/G6,"-")</f>
        <v>0.23746918652424</v>
      </c>
      <c r="L6" s="79">
        <v>143</v>
      </c>
      <c r="M6" s="79">
        <v>164</v>
      </c>
      <c r="N6" s="80">
        <f>IFERROR(L6/J6,"-")</f>
        <v>0.24740484429066</v>
      </c>
      <c r="O6" s="81">
        <f>IFERROR(D6/J6,"-")</f>
        <v>6456.7474048443</v>
      </c>
      <c r="P6" s="82">
        <v>153</v>
      </c>
      <c r="Q6" s="80">
        <f>IFERROR(P6/J6,"-")</f>
        <v>0.26470588235294</v>
      </c>
      <c r="R6" s="185">
        <v>11503860</v>
      </c>
      <c r="S6" s="186">
        <f>IFERROR(R6/J6,"-")</f>
        <v>19902.871972318</v>
      </c>
      <c r="T6" s="186">
        <f>IFERROR(R6/P6,"-")</f>
        <v>75188.62745098</v>
      </c>
      <c r="U6" s="180">
        <f>IFERROR(R6-D6,"-")</f>
        <v>7771860</v>
      </c>
      <c r="V6" s="83">
        <f>R6/D6</f>
        <v>3.0824919614148</v>
      </c>
      <c r="W6" s="77"/>
      <c r="X6" s="142"/>
    </row>
    <row r="7" spans="1:24">
      <c r="A7" s="78"/>
      <c r="B7" s="84" t="s">
        <v>24</v>
      </c>
      <c r="C7" s="84">
        <v>4</v>
      </c>
      <c r="D7" s="180">
        <v>774000</v>
      </c>
      <c r="E7" s="79">
        <v>383</v>
      </c>
      <c r="F7" s="79">
        <v>131</v>
      </c>
      <c r="G7" s="79">
        <v>501</v>
      </c>
      <c r="H7" s="89">
        <v>126</v>
      </c>
      <c r="I7" s="90">
        <v>0</v>
      </c>
      <c r="J7" s="143">
        <f>H7+I7</f>
        <v>126</v>
      </c>
      <c r="K7" s="80">
        <f>IFERROR(J7/G7,"-")</f>
        <v>0.25149700598802</v>
      </c>
      <c r="L7" s="79">
        <v>27</v>
      </c>
      <c r="M7" s="79">
        <v>43</v>
      </c>
      <c r="N7" s="80">
        <f>IFERROR(L7/J7,"-")</f>
        <v>0.21428571428571</v>
      </c>
      <c r="O7" s="81">
        <f>IFERROR(D7/J7,"-")</f>
        <v>6142.8571428571</v>
      </c>
      <c r="P7" s="82">
        <v>34</v>
      </c>
      <c r="Q7" s="80">
        <f>IFERROR(P7/J7,"-")</f>
        <v>0.26984126984127</v>
      </c>
      <c r="R7" s="185">
        <v>1555000</v>
      </c>
      <c r="S7" s="186">
        <f>IFERROR(R7/J7,"-")</f>
        <v>12341.26984127</v>
      </c>
      <c r="T7" s="186">
        <f>IFERROR(R7/P7,"-")</f>
        <v>45735.294117647</v>
      </c>
      <c r="U7" s="180">
        <f>IFERROR(R7-D7,"-")</f>
        <v>781000</v>
      </c>
      <c r="V7" s="83">
        <f>R7/D7</f>
        <v>2.0090439276486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4506000</v>
      </c>
      <c r="E10" s="41">
        <f>SUM(E6:E8)</f>
        <v>1811</v>
      </c>
      <c r="F10" s="41">
        <f>SUM(F6:F8)</f>
        <v>768</v>
      </c>
      <c r="G10" s="41">
        <f>SUM(G6:G8)</f>
        <v>2935</v>
      </c>
      <c r="H10" s="41">
        <f>SUM(H6:H8)</f>
        <v>702</v>
      </c>
      <c r="I10" s="41">
        <f>SUM(I6:I8)</f>
        <v>2</v>
      </c>
      <c r="J10" s="41">
        <f>SUM(J6:J8)</f>
        <v>704</v>
      </c>
      <c r="K10" s="42">
        <f>IFERROR(J10/G10,"-")</f>
        <v>0.23986371379898</v>
      </c>
      <c r="L10" s="76">
        <f>SUM(L6:L8)</f>
        <v>170</v>
      </c>
      <c r="M10" s="76">
        <f>SUM(M6:M8)</f>
        <v>207</v>
      </c>
      <c r="N10" s="42">
        <f>IFERROR(L10/J10,"-")</f>
        <v>0.24147727272727</v>
      </c>
      <c r="O10" s="43">
        <f>IFERROR(D10/J10,"-")</f>
        <v>6400.5681818182</v>
      </c>
      <c r="P10" s="44">
        <f>SUM(P6:P8)</f>
        <v>187</v>
      </c>
      <c r="Q10" s="42">
        <f>IFERROR(P10/J10,"-")</f>
        <v>0.265625</v>
      </c>
      <c r="R10" s="183">
        <f>SUM(R6:R8)</f>
        <v>13058860</v>
      </c>
      <c r="S10" s="183">
        <f>IFERROR(R10/J10,"-")</f>
        <v>18549.517045455</v>
      </c>
      <c r="T10" s="183">
        <f>IFERROR(P10/P10,"-")</f>
        <v>1</v>
      </c>
      <c r="U10" s="183">
        <f>SUM(U6:U8)</f>
        <v>8552860</v>
      </c>
      <c r="V10" s="45">
        <f>IFERROR(R10/D10,"-")</f>
        <v>2.8981047492233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2.1271929824561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228000</v>
      </c>
      <c r="K6" s="79">
        <v>42</v>
      </c>
      <c r="L6" s="79">
        <v>0</v>
      </c>
      <c r="M6" s="79">
        <v>122</v>
      </c>
      <c r="N6" s="89">
        <v>22</v>
      </c>
      <c r="O6" s="90">
        <v>0</v>
      </c>
      <c r="P6" s="91">
        <f>N6+O6</f>
        <v>22</v>
      </c>
      <c r="Q6" s="80">
        <f>IFERROR(P6/M6,"-")</f>
        <v>0.18032786885246</v>
      </c>
      <c r="R6" s="79">
        <v>4</v>
      </c>
      <c r="S6" s="79">
        <v>10</v>
      </c>
      <c r="T6" s="80">
        <f>IFERROR(R6/(P6),"-")</f>
        <v>0.18181818181818</v>
      </c>
      <c r="U6" s="186">
        <f>IFERROR(J6/SUM(N6:O7),"-")</f>
        <v>6000</v>
      </c>
      <c r="V6" s="82">
        <v>6</v>
      </c>
      <c r="W6" s="80">
        <f>IF(P6=0,"-",V6/P6)</f>
        <v>0.27272727272727</v>
      </c>
      <c r="X6" s="185">
        <v>482000</v>
      </c>
      <c r="Y6" s="186">
        <f>IFERROR(X6/P6,"-")</f>
        <v>21909.090909091</v>
      </c>
      <c r="Z6" s="186">
        <f>IFERROR(X6/V6,"-")</f>
        <v>80333.333333333</v>
      </c>
      <c r="AA6" s="180">
        <f>SUM(X6:X7)-SUM(J6:J7)</f>
        <v>257000</v>
      </c>
      <c r="AB6" s="83">
        <f>SUM(X6:X7)/SUM(J6:J7)</f>
        <v>2.1271929824561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0.090909090909091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0.22727272727273</v>
      </c>
      <c r="BG6" s="110">
        <v>2</v>
      </c>
      <c r="BH6" s="112">
        <f>IFERROR(BG6/BE6,"-")</f>
        <v>0.4</v>
      </c>
      <c r="BI6" s="113">
        <v>77000</v>
      </c>
      <c r="BJ6" s="114">
        <f>IFERROR(BI6/BE6,"-")</f>
        <v>15400</v>
      </c>
      <c r="BK6" s="115">
        <v>1</v>
      </c>
      <c r="BL6" s="115"/>
      <c r="BM6" s="115">
        <v>1</v>
      </c>
      <c r="BN6" s="117">
        <v>8</v>
      </c>
      <c r="BO6" s="118">
        <f>IF(P6=0,"",IF(BN6=0,"",(BN6/P6)))</f>
        <v>0.36363636363636</v>
      </c>
      <c r="BP6" s="119">
        <v>2</v>
      </c>
      <c r="BQ6" s="120">
        <f>IFERROR(BP6/BN6,"-")</f>
        <v>0.25</v>
      </c>
      <c r="BR6" s="121">
        <v>9000</v>
      </c>
      <c r="BS6" s="122">
        <f>IFERROR(BR6/BN6,"-")</f>
        <v>1125</v>
      </c>
      <c r="BT6" s="123">
        <v>1</v>
      </c>
      <c r="BU6" s="123">
        <v>1</v>
      </c>
      <c r="BV6" s="123"/>
      <c r="BW6" s="124">
        <v>5</v>
      </c>
      <c r="BX6" s="125">
        <f>IF(P6=0,"",IF(BW6=0,"",(BW6/P6)))</f>
        <v>0.22727272727273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0.090909090909091</v>
      </c>
      <c r="CH6" s="133">
        <v>2</v>
      </c>
      <c r="CI6" s="134">
        <f>IFERROR(CH6/CF6,"-")</f>
        <v>1</v>
      </c>
      <c r="CJ6" s="135">
        <v>396000</v>
      </c>
      <c r="CK6" s="136">
        <f>IFERROR(CJ6/CF6,"-")</f>
        <v>198000</v>
      </c>
      <c r="CL6" s="137">
        <v>1</v>
      </c>
      <c r="CM6" s="137"/>
      <c r="CN6" s="137">
        <v>1</v>
      </c>
      <c r="CO6" s="138">
        <v>6</v>
      </c>
      <c r="CP6" s="139">
        <v>482000</v>
      </c>
      <c r="CQ6" s="139">
        <v>394000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69</v>
      </c>
      <c r="G7" s="88"/>
      <c r="H7" s="88"/>
      <c r="I7" s="88"/>
      <c r="J7" s="180"/>
      <c r="K7" s="79">
        <v>39</v>
      </c>
      <c r="L7" s="79">
        <v>28</v>
      </c>
      <c r="M7" s="79">
        <v>11</v>
      </c>
      <c r="N7" s="89">
        <v>16</v>
      </c>
      <c r="O7" s="90">
        <v>0</v>
      </c>
      <c r="P7" s="91">
        <f>N7+O7</f>
        <v>16</v>
      </c>
      <c r="Q7" s="80">
        <f>IFERROR(P7/M7,"-")</f>
        <v>1.4545454545455</v>
      </c>
      <c r="R7" s="79">
        <v>5</v>
      </c>
      <c r="S7" s="79">
        <v>2</v>
      </c>
      <c r="T7" s="80">
        <f>IFERROR(R7/(P7),"-")</f>
        <v>0.3125</v>
      </c>
      <c r="U7" s="186"/>
      <c r="V7" s="82">
        <v>1</v>
      </c>
      <c r="W7" s="80">
        <f>IF(P7=0,"-",V7/P7)</f>
        <v>0.0625</v>
      </c>
      <c r="X7" s="185">
        <v>3000</v>
      </c>
      <c r="Y7" s="186">
        <f>IFERROR(X7/P7,"-")</f>
        <v>187.5</v>
      </c>
      <c r="Z7" s="186">
        <f>IFERROR(X7/V7,"-")</f>
        <v>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0.0625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4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11</v>
      </c>
      <c r="BX7" s="125">
        <f>IF(P7=0,"",IF(BW7=0,"",(BW7/P7)))</f>
        <v>0.6875</v>
      </c>
      <c r="BY7" s="126">
        <v>1</v>
      </c>
      <c r="BZ7" s="127">
        <f>IFERROR(BY7/BW7,"-")</f>
        <v>0.090909090909091</v>
      </c>
      <c r="CA7" s="128">
        <v>3000</v>
      </c>
      <c r="CB7" s="129">
        <f>IFERROR(CA7/BW7,"-")</f>
        <v>272.72727272727</v>
      </c>
      <c r="CC7" s="130"/>
      <c r="CD7" s="130">
        <v>1</v>
      </c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3000</v>
      </c>
      <c r="CQ7" s="139">
        <v>3000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5.0134502923977</v>
      </c>
      <c r="B8" s="189" t="s">
        <v>70</v>
      </c>
      <c r="C8" s="189"/>
      <c r="D8" s="189" t="s">
        <v>71</v>
      </c>
      <c r="E8" s="189" t="s">
        <v>63</v>
      </c>
      <c r="F8" s="189" t="s">
        <v>64</v>
      </c>
      <c r="G8" s="88" t="s">
        <v>72</v>
      </c>
      <c r="H8" s="88" t="s">
        <v>66</v>
      </c>
      <c r="I8" s="190" t="s">
        <v>73</v>
      </c>
      <c r="J8" s="180">
        <v>684000</v>
      </c>
      <c r="K8" s="79">
        <v>52</v>
      </c>
      <c r="L8" s="79">
        <v>0</v>
      </c>
      <c r="M8" s="79">
        <v>111</v>
      </c>
      <c r="N8" s="89">
        <v>22</v>
      </c>
      <c r="O8" s="90">
        <v>0</v>
      </c>
      <c r="P8" s="91">
        <f>N8+O8</f>
        <v>22</v>
      </c>
      <c r="Q8" s="80">
        <f>IFERROR(P8/M8,"-")</f>
        <v>0.1981981981982</v>
      </c>
      <c r="R8" s="79">
        <v>3</v>
      </c>
      <c r="S8" s="79">
        <v>6</v>
      </c>
      <c r="T8" s="80">
        <f>IFERROR(R8/(P8),"-")</f>
        <v>0.13636363636364</v>
      </c>
      <c r="U8" s="186">
        <f>IFERROR(J8/SUM(N8:O13),"-")</f>
        <v>6705.8823529412</v>
      </c>
      <c r="V8" s="82">
        <v>4</v>
      </c>
      <c r="W8" s="80">
        <f>IF(P8=0,"-",V8/P8)</f>
        <v>0.18181818181818</v>
      </c>
      <c r="X8" s="185">
        <v>181000</v>
      </c>
      <c r="Y8" s="186">
        <f>IFERROR(X8/P8,"-")</f>
        <v>8227.2727272727</v>
      </c>
      <c r="Z8" s="186">
        <f>IFERROR(X8/V8,"-")</f>
        <v>45250</v>
      </c>
      <c r="AA8" s="180">
        <f>SUM(X8:X13)-SUM(J8:J13)</f>
        <v>2745200</v>
      </c>
      <c r="AB8" s="83">
        <f>SUM(X8:X13)/SUM(J8:J13)</f>
        <v>5.0134502923977</v>
      </c>
      <c r="AC8" s="77"/>
      <c r="AD8" s="92">
        <v>1</v>
      </c>
      <c r="AE8" s="93">
        <f>IF(P8=0,"",IF(AD8=0,"",(AD8/P8)))</f>
        <v>0.045454545454545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</v>
      </c>
      <c r="AN8" s="99">
        <f>IF(P8=0,"",IF(AM8=0,"",(AM8/P8)))</f>
        <v>0.045454545454545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0.045454545454545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5</v>
      </c>
      <c r="BF8" s="111">
        <f>IF(P8=0,"",IF(BE8=0,"",(BE8/P8)))</f>
        <v>0.22727272727273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8</v>
      </c>
      <c r="BO8" s="118">
        <f>IF(P8=0,"",IF(BN8=0,"",(BN8/P8)))</f>
        <v>0.36363636363636</v>
      </c>
      <c r="BP8" s="119">
        <v>3</v>
      </c>
      <c r="BQ8" s="120">
        <f>IFERROR(BP8/BN8,"-")</f>
        <v>0.375</v>
      </c>
      <c r="BR8" s="121">
        <v>169000</v>
      </c>
      <c r="BS8" s="122">
        <f>IFERROR(BR8/BN8,"-")</f>
        <v>21125</v>
      </c>
      <c r="BT8" s="123"/>
      <c r="BU8" s="123">
        <v>1</v>
      </c>
      <c r="BV8" s="123">
        <v>2</v>
      </c>
      <c r="BW8" s="124">
        <v>6</v>
      </c>
      <c r="BX8" s="125">
        <f>IF(P8=0,"",IF(BW8=0,"",(BW8/P8)))</f>
        <v>0.27272727272727</v>
      </c>
      <c r="BY8" s="126">
        <v>1</v>
      </c>
      <c r="BZ8" s="127">
        <f>IFERROR(BY8/BW8,"-")</f>
        <v>0.16666666666667</v>
      </c>
      <c r="CA8" s="128">
        <v>12000</v>
      </c>
      <c r="CB8" s="129">
        <f>IFERROR(CA8/BW8,"-")</f>
        <v>2000</v>
      </c>
      <c r="CC8" s="130"/>
      <c r="CD8" s="130">
        <v>1</v>
      </c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4</v>
      </c>
      <c r="CP8" s="139">
        <v>181000</v>
      </c>
      <c r="CQ8" s="139">
        <v>123000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71</v>
      </c>
      <c r="E9" s="189" t="s">
        <v>63</v>
      </c>
      <c r="F9" s="189" t="s">
        <v>69</v>
      </c>
      <c r="G9" s="88"/>
      <c r="H9" s="88"/>
      <c r="I9" s="88"/>
      <c r="J9" s="180"/>
      <c r="K9" s="79">
        <v>60</v>
      </c>
      <c r="L9" s="79">
        <v>46</v>
      </c>
      <c r="M9" s="79">
        <v>13</v>
      </c>
      <c r="N9" s="89">
        <v>17</v>
      </c>
      <c r="O9" s="90">
        <v>0</v>
      </c>
      <c r="P9" s="91">
        <f>N9+O9</f>
        <v>17</v>
      </c>
      <c r="Q9" s="80">
        <f>IFERROR(P9/M9,"-")</f>
        <v>1.3076923076923</v>
      </c>
      <c r="R9" s="79">
        <v>9</v>
      </c>
      <c r="S9" s="79">
        <v>3</v>
      </c>
      <c r="T9" s="80">
        <f>IFERROR(R9/(P9),"-")</f>
        <v>0.52941176470588</v>
      </c>
      <c r="U9" s="186"/>
      <c r="V9" s="82">
        <v>7</v>
      </c>
      <c r="W9" s="80">
        <f>IF(P9=0,"-",V9/P9)</f>
        <v>0.41176470588235</v>
      </c>
      <c r="X9" s="185">
        <v>782000</v>
      </c>
      <c r="Y9" s="186">
        <f>IFERROR(X9/P9,"-")</f>
        <v>46000</v>
      </c>
      <c r="Z9" s="186">
        <f>IFERROR(X9/V9,"-")</f>
        <v>111714.28571429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4</v>
      </c>
      <c r="BF9" s="111">
        <f>IF(P9=0,"",IF(BE9=0,"",(BE9/P9)))</f>
        <v>0.23529411764706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5</v>
      </c>
      <c r="BO9" s="118">
        <f>IF(P9=0,"",IF(BN9=0,"",(BN9/P9)))</f>
        <v>0.29411764705882</v>
      </c>
      <c r="BP9" s="119">
        <v>1</v>
      </c>
      <c r="BQ9" s="120">
        <f>IFERROR(BP9/BN9,"-")</f>
        <v>0.2</v>
      </c>
      <c r="BR9" s="121">
        <v>6000</v>
      </c>
      <c r="BS9" s="122">
        <f>IFERROR(BR9/BN9,"-")</f>
        <v>1200</v>
      </c>
      <c r="BT9" s="123"/>
      <c r="BU9" s="123">
        <v>1</v>
      </c>
      <c r="BV9" s="123"/>
      <c r="BW9" s="124">
        <v>6</v>
      </c>
      <c r="BX9" s="125">
        <f>IF(P9=0,"",IF(BW9=0,"",(BW9/P9)))</f>
        <v>0.35294117647059</v>
      </c>
      <c r="BY9" s="126">
        <v>4</v>
      </c>
      <c r="BZ9" s="127">
        <f>IFERROR(BY9/BW9,"-")</f>
        <v>0.66666666666667</v>
      </c>
      <c r="CA9" s="128">
        <v>688000</v>
      </c>
      <c r="CB9" s="129">
        <f>IFERROR(CA9/BW9,"-")</f>
        <v>114666.66666667</v>
      </c>
      <c r="CC9" s="130">
        <v>2</v>
      </c>
      <c r="CD9" s="130"/>
      <c r="CE9" s="130">
        <v>2</v>
      </c>
      <c r="CF9" s="131">
        <v>2</v>
      </c>
      <c r="CG9" s="132">
        <f>IF(P9=0,"",IF(CF9=0,"",(CF9/P9)))</f>
        <v>0.11764705882353</v>
      </c>
      <c r="CH9" s="133">
        <v>2</v>
      </c>
      <c r="CI9" s="134">
        <f>IFERROR(CH9/CF9,"-")</f>
        <v>1</v>
      </c>
      <c r="CJ9" s="135">
        <v>88000</v>
      </c>
      <c r="CK9" s="136">
        <f>IFERROR(CJ9/CF9,"-")</f>
        <v>44000</v>
      </c>
      <c r="CL9" s="137"/>
      <c r="CM9" s="137"/>
      <c r="CN9" s="137">
        <v>2</v>
      </c>
      <c r="CO9" s="138">
        <v>7</v>
      </c>
      <c r="CP9" s="139">
        <v>782000</v>
      </c>
      <c r="CQ9" s="139">
        <v>645000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189" t="s">
        <v>75</v>
      </c>
      <c r="C10" s="189"/>
      <c r="D10" s="189" t="s">
        <v>62</v>
      </c>
      <c r="E10" s="189" t="s">
        <v>63</v>
      </c>
      <c r="F10" s="189" t="s">
        <v>64</v>
      </c>
      <c r="G10" s="88" t="s">
        <v>76</v>
      </c>
      <c r="H10" s="88" t="s">
        <v>77</v>
      </c>
      <c r="I10" s="190" t="s">
        <v>78</v>
      </c>
      <c r="J10" s="180"/>
      <c r="K10" s="79">
        <v>19</v>
      </c>
      <c r="L10" s="79">
        <v>0</v>
      </c>
      <c r="M10" s="79">
        <v>51</v>
      </c>
      <c r="N10" s="89">
        <v>8</v>
      </c>
      <c r="O10" s="90">
        <v>0</v>
      </c>
      <c r="P10" s="91">
        <f>N10+O10</f>
        <v>8</v>
      </c>
      <c r="Q10" s="80">
        <f>IFERROR(P10/M10,"-")</f>
        <v>0.15686274509804</v>
      </c>
      <c r="R10" s="79">
        <v>0</v>
      </c>
      <c r="S10" s="79">
        <v>3</v>
      </c>
      <c r="T10" s="80">
        <f>IFERROR(R10/(P10),"-")</f>
        <v>0</v>
      </c>
      <c r="U10" s="186"/>
      <c r="V10" s="82">
        <v>1</v>
      </c>
      <c r="W10" s="80">
        <f>IF(P10=0,"-",V10/P10)</f>
        <v>0.125</v>
      </c>
      <c r="X10" s="185">
        <v>74000</v>
      </c>
      <c r="Y10" s="186">
        <f>IFERROR(X10/P10,"-")</f>
        <v>9250</v>
      </c>
      <c r="Z10" s="186">
        <f>IFERROR(X10/V10,"-")</f>
        <v>74000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0.25</v>
      </c>
      <c r="BG10" s="110">
        <v>1</v>
      </c>
      <c r="BH10" s="112">
        <f>IFERROR(BG10/BE10,"-")</f>
        <v>0.5</v>
      </c>
      <c r="BI10" s="113">
        <v>74000</v>
      </c>
      <c r="BJ10" s="114">
        <f>IFERROR(BI10/BE10,"-")</f>
        <v>37000</v>
      </c>
      <c r="BK10" s="115"/>
      <c r="BL10" s="115"/>
      <c r="BM10" s="115">
        <v>1</v>
      </c>
      <c r="BN10" s="117">
        <v>3</v>
      </c>
      <c r="BO10" s="118">
        <f>IF(P10=0,"",IF(BN10=0,"",(BN10/P10)))</f>
        <v>0.375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0.25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0.125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74000</v>
      </c>
      <c r="CQ10" s="139">
        <v>74000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79</v>
      </c>
      <c r="C11" s="189"/>
      <c r="D11" s="189" t="s">
        <v>62</v>
      </c>
      <c r="E11" s="189" t="s">
        <v>63</v>
      </c>
      <c r="F11" s="189" t="s">
        <v>69</v>
      </c>
      <c r="G11" s="88"/>
      <c r="H11" s="88"/>
      <c r="I11" s="88"/>
      <c r="J11" s="180"/>
      <c r="K11" s="79">
        <v>78</v>
      </c>
      <c r="L11" s="79">
        <v>54</v>
      </c>
      <c r="M11" s="79">
        <v>26</v>
      </c>
      <c r="N11" s="89">
        <v>34</v>
      </c>
      <c r="O11" s="90">
        <v>0</v>
      </c>
      <c r="P11" s="91">
        <f>N11+O11</f>
        <v>34</v>
      </c>
      <c r="Q11" s="80">
        <f>IFERROR(P11/M11,"-")</f>
        <v>1.3076923076923</v>
      </c>
      <c r="R11" s="79">
        <v>10</v>
      </c>
      <c r="S11" s="79">
        <v>8</v>
      </c>
      <c r="T11" s="80">
        <f>IFERROR(R11/(P11),"-")</f>
        <v>0.29411764705882</v>
      </c>
      <c r="U11" s="186"/>
      <c r="V11" s="82">
        <v>11</v>
      </c>
      <c r="W11" s="80">
        <f>IF(P11=0,"-",V11/P11)</f>
        <v>0.32352941176471</v>
      </c>
      <c r="X11" s="185">
        <v>2198000</v>
      </c>
      <c r="Y11" s="186">
        <f>IFERROR(X11/P11,"-")</f>
        <v>64647.058823529</v>
      </c>
      <c r="Z11" s="186">
        <f>IFERROR(X11/V11,"-")</f>
        <v>199818.18181818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0.029411764705882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0.058823529411765</v>
      </c>
      <c r="BG11" s="110">
        <v>1</v>
      </c>
      <c r="BH11" s="112">
        <f>IFERROR(BG11/BE11,"-")</f>
        <v>0.5</v>
      </c>
      <c r="BI11" s="113">
        <v>3000</v>
      </c>
      <c r="BJ11" s="114">
        <f>IFERROR(BI11/BE11,"-")</f>
        <v>1500</v>
      </c>
      <c r="BK11" s="115">
        <v>1</v>
      </c>
      <c r="BL11" s="115"/>
      <c r="BM11" s="115"/>
      <c r="BN11" s="117">
        <v>11</v>
      </c>
      <c r="BO11" s="118">
        <f>IF(P11=0,"",IF(BN11=0,"",(BN11/P11)))</f>
        <v>0.32352941176471</v>
      </c>
      <c r="BP11" s="119">
        <v>1</v>
      </c>
      <c r="BQ11" s="120">
        <f>IFERROR(BP11/BN11,"-")</f>
        <v>0.090909090909091</v>
      </c>
      <c r="BR11" s="121">
        <v>19000</v>
      </c>
      <c r="BS11" s="122">
        <f>IFERROR(BR11/BN11,"-")</f>
        <v>1727.2727272727</v>
      </c>
      <c r="BT11" s="123"/>
      <c r="BU11" s="123"/>
      <c r="BV11" s="123">
        <v>1</v>
      </c>
      <c r="BW11" s="124">
        <v>15</v>
      </c>
      <c r="BX11" s="125">
        <f>IF(P11=0,"",IF(BW11=0,"",(BW11/P11)))</f>
        <v>0.44117647058824</v>
      </c>
      <c r="BY11" s="126">
        <v>4</v>
      </c>
      <c r="BZ11" s="127">
        <f>IFERROR(BY11/BW11,"-")</f>
        <v>0.26666666666667</v>
      </c>
      <c r="CA11" s="128">
        <v>2067000</v>
      </c>
      <c r="CB11" s="129">
        <f>IFERROR(CA11/BW11,"-")</f>
        <v>137800</v>
      </c>
      <c r="CC11" s="130"/>
      <c r="CD11" s="130"/>
      <c r="CE11" s="130">
        <v>4</v>
      </c>
      <c r="CF11" s="131">
        <v>5</v>
      </c>
      <c r="CG11" s="132">
        <f>IF(P11=0,"",IF(CF11=0,"",(CF11/P11)))</f>
        <v>0.14705882352941</v>
      </c>
      <c r="CH11" s="133">
        <v>5</v>
      </c>
      <c r="CI11" s="134">
        <f>IFERROR(CH11/CF11,"-")</f>
        <v>1</v>
      </c>
      <c r="CJ11" s="135">
        <v>109000</v>
      </c>
      <c r="CK11" s="136">
        <f>IFERROR(CJ11/CF11,"-")</f>
        <v>21800</v>
      </c>
      <c r="CL11" s="137">
        <v>1</v>
      </c>
      <c r="CM11" s="137">
        <v>1</v>
      </c>
      <c r="CN11" s="137">
        <v>3</v>
      </c>
      <c r="CO11" s="138">
        <v>11</v>
      </c>
      <c r="CP11" s="139">
        <v>2198000</v>
      </c>
      <c r="CQ11" s="139">
        <v>1973000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80</v>
      </c>
      <c r="C12" s="189"/>
      <c r="D12" s="189" t="s">
        <v>62</v>
      </c>
      <c r="E12" s="189" t="s">
        <v>63</v>
      </c>
      <c r="F12" s="189" t="s">
        <v>64</v>
      </c>
      <c r="G12" s="88" t="s">
        <v>76</v>
      </c>
      <c r="H12" s="88" t="s">
        <v>77</v>
      </c>
      <c r="I12" s="190" t="s">
        <v>81</v>
      </c>
      <c r="J12" s="180"/>
      <c r="K12" s="79">
        <v>20</v>
      </c>
      <c r="L12" s="79">
        <v>0</v>
      </c>
      <c r="M12" s="79">
        <v>69</v>
      </c>
      <c r="N12" s="89">
        <v>9</v>
      </c>
      <c r="O12" s="90">
        <v>0</v>
      </c>
      <c r="P12" s="91">
        <f>N12+O12</f>
        <v>9</v>
      </c>
      <c r="Q12" s="80">
        <f>IFERROR(P12/M12,"-")</f>
        <v>0.1304347826087</v>
      </c>
      <c r="R12" s="79">
        <v>2</v>
      </c>
      <c r="S12" s="79">
        <v>4</v>
      </c>
      <c r="T12" s="80">
        <f>IFERROR(R12/(P12),"-")</f>
        <v>0.22222222222222</v>
      </c>
      <c r="U12" s="186"/>
      <c r="V12" s="82">
        <v>1</v>
      </c>
      <c r="W12" s="80">
        <f>IF(P12=0,"-",V12/P12)</f>
        <v>0.11111111111111</v>
      </c>
      <c r="X12" s="185">
        <v>3000</v>
      </c>
      <c r="Y12" s="186">
        <f>IFERROR(X12/P12,"-")</f>
        <v>333.33333333333</v>
      </c>
      <c r="Z12" s="186">
        <f>IFERROR(X12/V12,"-")</f>
        <v>3000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0.11111111111111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0.44444444444444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4</v>
      </c>
      <c r="BX12" s="125">
        <f>IF(P12=0,"",IF(BW12=0,"",(BW12/P12)))</f>
        <v>0.44444444444444</v>
      </c>
      <c r="BY12" s="126">
        <v>1</v>
      </c>
      <c r="BZ12" s="127">
        <f>IFERROR(BY12/BW12,"-")</f>
        <v>0.25</v>
      </c>
      <c r="CA12" s="128">
        <v>3000</v>
      </c>
      <c r="CB12" s="129">
        <f>IFERROR(CA12/BW12,"-")</f>
        <v>750</v>
      </c>
      <c r="CC12" s="130">
        <v>1</v>
      </c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3000</v>
      </c>
      <c r="CQ12" s="139">
        <v>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82</v>
      </c>
      <c r="C13" s="189"/>
      <c r="D13" s="189" t="s">
        <v>62</v>
      </c>
      <c r="E13" s="189" t="s">
        <v>63</v>
      </c>
      <c r="F13" s="189" t="s">
        <v>69</v>
      </c>
      <c r="G13" s="88"/>
      <c r="H13" s="88"/>
      <c r="I13" s="88"/>
      <c r="J13" s="180"/>
      <c r="K13" s="79">
        <v>35</v>
      </c>
      <c r="L13" s="79">
        <v>24</v>
      </c>
      <c r="M13" s="79">
        <v>13</v>
      </c>
      <c r="N13" s="89">
        <v>12</v>
      </c>
      <c r="O13" s="90">
        <v>0</v>
      </c>
      <c r="P13" s="91">
        <f>N13+O13</f>
        <v>12</v>
      </c>
      <c r="Q13" s="80">
        <f>IFERROR(P13/M13,"-")</f>
        <v>0.92307692307692</v>
      </c>
      <c r="R13" s="79">
        <v>6</v>
      </c>
      <c r="S13" s="79">
        <v>2</v>
      </c>
      <c r="T13" s="80">
        <f>IFERROR(R13/(P13),"-")</f>
        <v>0.5</v>
      </c>
      <c r="U13" s="186"/>
      <c r="V13" s="82">
        <v>5</v>
      </c>
      <c r="W13" s="80">
        <f>IF(P13=0,"-",V13/P13)</f>
        <v>0.41666666666667</v>
      </c>
      <c r="X13" s="185">
        <v>191200</v>
      </c>
      <c r="Y13" s="186">
        <f>IFERROR(X13/P13,"-")</f>
        <v>15933.333333333</v>
      </c>
      <c r="Z13" s="186">
        <f>IFERROR(X13/V13,"-")</f>
        <v>38240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0.083333333333333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0.083333333333333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8</v>
      </c>
      <c r="BX13" s="125">
        <f>IF(P13=0,"",IF(BW13=0,"",(BW13/P13)))</f>
        <v>0.66666666666667</v>
      </c>
      <c r="BY13" s="126">
        <v>3</v>
      </c>
      <c r="BZ13" s="127">
        <f>IFERROR(BY13/BW13,"-")</f>
        <v>0.375</v>
      </c>
      <c r="CA13" s="128">
        <v>87000</v>
      </c>
      <c r="CB13" s="129">
        <f>IFERROR(CA13/BW13,"-")</f>
        <v>10875</v>
      </c>
      <c r="CC13" s="130">
        <v>1</v>
      </c>
      <c r="CD13" s="130"/>
      <c r="CE13" s="130">
        <v>2</v>
      </c>
      <c r="CF13" s="131">
        <v>2</v>
      </c>
      <c r="CG13" s="132">
        <f>IF(P13=0,"",IF(CF13=0,"",(CF13/P13)))</f>
        <v>0.16666666666667</v>
      </c>
      <c r="CH13" s="133">
        <v>2</v>
      </c>
      <c r="CI13" s="134">
        <f>IFERROR(CH13/CF13,"-")</f>
        <v>1</v>
      </c>
      <c r="CJ13" s="135">
        <v>107200</v>
      </c>
      <c r="CK13" s="136">
        <f>IFERROR(CJ13/CF13,"-")</f>
        <v>53600</v>
      </c>
      <c r="CL13" s="137"/>
      <c r="CM13" s="137"/>
      <c r="CN13" s="137">
        <v>2</v>
      </c>
      <c r="CO13" s="138">
        <v>5</v>
      </c>
      <c r="CP13" s="139">
        <v>191200</v>
      </c>
      <c r="CQ13" s="139">
        <v>84000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1.0890384615385</v>
      </c>
      <c r="B14" s="189" t="s">
        <v>83</v>
      </c>
      <c r="C14" s="189"/>
      <c r="D14" s="189" t="s">
        <v>71</v>
      </c>
      <c r="E14" s="189" t="s">
        <v>63</v>
      </c>
      <c r="F14" s="189" t="s">
        <v>64</v>
      </c>
      <c r="G14" s="88" t="s">
        <v>84</v>
      </c>
      <c r="H14" s="88" t="s">
        <v>85</v>
      </c>
      <c r="I14" s="190" t="s">
        <v>73</v>
      </c>
      <c r="J14" s="180">
        <v>624000</v>
      </c>
      <c r="K14" s="79">
        <v>40</v>
      </c>
      <c r="L14" s="79">
        <v>0</v>
      </c>
      <c r="M14" s="79">
        <v>73</v>
      </c>
      <c r="N14" s="89">
        <v>21</v>
      </c>
      <c r="O14" s="90">
        <v>0</v>
      </c>
      <c r="P14" s="91">
        <f>N14+O14</f>
        <v>21</v>
      </c>
      <c r="Q14" s="80">
        <f>IFERROR(P14/M14,"-")</f>
        <v>0.28767123287671</v>
      </c>
      <c r="R14" s="79">
        <v>8</v>
      </c>
      <c r="S14" s="79">
        <v>6</v>
      </c>
      <c r="T14" s="80">
        <f>IFERROR(R14/(P14),"-")</f>
        <v>0.38095238095238</v>
      </c>
      <c r="U14" s="186">
        <f>IFERROR(J14/SUM(N14:O18),"-")</f>
        <v>6240</v>
      </c>
      <c r="V14" s="82">
        <v>9</v>
      </c>
      <c r="W14" s="80">
        <f>IF(P14=0,"-",V14/P14)</f>
        <v>0.42857142857143</v>
      </c>
      <c r="X14" s="185">
        <v>196000</v>
      </c>
      <c r="Y14" s="186">
        <f>IFERROR(X14/P14,"-")</f>
        <v>9333.3333333333</v>
      </c>
      <c r="Z14" s="186">
        <f>IFERROR(X14/V14,"-")</f>
        <v>21777.777777778</v>
      </c>
      <c r="AA14" s="180">
        <f>SUM(X14:X18)-SUM(J14:J18)</f>
        <v>55560</v>
      </c>
      <c r="AB14" s="83">
        <f>SUM(X14:X18)/SUM(J14:J18)</f>
        <v>1.0890384615385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3</v>
      </c>
      <c r="BF14" s="111">
        <f>IF(P14=0,"",IF(BE14=0,"",(BE14/P14)))</f>
        <v>0.14285714285714</v>
      </c>
      <c r="BG14" s="110">
        <v>1</v>
      </c>
      <c r="BH14" s="112">
        <f>IFERROR(BG14/BE14,"-")</f>
        <v>0.33333333333333</v>
      </c>
      <c r="BI14" s="113">
        <v>50000</v>
      </c>
      <c r="BJ14" s="114">
        <f>IFERROR(BI14/BE14,"-")</f>
        <v>16666.666666667</v>
      </c>
      <c r="BK14" s="115"/>
      <c r="BL14" s="115"/>
      <c r="BM14" s="115">
        <v>1</v>
      </c>
      <c r="BN14" s="117">
        <v>9</v>
      </c>
      <c r="BO14" s="118">
        <f>IF(P14=0,"",IF(BN14=0,"",(BN14/P14)))</f>
        <v>0.42857142857143</v>
      </c>
      <c r="BP14" s="119">
        <v>5</v>
      </c>
      <c r="BQ14" s="120">
        <f>IFERROR(BP14/BN14,"-")</f>
        <v>0.55555555555556</v>
      </c>
      <c r="BR14" s="121">
        <v>55000</v>
      </c>
      <c r="BS14" s="122">
        <f>IFERROR(BR14/BN14,"-")</f>
        <v>6111.1111111111</v>
      </c>
      <c r="BT14" s="123">
        <v>3</v>
      </c>
      <c r="BU14" s="123"/>
      <c r="BV14" s="123">
        <v>2</v>
      </c>
      <c r="BW14" s="124">
        <v>8</v>
      </c>
      <c r="BX14" s="125">
        <f>IF(P14=0,"",IF(BW14=0,"",(BW14/P14)))</f>
        <v>0.38095238095238</v>
      </c>
      <c r="BY14" s="126">
        <v>2</v>
      </c>
      <c r="BZ14" s="127">
        <f>IFERROR(BY14/BW14,"-")</f>
        <v>0.25</v>
      </c>
      <c r="CA14" s="128">
        <v>21000</v>
      </c>
      <c r="CB14" s="129">
        <f>IFERROR(CA14/BW14,"-")</f>
        <v>2625</v>
      </c>
      <c r="CC14" s="130">
        <v>1</v>
      </c>
      <c r="CD14" s="130"/>
      <c r="CE14" s="130">
        <v>1</v>
      </c>
      <c r="CF14" s="131">
        <v>1</v>
      </c>
      <c r="CG14" s="132">
        <f>IF(P14=0,"",IF(CF14=0,"",(CF14/P14)))</f>
        <v>0.047619047619048</v>
      </c>
      <c r="CH14" s="133">
        <v>1</v>
      </c>
      <c r="CI14" s="134">
        <f>IFERROR(CH14/CF14,"-")</f>
        <v>1</v>
      </c>
      <c r="CJ14" s="135">
        <v>70000</v>
      </c>
      <c r="CK14" s="136">
        <f>IFERROR(CJ14/CF14,"-")</f>
        <v>70000</v>
      </c>
      <c r="CL14" s="137"/>
      <c r="CM14" s="137"/>
      <c r="CN14" s="137">
        <v>1</v>
      </c>
      <c r="CO14" s="138">
        <v>9</v>
      </c>
      <c r="CP14" s="139">
        <v>196000</v>
      </c>
      <c r="CQ14" s="139">
        <v>70000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86</v>
      </c>
      <c r="C15" s="189"/>
      <c r="D15" s="189" t="s">
        <v>62</v>
      </c>
      <c r="E15" s="189" t="s">
        <v>87</v>
      </c>
      <c r="F15" s="189" t="s">
        <v>64</v>
      </c>
      <c r="G15" s="88" t="s">
        <v>84</v>
      </c>
      <c r="H15" s="88" t="s">
        <v>85</v>
      </c>
      <c r="I15" s="190" t="s">
        <v>78</v>
      </c>
      <c r="J15" s="180"/>
      <c r="K15" s="79">
        <v>18</v>
      </c>
      <c r="L15" s="79">
        <v>0</v>
      </c>
      <c r="M15" s="79">
        <v>51</v>
      </c>
      <c r="N15" s="89">
        <v>13</v>
      </c>
      <c r="O15" s="90">
        <v>0</v>
      </c>
      <c r="P15" s="91">
        <f>N15+O15</f>
        <v>13</v>
      </c>
      <c r="Q15" s="80">
        <f>IFERROR(P15/M15,"-")</f>
        <v>0.25490196078431</v>
      </c>
      <c r="R15" s="79">
        <v>2</v>
      </c>
      <c r="S15" s="79">
        <v>3</v>
      </c>
      <c r="T15" s="80">
        <f>IFERROR(R15/(P15),"-")</f>
        <v>0.15384615384615</v>
      </c>
      <c r="U15" s="186"/>
      <c r="V15" s="82">
        <v>2</v>
      </c>
      <c r="W15" s="80">
        <f>IF(P15=0,"-",V15/P15)</f>
        <v>0.15384615384615</v>
      </c>
      <c r="X15" s="185">
        <v>47000</v>
      </c>
      <c r="Y15" s="186">
        <f>IFERROR(X15/P15,"-")</f>
        <v>3615.3846153846</v>
      </c>
      <c r="Z15" s="186">
        <f>IFERROR(X15/V15,"-")</f>
        <v>23500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6</v>
      </c>
      <c r="BF15" s="111">
        <f>IF(P15=0,"",IF(BE15=0,"",(BE15/P15)))</f>
        <v>0.46153846153846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4</v>
      </c>
      <c r="BO15" s="118">
        <f>IF(P15=0,"",IF(BN15=0,"",(BN15/P15)))</f>
        <v>0.30769230769231</v>
      </c>
      <c r="BP15" s="119">
        <v>1</v>
      </c>
      <c r="BQ15" s="120">
        <f>IFERROR(BP15/BN15,"-")</f>
        <v>0.25</v>
      </c>
      <c r="BR15" s="121">
        <v>46000</v>
      </c>
      <c r="BS15" s="122">
        <f>IFERROR(BR15/BN15,"-")</f>
        <v>11500</v>
      </c>
      <c r="BT15" s="123"/>
      <c r="BU15" s="123"/>
      <c r="BV15" s="123">
        <v>1</v>
      </c>
      <c r="BW15" s="124">
        <v>3</v>
      </c>
      <c r="BX15" s="125">
        <f>IF(P15=0,"",IF(BW15=0,"",(BW15/P15)))</f>
        <v>0.23076923076923</v>
      </c>
      <c r="BY15" s="126">
        <v>1</v>
      </c>
      <c r="BZ15" s="127">
        <f>IFERROR(BY15/BW15,"-")</f>
        <v>0.33333333333333</v>
      </c>
      <c r="CA15" s="128">
        <v>1000</v>
      </c>
      <c r="CB15" s="129">
        <f>IFERROR(CA15/BW15,"-")</f>
        <v>333.33333333333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47000</v>
      </c>
      <c r="CQ15" s="139">
        <v>46000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88</v>
      </c>
      <c r="C16" s="189"/>
      <c r="D16" s="189" t="s">
        <v>89</v>
      </c>
      <c r="E16" s="189" t="s">
        <v>90</v>
      </c>
      <c r="F16" s="189" t="s">
        <v>64</v>
      </c>
      <c r="G16" s="88" t="s">
        <v>84</v>
      </c>
      <c r="H16" s="88" t="s">
        <v>85</v>
      </c>
      <c r="I16" s="191" t="s">
        <v>91</v>
      </c>
      <c r="J16" s="180"/>
      <c r="K16" s="79">
        <v>16</v>
      </c>
      <c r="L16" s="79">
        <v>0</v>
      </c>
      <c r="M16" s="79">
        <v>69</v>
      </c>
      <c r="N16" s="89">
        <v>6</v>
      </c>
      <c r="O16" s="90">
        <v>0</v>
      </c>
      <c r="P16" s="91">
        <f>N16+O16</f>
        <v>6</v>
      </c>
      <c r="Q16" s="80">
        <f>IFERROR(P16/M16,"-")</f>
        <v>0.08695652173913</v>
      </c>
      <c r="R16" s="79">
        <v>0</v>
      </c>
      <c r="S16" s="79">
        <v>2</v>
      </c>
      <c r="T16" s="80">
        <f>IFERROR(R16/(P16),"-")</f>
        <v>0</v>
      </c>
      <c r="U16" s="186"/>
      <c r="V16" s="82">
        <v>1</v>
      </c>
      <c r="W16" s="80">
        <f>IF(P16=0,"-",V16/P16)</f>
        <v>0.16666666666667</v>
      </c>
      <c r="X16" s="185">
        <v>18000</v>
      </c>
      <c r="Y16" s="186">
        <f>IFERROR(X16/P16,"-")</f>
        <v>3000</v>
      </c>
      <c r="Z16" s="186">
        <f>IFERROR(X16/V16,"-")</f>
        <v>18000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>
        <v>1</v>
      </c>
      <c r="CG16" s="132">
        <f>IF(P16=0,"",IF(CF16=0,"",(CF16/P16)))</f>
        <v>0.16666666666667</v>
      </c>
      <c r="CH16" s="133">
        <v>1</v>
      </c>
      <c r="CI16" s="134">
        <f>IFERROR(CH16/CF16,"-")</f>
        <v>1</v>
      </c>
      <c r="CJ16" s="135">
        <v>18000</v>
      </c>
      <c r="CK16" s="136">
        <f>IFERROR(CJ16/CF16,"-")</f>
        <v>18000</v>
      </c>
      <c r="CL16" s="137"/>
      <c r="CM16" s="137"/>
      <c r="CN16" s="137">
        <v>1</v>
      </c>
      <c r="CO16" s="138">
        <v>1</v>
      </c>
      <c r="CP16" s="139">
        <v>18000</v>
      </c>
      <c r="CQ16" s="139">
        <v>18000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92</v>
      </c>
      <c r="C17" s="189"/>
      <c r="D17" s="189" t="s">
        <v>93</v>
      </c>
      <c r="E17" s="189" t="s">
        <v>94</v>
      </c>
      <c r="F17" s="189" t="s">
        <v>64</v>
      </c>
      <c r="G17" s="88" t="s">
        <v>84</v>
      </c>
      <c r="H17" s="88" t="s">
        <v>85</v>
      </c>
      <c r="I17" s="190" t="s">
        <v>81</v>
      </c>
      <c r="J17" s="180"/>
      <c r="K17" s="79">
        <v>28</v>
      </c>
      <c r="L17" s="79">
        <v>0</v>
      </c>
      <c r="M17" s="79">
        <v>82</v>
      </c>
      <c r="N17" s="89">
        <v>9</v>
      </c>
      <c r="O17" s="90">
        <v>0</v>
      </c>
      <c r="P17" s="91">
        <f>N17+O17</f>
        <v>9</v>
      </c>
      <c r="Q17" s="80">
        <f>IFERROR(P17/M17,"-")</f>
        <v>0.10975609756098</v>
      </c>
      <c r="R17" s="79">
        <v>1</v>
      </c>
      <c r="S17" s="79">
        <v>4</v>
      </c>
      <c r="T17" s="80">
        <f>IFERROR(R17/(P17),"-")</f>
        <v>0.11111111111111</v>
      </c>
      <c r="U17" s="186"/>
      <c r="V17" s="82">
        <v>4</v>
      </c>
      <c r="W17" s="80">
        <f>IF(P17=0,"-",V17/P17)</f>
        <v>0.44444444444444</v>
      </c>
      <c r="X17" s="185">
        <v>24560</v>
      </c>
      <c r="Y17" s="186">
        <f>IFERROR(X17/P17,"-")</f>
        <v>2728.8888888889</v>
      </c>
      <c r="Z17" s="186">
        <f>IFERROR(X17/V17,"-")</f>
        <v>6140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0.33333333333333</v>
      </c>
      <c r="BG17" s="110">
        <v>1</v>
      </c>
      <c r="BH17" s="112">
        <f>IFERROR(BG17/BE17,"-")</f>
        <v>0.33333333333333</v>
      </c>
      <c r="BI17" s="113">
        <v>2000</v>
      </c>
      <c r="BJ17" s="114">
        <f>IFERROR(BI17/BE17,"-")</f>
        <v>666.66666666667</v>
      </c>
      <c r="BK17" s="115">
        <v>1</v>
      </c>
      <c r="BL17" s="115"/>
      <c r="BM17" s="115"/>
      <c r="BN17" s="117">
        <v>2</v>
      </c>
      <c r="BO17" s="118">
        <f>IF(P17=0,"",IF(BN17=0,"",(BN17/P17)))</f>
        <v>0.22222222222222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4</v>
      </c>
      <c r="BX17" s="125">
        <f>IF(P17=0,"",IF(BW17=0,"",(BW17/P17)))</f>
        <v>0.44444444444444</v>
      </c>
      <c r="BY17" s="126">
        <v>3</v>
      </c>
      <c r="BZ17" s="127">
        <f>IFERROR(BY17/BW17,"-")</f>
        <v>0.75</v>
      </c>
      <c r="CA17" s="128">
        <v>22560</v>
      </c>
      <c r="CB17" s="129">
        <f>IFERROR(CA17/BW17,"-")</f>
        <v>5640</v>
      </c>
      <c r="CC17" s="130">
        <v>1</v>
      </c>
      <c r="CD17" s="130">
        <v>1</v>
      </c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4</v>
      </c>
      <c r="CP17" s="139">
        <v>24560</v>
      </c>
      <c r="CQ17" s="139">
        <v>10560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95</v>
      </c>
      <c r="C18" s="189"/>
      <c r="D18" s="189" t="s">
        <v>96</v>
      </c>
      <c r="E18" s="189" t="s">
        <v>96</v>
      </c>
      <c r="F18" s="189" t="s">
        <v>69</v>
      </c>
      <c r="G18" s="88" t="s">
        <v>97</v>
      </c>
      <c r="H18" s="88"/>
      <c r="I18" s="88"/>
      <c r="J18" s="180"/>
      <c r="K18" s="79">
        <v>130</v>
      </c>
      <c r="L18" s="79">
        <v>94</v>
      </c>
      <c r="M18" s="79">
        <v>83</v>
      </c>
      <c r="N18" s="89">
        <v>51</v>
      </c>
      <c r="O18" s="90">
        <v>0</v>
      </c>
      <c r="P18" s="91">
        <f>N18+O18</f>
        <v>51</v>
      </c>
      <c r="Q18" s="80">
        <f>IFERROR(P18/M18,"-")</f>
        <v>0.6144578313253</v>
      </c>
      <c r="R18" s="79">
        <v>11</v>
      </c>
      <c r="S18" s="79">
        <v>12</v>
      </c>
      <c r="T18" s="80">
        <f>IFERROR(R18/(P18),"-")</f>
        <v>0.2156862745098</v>
      </c>
      <c r="U18" s="186"/>
      <c r="V18" s="82">
        <v>11</v>
      </c>
      <c r="W18" s="80">
        <f>IF(P18=0,"-",V18/P18)</f>
        <v>0.2156862745098</v>
      </c>
      <c r="X18" s="185">
        <v>394000</v>
      </c>
      <c r="Y18" s="186">
        <f>IFERROR(X18/P18,"-")</f>
        <v>7725.4901960784</v>
      </c>
      <c r="Z18" s="186">
        <f>IFERROR(X18/V18,"-")</f>
        <v>35818.181818182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7</v>
      </c>
      <c r="BF18" s="111">
        <f>IF(P18=0,"",IF(BE18=0,"",(BE18/P18)))</f>
        <v>0.13725490196078</v>
      </c>
      <c r="BG18" s="110">
        <v>1</v>
      </c>
      <c r="BH18" s="112">
        <f>IFERROR(BG18/BE18,"-")</f>
        <v>0.14285714285714</v>
      </c>
      <c r="BI18" s="113">
        <v>3000</v>
      </c>
      <c r="BJ18" s="114">
        <f>IFERROR(BI18/BE18,"-")</f>
        <v>428.57142857143</v>
      </c>
      <c r="BK18" s="115">
        <v>1</v>
      </c>
      <c r="BL18" s="115"/>
      <c r="BM18" s="115"/>
      <c r="BN18" s="117">
        <v>22</v>
      </c>
      <c r="BO18" s="118">
        <f>IF(P18=0,"",IF(BN18=0,"",(BN18/P18)))</f>
        <v>0.43137254901961</v>
      </c>
      <c r="BP18" s="119">
        <v>4</v>
      </c>
      <c r="BQ18" s="120">
        <f>IFERROR(BP18/BN18,"-")</f>
        <v>0.18181818181818</v>
      </c>
      <c r="BR18" s="121">
        <v>63000</v>
      </c>
      <c r="BS18" s="122">
        <f>IFERROR(BR18/BN18,"-")</f>
        <v>2863.6363636364</v>
      </c>
      <c r="BT18" s="123">
        <v>3</v>
      </c>
      <c r="BU18" s="123"/>
      <c r="BV18" s="123">
        <v>1</v>
      </c>
      <c r="BW18" s="124">
        <v>16</v>
      </c>
      <c r="BX18" s="125">
        <f>IF(P18=0,"",IF(BW18=0,"",(BW18/P18)))</f>
        <v>0.31372549019608</v>
      </c>
      <c r="BY18" s="126">
        <v>4</v>
      </c>
      <c r="BZ18" s="127">
        <f>IFERROR(BY18/BW18,"-")</f>
        <v>0.25</v>
      </c>
      <c r="CA18" s="128">
        <v>120000</v>
      </c>
      <c r="CB18" s="129">
        <f>IFERROR(CA18/BW18,"-")</f>
        <v>7500</v>
      </c>
      <c r="CC18" s="130"/>
      <c r="CD18" s="130">
        <v>2</v>
      </c>
      <c r="CE18" s="130">
        <v>2</v>
      </c>
      <c r="CF18" s="131">
        <v>6</v>
      </c>
      <c r="CG18" s="132">
        <f>IF(P18=0,"",IF(CF18=0,"",(CF18/P18)))</f>
        <v>0.11764705882353</v>
      </c>
      <c r="CH18" s="133">
        <v>2</v>
      </c>
      <c r="CI18" s="134">
        <f>IFERROR(CH18/CF18,"-")</f>
        <v>0.33333333333333</v>
      </c>
      <c r="CJ18" s="135">
        <v>208000</v>
      </c>
      <c r="CK18" s="136">
        <f>IFERROR(CJ18/CF18,"-")</f>
        <v>34666.666666667</v>
      </c>
      <c r="CL18" s="137"/>
      <c r="CM18" s="137"/>
      <c r="CN18" s="137">
        <v>2</v>
      </c>
      <c r="CO18" s="138">
        <v>11</v>
      </c>
      <c r="CP18" s="139">
        <v>394000</v>
      </c>
      <c r="CQ18" s="139">
        <v>188000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6.3541666666667</v>
      </c>
      <c r="B19" s="189" t="s">
        <v>98</v>
      </c>
      <c r="C19" s="189"/>
      <c r="D19" s="189" t="s">
        <v>99</v>
      </c>
      <c r="E19" s="189" t="s">
        <v>90</v>
      </c>
      <c r="F19" s="189" t="s">
        <v>64</v>
      </c>
      <c r="G19" s="88" t="s">
        <v>100</v>
      </c>
      <c r="H19" s="88" t="s">
        <v>66</v>
      </c>
      <c r="I19" s="88" t="s">
        <v>101</v>
      </c>
      <c r="J19" s="180">
        <v>144000</v>
      </c>
      <c r="K19" s="79">
        <v>22</v>
      </c>
      <c r="L19" s="79">
        <v>0</v>
      </c>
      <c r="M19" s="79">
        <v>90</v>
      </c>
      <c r="N19" s="89">
        <v>11</v>
      </c>
      <c r="O19" s="90">
        <v>0</v>
      </c>
      <c r="P19" s="91">
        <f>N19+O19</f>
        <v>11</v>
      </c>
      <c r="Q19" s="80">
        <f>IFERROR(P19/M19,"-")</f>
        <v>0.12222222222222</v>
      </c>
      <c r="R19" s="79">
        <v>3</v>
      </c>
      <c r="S19" s="79">
        <v>4</v>
      </c>
      <c r="T19" s="80">
        <f>IFERROR(R19/(P19),"-")</f>
        <v>0.27272727272727</v>
      </c>
      <c r="U19" s="186">
        <f>IFERROR(J19/SUM(N19:O20),"-")</f>
        <v>4500</v>
      </c>
      <c r="V19" s="82">
        <v>5</v>
      </c>
      <c r="W19" s="80">
        <f>IF(P19=0,"-",V19/P19)</f>
        <v>0.45454545454545</v>
      </c>
      <c r="X19" s="185">
        <v>14000</v>
      </c>
      <c r="Y19" s="186">
        <f>IFERROR(X19/P19,"-")</f>
        <v>1272.7272727273</v>
      </c>
      <c r="Z19" s="186">
        <f>IFERROR(X19/V19,"-")</f>
        <v>2800</v>
      </c>
      <c r="AA19" s="180">
        <f>SUM(X19:X20)-SUM(J19:J20)</f>
        <v>771000</v>
      </c>
      <c r="AB19" s="83">
        <f>SUM(X19:X20)/SUM(J19:J20)</f>
        <v>6.3541666666667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0.090909090909091</v>
      </c>
      <c r="AX19" s="104">
        <v>1</v>
      </c>
      <c r="AY19" s="106">
        <f>IFERROR(AX19/AV19,"-")</f>
        <v>1</v>
      </c>
      <c r="AZ19" s="107">
        <v>1000</v>
      </c>
      <c r="BA19" s="108">
        <f>IFERROR(AZ19/AV19,"-")</f>
        <v>1000</v>
      </c>
      <c r="BB19" s="109">
        <v>1</v>
      </c>
      <c r="BC19" s="109"/>
      <c r="BD19" s="109"/>
      <c r="BE19" s="110">
        <v>2</v>
      </c>
      <c r="BF19" s="111">
        <f>IF(P19=0,"",IF(BE19=0,"",(BE19/P19)))</f>
        <v>0.18181818181818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5</v>
      </c>
      <c r="BO19" s="118">
        <f>IF(P19=0,"",IF(BN19=0,"",(BN19/P19)))</f>
        <v>0.45454545454545</v>
      </c>
      <c r="BP19" s="119">
        <v>3</v>
      </c>
      <c r="BQ19" s="120">
        <f>IFERROR(BP19/BN19,"-")</f>
        <v>0.6</v>
      </c>
      <c r="BR19" s="121">
        <v>10000</v>
      </c>
      <c r="BS19" s="122">
        <f>IFERROR(BR19/BN19,"-")</f>
        <v>2000</v>
      </c>
      <c r="BT19" s="123">
        <v>3</v>
      </c>
      <c r="BU19" s="123"/>
      <c r="BV19" s="123"/>
      <c r="BW19" s="124">
        <v>3</v>
      </c>
      <c r="BX19" s="125">
        <f>IF(P19=0,"",IF(BW19=0,"",(BW19/P19)))</f>
        <v>0.27272727272727</v>
      </c>
      <c r="BY19" s="126">
        <v>1</v>
      </c>
      <c r="BZ19" s="127">
        <f>IFERROR(BY19/BW19,"-")</f>
        <v>0.33333333333333</v>
      </c>
      <c r="CA19" s="128">
        <v>3000</v>
      </c>
      <c r="CB19" s="129">
        <f>IFERROR(CA19/BW19,"-")</f>
        <v>1000</v>
      </c>
      <c r="CC19" s="130">
        <v>1</v>
      </c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5</v>
      </c>
      <c r="CP19" s="139">
        <v>14000</v>
      </c>
      <c r="CQ19" s="139">
        <v>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102</v>
      </c>
      <c r="C20" s="189"/>
      <c r="D20" s="189" t="s">
        <v>99</v>
      </c>
      <c r="E20" s="189" t="s">
        <v>90</v>
      </c>
      <c r="F20" s="189" t="s">
        <v>69</v>
      </c>
      <c r="G20" s="88"/>
      <c r="H20" s="88"/>
      <c r="I20" s="88"/>
      <c r="J20" s="180"/>
      <c r="K20" s="79">
        <v>38</v>
      </c>
      <c r="L20" s="79">
        <v>30</v>
      </c>
      <c r="M20" s="79">
        <v>10</v>
      </c>
      <c r="N20" s="89">
        <v>21</v>
      </c>
      <c r="O20" s="90">
        <v>0</v>
      </c>
      <c r="P20" s="91">
        <f>N20+O20</f>
        <v>21</v>
      </c>
      <c r="Q20" s="80">
        <f>IFERROR(P20/M20,"-")</f>
        <v>2.1</v>
      </c>
      <c r="R20" s="79">
        <v>8</v>
      </c>
      <c r="S20" s="79">
        <v>6</v>
      </c>
      <c r="T20" s="80">
        <f>IFERROR(R20/(P20),"-")</f>
        <v>0.38095238095238</v>
      </c>
      <c r="U20" s="186"/>
      <c r="V20" s="82">
        <v>9</v>
      </c>
      <c r="W20" s="80">
        <f>IF(P20=0,"-",V20/P20)</f>
        <v>0.42857142857143</v>
      </c>
      <c r="X20" s="185">
        <v>901000</v>
      </c>
      <c r="Y20" s="186">
        <f>IFERROR(X20/P20,"-")</f>
        <v>42904.761904762</v>
      </c>
      <c r="Z20" s="186">
        <f>IFERROR(X20/V20,"-")</f>
        <v>100111.11111111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0.14285714285714</v>
      </c>
      <c r="BG20" s="110">
        <v>1</v>
      </c>
      <c r="BH20" s="112">
        <f>IFERROR(BG20/BE20,"-")</f>
        <v>0.33333333333333</v>
      </c>
      <c r="BI20" s="113">
        <v>15000</v>
      </c>
      <c r="BJ20" s="114">
        <f>IFERROR(BI20/BE20,"-")</f>
        <v>5000</v>
      </c>
      <c r="BK20" s="115"/>
      <c r="BL20" s="115"/>
      <c r="BM20" s="115">
        <v>1</v>
      </c>
      <c r="BN20" s="117">
        <v>4</v>
      </c>
      <c r="BO20" s="118">
        <f>IF(P20=0,"",IF(BN20=0,"",(BN20/P20)))</f>
        <v>0.19047619047619</v>
      </c>
      <c r="BP20" s="119">
        <v>1</v>
      </c>
      <c r="BQ20" s="120">
        <f>IFERROR(BP20/BN20,"-")</f>
        <v>0.25</v>
      </c>
      <c r="BR20" s="121">
        <v>16000</v>
      </c>
      <c r="BS20" s="122">
        <f>IFERROR(BR20/BN20,"-")</f>
        <v>4000</v>
      </c>
      <c r="BT20" s="123">
        <v>1</v>
      </c>
      <c r="BU20" s="123"/>
      <c r="BV20" s="123"/>
      <c r="BW20" s="124">
        <v>10</v>
      </c>
      <c r="BX20" s="125">
        <f>IF(P20=0,"",IF(BW20=0,"",(BW20/P20)))</f>
        <v>0.47619047619048</v>
      </c>
      <c r="BY20" s="126">
        <v>3</v>
      </c>
      <c r="BZ20" s="127">
        <f>IFERROR(BY20/BW20,"-")</f>
        <v>0.3</v>
      </c>
      <c r="CA20" s="128">
        <v>28000</v>
      </c>
      <c r="CB20" s="129">
        <f>IFERROR(CA20/BW20,"-")</f>
        <v>2800</v>
      </c>
      <c r="CC20" s="130">
        <v>1</v>
      </c>
      <c r="CD20" s="130">
        <v>2</v>
      </c>
      <c r="CE20" s="130"/>
      <c r="CF20" s="131">
        <v>4</v>
      </c>
      <c r="CG20" s="132">
        <f>IF(P20=0,"",IF(CF20=0,"",(CF20/P20)))</f>
        <v>0.19047619047619</v>
      </c>
      <c r="CH20" s="133">
        <v>4</v>
      </c>
      <c r="CI20" s="134">
        <f>IFERROR(CH20/CF20,"-")</f>
        <v>1</v>
      </c>
      <c r="CJ20" s="135">
        <v>842000</v>
      </c>
      <c r="CK20" s="136">
        <f>IFERROR(CJ20/CF20,"-")</f>
        <v>210500</v>
      </c>
      <c r="CL20" s="137">
        <v>2</v>
      </c>
      <c r="CM20" s="137"/>
      <c r="CN20" s="137">
        <v>2</v>
      </c>
      <c r="CO20" s="138">
        <v>9</v>
      </c>
      <c r="CP20" s="139">
        <v>901000</v>
      </c>
      <c r="CQ20" s="139">
        <v>759000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>
        <f>AB21</f>
        <v>0.36111111111111</v>
      </c>
      <c r="B21" s="189" t="s">
        <v>103</v>
      </c>
      <c r="C21" s="189"/>
      <c r="D21" s="189" t="s">
        <v>93</v>
      </c>
      <c r="E21" s="189" t="s">
        <v>104</v>
      </c>
      <c r="F21" s="189" t="s">
        <v>64</v>
      </c>
      <c r="G21" s="88" t="s">
        <v>100</v>
      </c>
      <c r="H21" s="88" t="s">
        <v>66</v>
      </c>
      <c r="I21" s="88" t="s">
        <v>105</v>
      </c>
      <c r="J21" s="180">
        <v>144000</v>
      </c>
      <c r="K21" s="79">
        <v>26</v>
      </c>
      <c r="L21" s="79">
        <v>0</v>
      </c>
      <c r="M21" s="79">
        <v>100</v>
      </c>
      <c r="N21" s="89">
        <v>12</v>
      </c>
      <c r="O21" s="90">
        <v>0</v>
      </c>
      <c r="P21" s="91">
        <f>N21+O21</f>
        <v>12</v>
      </c>
      <c r="Q21" s="80">
        <f>IFERROR(P21/M21,"-")</f>
        <v>0.12</v>
      </c>
      <c r="R21" s="79">
        <v>5</v>
      </c>
      <c r="S21" s="79">
        <v>3</v>
      </c>
      <c r="T21" s="80">
        <f>IFERROR(R21/(P21),"-")</f>
        <v>0.41666666666667</v>
      </c>
      <c r="U21" s="186">
        <f>IFERROR(J21/SUM(N21:O22),"-")</f>
        <v>6545.4545454545</v>
      </c>
      <c r="V21" s="82">
        <v>1</v>
      </c>
      <c r="W21" s="80">
        <f>IF(P21=0,"-",V21/P21)</f>
        <v>0.083333333333333</v>
      </c>
      <c r="X21" s="185">
        <v>16000</v>
      </c>
      <c r="Y21" s="186">
        <f>IFERROR(X21/P21,"-")</f>
        <v>1333.3333333333</v>
      </c>
      <c r="Z21" s="186">
        <f>IFERROR(X21/V21,"-")</f>
        <v>16000</v>
      </c>
      <c r="AA21" s="180">
        <f>SUM(X21:X22)-SUM(J21:J22)</f>
        <v>-92000</v>
      </c>
      <c r="AB21" s="83">
        <f>SUM(X21:X22)/SUM(J21:J22)</f>
        <v>0.36111111111111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0.16666666666667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6</v>
      </c>
      <c r="BO21" s="118">
        <f>IF(P21=0,"",IF(BN21=0,"",(BN21/P21)))</f>
        <v>0.5</v>
      </c>
      <c r="BP21" s="119">
        <v>1</v>
      </c>
      <c r="BQ21" s="120">
        <f>IFERROR(BP21/BN21,"-")</f>
        <v>0.16666666666667</v>
      </c>
      <c r="BR21" s="121">
        <v>16000</v>
      </c>
      <c r="BS21" s="122">
        <f>IFERROR(BR21/BN21,"-")</f>
        <v>2666.6666666667</v>
      </c>
      <c r="BT21" s="123"/>
      <c r="BU21" s="123"/>
      <c r="BV21" s="123">
        <v>1</v>
      </c>
      <c r="BW21" s="124">
        <v>2</v>
      </c>
      <c r="BX21" s="125">
        <f>IF(P21=0,"",IF(BW21=0,"",(BW21/P21)))</f>
        <v>0.16666666666667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2</v>
      </c>
      <c r="CG21" s="132">
        <f>IF(P21=0,"",IF(CF21=0,"",(CF21/P21)))</f>
        <v>0.16666666666667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1</v>
      </c>
      <c r="CP21" s="139">
        <v>16000</v>
      </c>
      <c r="CQ21" s="139">
        <v>16000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106</v>
      </c>
      <c r="C22" s="189"/>
      <c r="D22" s="189" t="s">
        <v>93</v>
      </c>
      <c r="E22" s="189" t="s">
        <v>104</v>
      </c>
      <c r="F22" s="189" t="s">
        <v>69</v>
      </c>
      <c r="G22" s="88"/>
      <c r="H22" s="88"/>
      <c r="I22" s="88"/>
      <c r="J22" s="180"/>
      <c r="K22" s="79">
        <v>36</v>
      </c>
      <c r="L22" s="79">
        <v>22</v>
      </c>
      <c r="M22" s="79">
        <v>18</v>
      </c>
      <c r="N22" s="89">
        <v>10</v>
      </c>
      <c r="O22" s="90">
        <v>0</v>
      </c>
      <c r="P22" s="91">
        <f>N22+O22</f>
        <v>10</v>
      </c>
      <c r="Q22" s="80">
        <f>IFERROR(P22/M22,"-")</f>
        <v>0.55555555555556</v>
      </c>
      <c r="R22" s="79">
        <v>2</v>
      </c>
      <c r="S22" s="79">
        <v>1</v>
      </c>
      <c r="T22" s="80">
        <f>IFERROR(R22/(P22),"-")</f>
        <v>0.2</v>
      </c>
      <c r="U22" s="186"/>
      <c r="V22" s="82">
        <v>1</v>
      </c>
      <c r="W22" s="80">
        <f>IF(P22=0,"-",V22/P22)</f>
        <v>0.1</v>
      </c>
      <c r="X22" s="185">
        <v>36000</v>
      </c>
      <c r="Y22" s="186">
        <f>IFERROR(X22/P22,"-")</f>
        <v>3600</v>
      </c>
      <c r="Z22" s="186">
        <f>IFERROR(X22/V22,"-")</f>
        <v>36000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0.1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4</v>
      </c>
      <c r="BO22" s="118">
        <f>IF(P22=0,"",IF(BN22=0,"",(BN22/P22)))</f>
        <v>0.4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5</v>
      </c>
      <c r="BX22" s="125">
        <f>IF(P22=0,"",IF(BW22=0,"",(BW22/P22)))</f>
        <v>0.5</v>
      </c>
      <c r="BY22" s="126">
        <v>1</v>
      </c>
      <c r="BZ22" s="127">
        <f>IFERROR(BY22/BW22,"-")</f>
        <v>0.2</v>
      </c>
      <c r="CA22" s="128">
        <v>36000</v>
      </c>
      <c r="CB22" s="129">
        <f>IFERROR(CA22/BW22,"-")</f>
        <v>7200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36000</v>
      </c>
      <c r="CQ22" s="139">
        <v>36000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1.1666666666667</v>
      </c>
      <c r="B23" s="189" t="s">
        <v>107</v>
      </c>
      <c r="C23" s="189"/>
      <c r="D23" s="189" t="s">
        <v>89</v>
      </c>
      <c r="E23" s="189" t="s">
        <v>108</v>
      </c>
      <c r="F23" s="189" t="s">
        <v>64</v>
      </c>
      <c r="G23" s="88" t="s">
        <v>109</v>
      </c>
      <c r="H23" s="88" t="s">
        <v>77</v>
      </c>
      <c r="I23" s="88" t="s">
        <v>110</v>
      </c>
      <c r="J23" s="180">
        <v>144000</v>
      </c>
      <c r="K23" s="79">
        <v>18</v>
      </c>
      <c r="L23" s="79">
        <v>0</v>
      </c>
      <c r="M23" s="79">
        <v>87</v>
      </c>
      <c r="N23" s="89">
        <v>6</v>
      </c>
      <c r="O23" s="90">
        <v>0</v>
      </c>
      <c r="P23" s="91">
        <f>N23+O23</f>
        <v>6</v>
      </c>
      <c r="Q23" s="80">
        <f>IFERROR(P23/M23,"-")</f>
        <v>0.068965517241379</v>
      </c>
      <c r="R23" s="79">
        <v>0</v>
      </c>
      <c r="S23" s="79">
        <v>2</v>
      </c>
      <c r="T23" s="80">
        <f>IFERROR(R23/(P23),"-")</f>
        <v>0</v>
      </c>
      <c r="U23" s="186">
        <f>IFERROR(J23/SUM(N23:O24),"-")</f>
        <v>6000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SUM(X23:X24)-SUM(J23:J24)</f>
        <v>24000</v>
      </c>
      <c r="AB23" s="83">
        <f>SUM(X23:X24)/SUM(J23:J24)</f>
        <v>1.1666666666667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0.16666666666667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0.33333333333333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0.16666666666667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111</v>
      </c>
      <c r="C24" s="189"/>
      <c r="D24" s="189" t="s">
        <v>89</v>
      </c>
      <c r="E24" s="189" t="s">
        <v>108</v>
      </c>
      <c r="F24" s="189" t="s">
        <v>69</v>
      </c>
      <c r="G24" s="88"/>
      <c r="H24" s="88"/>
      <c r="I24" s="88"/>
      <c r="J24" s="180"/>
      <c r="K24" s="79">
        <v>41</v>
      </c>
      <c r="L24" s="79">
        <v>35</v>
      </c>
      <c r="M24" s="79">
        <v>40</v>
      </c>
      <c r="N24" s="89">
        <v>18</v>
      </c>
      <c r="O24" s="90">
        <v>0</v>
      </c>
      <c r="P24" s="91">
        <f>N24+O24</f>
        <v>18</v>
      </c>
      <c r="Q24" s="80">
        <f>IFERROR(P24/M24,"-")</f>
        <v>0.45</v>
      </c>
      <c r="R24" s="79">
        <v>3</v>
      </c>
      <c r="S24" s="79">
        <v>6</v>
      </c>
      <c r="T24" s="80">
        <f>IFERROR(R24/(P24),"-")</f>
        <v>0.16666666666667</v>
      </c>
      <c r="U24" s="186"/>
      <c r="V24" s="82">
        <v>5</v>
      </c>
      <c r="W24" s="80">
        <f>IF(P24=0,"-",V24/P24)</f>
        <v>0.27777777777778</v>
      </c>
      <c r="X24" s="185">
        <v>168000</v>
      </c>
      <c r="Y24" s="186">
        <f>IFERROR(X24/P24,"-")</f>
        <v>9333.3333333333</v>
      </c>
      <c r="Z24" s="186">
        <f>IFERROR(X24/V24,"-")</f>
        <v>33600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6</v>
      </c>
      <c r="BO24" s="118">
        <f>IF(P24=0,"",IF(BN24=0,"",(BN24/P24)))</f>
        <v>0.33333333333333</v>
      </c>
      <c r="BP24" s="119">
        <v>2</v>
      </c>
      <c r="BQ24" s="120">
        <f>IFERROR(BP24/BN24,"-")</f>
        <v>0.33333333333333</v>
      </c>
      <c r="BR24" s="121">
        <v>7000</v>
      </c>
      <c r="BS24" s="122">
        <f>IFERROR(BR24/BN24,"-")</f>
        <v>1166.6666666667</v>
      </c>
      <c r="BT24" s="123">
        <v>1</v>
      </c>
      <c r="BU24" s="123">
        <v>1</v>
      </c>
      <c r="BV24" s="123"/>
      <c r="BW24" s="124">
        <v>11</v>
      </c>
      <c r="BX24" s="125">
        <f>IF(P24=0,"",IF(BW24=0,"",(BW24/P24)))</f>
        <v>0.61111111111111</v>
      </c>
      <c r="BY24" s="126">
        <v>3</v>
      </c>
      <c r="BZ24" s="127">
        <f>IFERROR(BY24/BW24,"-")</f>
        <v>0.27272727272727</v>
      </c>
      <c r="CA24" s="128">
        <v>161000</v>
      </c>
      <c r="CB24" s="129">
        <f>IFERROR(CA24/BW24,"-")</f>
        <v>14636.363636364</v>
      </c>
      <c r="CC24" s="130"/>
      <c r="CD24" s="130"/>
      <c r="CE24" s="130">
        <v>3</v>
      </c>
      <c r="CF24" s="131">
        <v>1</v>
      </c>
      <c r="CG24" s="132">
        <f>IF(P24=0,"",IF(CF24=0,"",(CF24/P24)))</f>
        <v>0.055555555555556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5</v>
      </c>
      <c r="CP24" s="139">
        <v>168000</v>
      </c>
      <c r="CQ24" s="139">
        <v>68000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2.9027777777778</v>
      </c>
      <c r="B25" s="189" t="s">
        <v>112</v>
      </c>
      <c r="C25" s="189"/>
      <c r="D25" s="189" t="s">
        <v>113</v>
      </c>
      <c r="E25" s="189" t="s">
        <v>90</v>
      </c>
      <c r="F25" s="189" t="s">
        <v>64</v>
      </c>
      <c r="G25" s="88" t="s">
        <v>109</v>
      </c>
      <c r="H25" s="88" t="s">
        <v>77</v>
      </c>
      <c r="I25" s="88" t="s">
        <v>101</v>
      </c>
      <c r="J25" s="180">
        <v>144000</v>
      </c>
      <c r="K25" s="79">
        <v>19</v>
      </c>
      <c r="L25" s="79">
        <v>0</v>
      </c>
      <c r="M25" s="79">
        <v>59</v>
      </c>
      <c r="N25" s="89">
        <v>9</v>
      </c>
      <c r="O25" s="90">
        <v>0</v>
      </c>
      <c r="P25" s="91">
        <f>N25+O25</f>
        <v>9</v>
      </c>
      <c r="Q25" s="80">
        <f>IFERROR(P25/M25,"-")</f>
        <v>0.15254237288136</v>
      </c>
      <c r="R25" s="79">
        <v>2</v>
      </c>
      <c r="S25" s="79">
        <v>3</v>
      </c>
      <c r="T25" s="80">
        <f>IFERROR(R25/(P25),"-")</f>
        <v>0.22222222222222</v>
      </c>
      <c r="U25" s="186">
        <f>IFERROR(J25/SUM(N25:O26),"-")</f>
        <v>7578.9473684211</v>
      </c>
      <c r="V25" s="82">
        <v>1</v>
      </c>
      <c r="W25" s="80">
        <f>IF(P25=0,"-",V25/P25)</f>
        <v>0.11111111111111</v>
      </c>
      <c r="X25" s="185">
        <v>21000</v>
      </c>
      <c r="Y25" s="186">
        <f>IFERROR(X25/P25,"-")</f>
        <v>2333.3333333333</v>
      </c>
      <c r="Z25" s="186">
        <f>IFERROR(X25/V25,"-")</f>
        <v>21000</v>
      </c>
      <c r="AA25" s="180">
        <f>SUM(X25:X26)-SUM(J25:J26)</f>
        <v>274000</v>
      </c>
      <c r="AB25" s="83">
        <f>SUM(X25:X26)/SUM(J25:J26)</f>
        <v>2.9027777777778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2</v>
      </c>
      <c r="AN25" s="99">
        <f>IF(P25=0,"",IF(AM25=0,"",(AM25/P25)))</f>
        <v>0.22222222222222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4</v>
      </c>
      <c r="BO25" s="118">
        <f>IF(P25=0,"",IF(BN25=0,"",(BN25/P25)))</f>
        <v>0.44444444444444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0.22222222222222</v>
      </c>
      <c r="BY25" s="126">
        <v>1</v>
      </c>
      <c r="BZ25" s="127">
        <f>IFERROR(BY25/BW25,"-")</f>
        <v>0.5</v>
      </c>
      <c r="CA25" s="128">
        <v>21000</v>
      </c>
      <c r="CB25" s="129">
        <f>IFERROR(CA25/BW25,"-")</f>
        <v>10500</v>
      </c>
      <c r="CC25" s="130"/>
      <c r="CD25" s="130"/>
      <c r="CE25" s="130">
        <v>1</v>
      </c>
      <c r="CF25" s="131">
        <v>1</v>
      </c>
      <c r="CG25" s="132">
        <f>IF(P25=0,"",IF(CF25=0,"",(CF25/P25)))</f>
        <v>0.11111111111111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21000</v>
      </c>
      <c r="CQ25" s="139">
        <v>21000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114</v>
      </c>
      <c r="C26" s="189"/>
      <c r="D26" s="189" t="s">
        <v>113</v>
      </c>
      <c r="E26" s="189" t="s">
        <v>90</v>
      </c>
      <c r="F26" s="189" t="s">
        <v>69</v>
      </c>
      <c r="G26" s="88"/>
      <c r="H26" s="88"/>
      <c r="I26" s="88"/>
      <c r="J26" s="180"/>
      <c r="K26" s="79">
        <v>46</v>
      </c>
      <c r="L26" s="79">
        <v>30</v>
      </c>
      <c r="M26" s="79">
        <v>11</v>
      </c>
      <c r="N26" s="89">
        <v>10</v>
      </c>
      <c r="O26" s="90">
        <v>0</v>
      </c>
      <c r="P26" s="91">
        <f>N26+O26</f>
        <v>10</v>
      </c>
      <c r="Q26" s="80">
        <f>IFERROR(P26/M26,"-")</f>
        <v>0.90909090909091</v>
      </c>
      <c r="R26" s="79">
        <v>2</v>
      </c>
      <c r="S26" s="79">
        <v>5</v>
      </c>
      <c r="T26" s="80">
        <f>IFERROR(R26/(P26),"-")</f>
        <v>0.2</v>
      </c>
      <c r="U26" s="186"/>
      <c r="V26" s="82">
        <v>4</v>
      </c>
      <c r="W26" s="80">
        <f>IF(P26=0,"-",V26/P26)</f>
        <v>0.4</v>
      </c>
      <c r="X26" s="185">
        <v>397000</v>
      </c>
      <c r="Y26" s="186">
        <f>IFERROR(X26/P26,"-")</f>
        <v>39700</v>
      </c>
      <c r="Z26" s="186">
        <f>IFERROR(X26/V26,"-")</f>
        <v>99250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3</v>
      </c>
      <c r="BO26" s="118">
        <f>IF(P26=0,"",IF(BN26=0,"",(BN26/P26)))</f>
        <v>0.3</v>
      </c>
      <c r="BP26" s="119">
        <v>1</v>
      </c>
      <c r="BQ26" s="120">
        <f>IFERROR(BP26/BN26,"-")</f>
        <v>0.33333333333333</v>
      </c>
      <c r="BR26" s="121">
        <v>16000</v>
      </c>
      <c r="BS26" s="122">
        <f>IFERROR(BR26/BN26,"-")</f>
        <v>5333.3333333333</v>
      </c>
      <c r="BT26" s="123"/>
      <c r="BU26" s="123"/>
      <c r="BV26" s="123">
        <v>1</v>
      </c>
      <c r="BW26" s="124">
        <v>6</v>
      </c>
      <c r="BX26" s="125">
        <f>IF(P26=0,"",IF(BW26=0,"",(BW26/P26)))</f>
        <v>0.6</v>
      </c>
      <c r="BY26" s="126">
        <v>2</v>
      </c>
      <c r="BZ26" s="127">
        <f>IFERROR(BY26/BW26,"-")</f>
        <v>0.33333333333333</v>
      </c>
      <c r="CA26" s="128">
        <v>375000</v>
      </c>
      <c r="CB26" s="129">
        <f>IFERROR(CA26/BW26,"-")</f>
        <v>62500</v>
      </c>
      <c r="CC26" s="130"/>
      <c r="CD26" s="130"/>
      <c r="CE26" s="130">
        <v>2</v>
      </c>
      <c r="CF26" s="131">
        <v>1</v>
      </c>
      <c r="CG26" s="132">
        <f>IF(P26=0,"",IF(CF26=0,"",(CF26/P26)))</f>
        <v>0.1</v>
      </c>
      <c r="CH26" s="133">
        <v>1</v>
      </c>
      <c r="CI26" s="134">
        <f>IFERROR(CH26/CF26,"-")</f>
        <v>1</v>
      </c>
      <c r="CJ26" s="135">
        <v>6000</v>
      </c>
      <c r="CK26" s="136">
        <f>IFERROR(CJ26/CF26,"-")</f>
        <v>6000</v>
      </c>
      <c r="CL26" s="137"/>
      <c r="CM26" s="137">
        <v>1</v>
      </c>
      <c r="CN26" s="137"/>
      <c r="CO26" s="138">
        <v>4</v>
      </c>
      <c r="CP26" s="139">
        <v>397000</v>
      </c>
      <c r="CQ26" s="139">
        <v>325000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>
        <f>AB27</f>
        <v>9.75</v>
      </c>
      <c r="B27" s="189" t="s">
        <v>115</v>
      </c>
      <c r="C27" s="189"/>
      <c r="D27" s="189" t="s">
        <v>89</v>
      </c>
      <c r="E27" s="189" t="s">
        <v>108</v>
      </c>
      <c r="F27" s="189" t="s">
        <v>64</v>
      </c>
      <c r="G27" s="88" t="s">
        <v>116</v>
      </c>
      <c r="H27" s="88" t="s">
        <v>77</v>
      </c>
      <c r="I27" s="191" t="s">
        <v>117</v>
      </c>
      <c r="J27" s="180">
        <v>180000</v>
      </c>
      <c r="K27" s="79">
        <v>32</v>
      </c>
      <c r="L27" s="79">
        <v>0</v>
      </c>
      <c r="M27" s="79">
        <v>110</v>
      </c>
      <c r="N27" s="89">
        <v>12</v>
      </c>
      <c r="O27" s="90">
        <v>0</v>
      </c>
      <c r="P27" s="91">
        <f>N27+O27</f>
        <v>12</v>
      </c>
      <c r="Q27" s="80">
        <f>IFERROR(P27/M27,"-")</f>
        <v>0.10909090909091</v>
      </c>
      <c r="R27" s="79">
        <v>1</v>
      </c>
      <c r="S27" s="79">
        <v>5</v>
      </c>
      <c r="T27" s="80">
        <f>IFERROR(R27/(P27),"-")</f>
        <v>0.083333333333333</v>
      </c>
      <c r="U27" s="186">
        <f>IFERROR(J27/SUM(N27:O28),"-")</f>
        <v>5454.5454545455</v>
      </c>
      <c r="V27" s="82">
        <v>3</v>
      </c>
      <c r="W27" s="80">
        <f>IF(P27=0,"-",V27/P27)</f>
        <v>0.25</v>
      </c>
      <c r="X27" s="185">
        <v>43000</v>
      </c>
      <c r="Y27" s="186">
        <f>IFERROR(X27/P27,"-")</f>
        <v>3583.3333333333</v>
      </c>
      <c r="Z27" s="186">
        <f>IFERROR(X27/V27,"-")</f>
        <v>14333.333333333</v>
      </c>
      <c r="AA27" s="180">
        <f>SUM(X27:X28)-SUM(J27:J28)</f>
        <v>1575000</v>
      </c>
      <c r="AB27" s="83">
        <f>SUM(X27:X28)/SUM(J27:J28)</f>
        <v>9.75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0.083333333333333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5</v>
      </c>
      <c r="BO27" s="118">
        <f>IF(P27=0,"",IF(BN27=0,"",(BN27/P27)))</f>
        <v>0.41666666666667</v>
      </c>
      <c r="BP27" s="119">
        <v>2</v>
      </c>
      <c r="BQ27" s="120">
        <f>IFERROR(BP27/BN27,"-")</f>
        <v>0.4</v>
      </c>
      <c r="BR27" s="121">
        <v>10000</v>
      </c>
      <c r="BS27" s="122">
        <f>IFERROR(BR27/BN27,"-")</f>
        <v>2000</v>
      </c>
      <c r="BT27" s="123"/>
      <c r="BU27" s="123">
        <v>2</v>
      </c>
      <c r="BV27" s="123"/>
      <c r="BW27" s="124">
        <v>5</v>
      </c>
      <c r="BX27" s="125">
        <f>IF(P27=0,"",IF(BW27=0,"",(BW27/P27)))</f>
        <v>0.41666666666667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>
        <v>1</v>
      </c>
      <c r="CG27" s="132">
        <f>IF(P27=0,"",IF(CF27=0,"",(CF27/P27)))</f>
        <v>0.083333333333333</v>
      </c>
      <c r="CH27" s="133">
        <v>1</v>
      </c>
      <c r="CI27" s="134">
        <f>IFERROR(CH27/CF27,"-")</f>
        <v>1</v>
      </c>
      <c r="CJ27" s="135">
        <v>33000</v>
      </c>
      <c r="CK27" s="136">
        <f>IFERROR(CJ27/CF27,"-")</f>
        <v>33000</v>
      </c>
      <c r="CL27" s="137"/>
      <c r="CM27" s="137"/>
      <c r="CN27" s="137">
        <v>1</v>
      </c>
      <c r="CO27" s="138">
        <v>3</v>
      </c>
      <c r="CP27" s="139">
        <v>43000</v>
      </c>
      <c r="CQ27" s="139">
        <v>33000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118</v>
      </c>
      <c r="C28" s="189"/>
      <c r="D28" s="189" t="s">
        <v>89</v>
      </c>
      <c r="E28" s="189" t="s">
        <v>108</v>
      </c>
      <c r="F28" s="189" t="s">
        <v>69</v>
      </c>
      <c r="G28" s="88"/>
      <c r="H28" s="88"/>
      <c r="I28" s="88"/>
      <c r="J28" s="180"/>
      <c r="K28" s="79">
        <v>39</v>
      </c>
      <c r="L28" s="79">
        <v>30</v>
      </c>
      <c r="M28" s="79">
        <v>29</v>
      </c>
      <c r="N28" s="89">
        <v>21</v>
      </c>
      <c r="O28" s="90">
        <v>0</v>
      </c>
      <c r="P28" s="91">
        <f>N28+O28</f>
        <v>21</v>
      </c>
      <c r="Q28" s="80">
        <f>IFERROR(P28/M28,"-")</f>
        <v>0.72413793103448</v>
      </c>
      <c r="R28" s="79">
        <v>5</v>
      </c>
      <c r="S28" s="79">
        <v>5</v>
      </c>
      <c r="T28" s="80">
        <f>IFERROR(R28/(P28),"-")</f>
        <v>0.23809523809524</v>
      </c>
      <c r="U28" s="186"/>
      <c r="V28" s="82">
        <v>7</v>
      </c>
      <c r="W28" s="80">
        <f>IF(P28=0,"-",V28/P28)</f>
        <v>0.33333333333333</v>
      </c>
      <c r="X28" s="185">
        <v>1712000</v>
      </c>
      <c r="Y28" s="186">
        <f>IFERROR(X28/P28,"-")</f>
        <v>81523.80952381</v>
      </c>
      <c r="Z28" s="186">
        <f>IFERROR(X28/V28,"-")</f>
        <v>244571.42857143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2</v>
      </c>
      <c r="AW28" s="105">
        <f>IF(P28=0,"",IF(AV28=0,"",(AV28/P28)))</f>
        <v>0.095238095238095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3</v>
      </c>
      <c r="BF28" s="111">
        <f>IF(P28=0,"",IF(BE28=0,"",(BE28/P28)))</f>
        <v>0.14285714285714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6</v>
      </c>
      <c r="BO28" s="118">
        <f>IF(P28=0,"",IF(BN28=0,"",(BN28/P28)))</f>
        <v>0.28571428571429</v>
      </c>
      <c r="BP28" s="119">
        <v>2</v>
      </c>
      <c r="BQ28" s="120">
        <f>IFERROR(BP28/BN28,"-")</f>
        <v>0.33333333333333</v>
      </c>
      <c r="BR28" s="121">
        <v>1292000</v>
      </c>
      <c r="BS28" s="122">
        <f>IFERROR(BR28/BN28,"-")</f>
        <v>215333.33333333</v>
      </c>
      <c r="BT28" s="123">
        <v>1</v>
      </c>
      <c r="BU28" s="123"/>
      <c r="BV28" s="123">
        <v>1</v>
      </c>
      <c r="BW28" s="124">
        <v>7</v>
      </c>
      <c r="BX28" s="125">
        <f>IF(P28=0,"",IF(BW28=0,"",(BW28/P28)))</f>
        <v>0.33333333333333</v>
      </c>
      <c r="BY28" s="126">
        <v>3</v>
      </c>
      <c r="BZ28" s="127">
        <f>IFERROR(BY28/BW28,"-")</f>
        <v>0.42857142857143</v>
      </c>
      <c r="CA28" s="128">
        <v>298000</v>
      </c>
      <c r="CB28" s="129">
        <f>IFERROR(CA28/BW28,"-")</f>
        <v>42571.428571429</v>
      </c>
      <c r="CC28" s="130"/>
      <c r="CD28" s="130"/>
      <c r="CE28" s="130">
        <v>3</v>
      </c>
      <c r="CF28" s="131">
        <v>3</v>
      </c>
      <c r="CG28" s="132">
        <f>IF(P28=0,"",IF(CF28=0,"",(CF28/P28)))</f>
        <v>0.14285714285714</v>
      </c>
      <c r="CH28" s="133">
        <v>2</v>
      </c>
      <c r="CI28" s="134">
        <f>IFERROR(CH28/CF28,"-")</f>
        <v>0.66666666666667</v>
      </c>
      <c r="CJ28" s="135">
        <v>125000</v>
      </c>
      <c r="CK28" s="136">
        <f>IFERROR(CJ28/CF28,"-")</f>
        <v>41666.666666667</v>
      </c>
      <c r="CL28" s="137"/>
      <c r="CM28" s="137"/>
      <c r="CN28" s="137">
        <v>2</v>
      </c>
      <c r="CO28" s="138">
        <v>7</v>
      </c>
      <c r="CP28" s="139">
        <v>1712000</v>
      </c>
      <c r="CQ28" s="139">
        <v>1291000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1.545</v>
      </c>
      <c r="B29" s="189" t="s">
        <v>119</v>
      </c>
      <c r="C29" s="189"/>
      <c r="D29" s="189" t="s">
        <v>113</v>
      </c>
      <c r="E29" s="189" t="s">
        <v>90</v>
      </c>
      <c r="F29" s="189" t="s">
        <v>64</v>
      </c>
      <c r="G29" s="88" t="s">
        <v>116</v>
      </c>
      <c r="H29" s="88" t="s">
        <v>77</v>
      </c>
      <c r="I29" s="190" t="s">
        <v>81</v>
      </c>
      <c r="J29" s="180">
        <v>180000</v>
      </c>
      <c r="K29" s="79">
        <v>15</v>
      </c>
      <c r="L29" s="79">
        <v>0</v>
      </c>
      <c r="M29" s="79">
        <v>184</v>
      </c>
      <c r="N29" s="89">
        <v>11</v>
      </c>
      <c r="O29" s="90">
        <v>1</v>
      </c>
      <c r="P29" s="91">
        <f>N29+O29</f>
        <v>12</v>
      </c>
      <c r="Q29" s="80">
        <f>IFERROR(P29/M29,"-")</f>
        <v>0.065217391304348</v>
      </c>
      <c r="R29" s="79">
        <v>0</v>
      </c>
      <c r="S29" s="79">
        <v>5</v>
      </c>
      <c r="T29" s="80">
        <f>IFERROR(R29/(P29),"-")</f>
        <v>0</v>
      </c>
      <c r="U29" s="186">
        <f>IFERROR(J29/SUM(N29:O30),"-")</f>
        <v>6206.8965517241</v>
      </c>
      <c r="V29" s="82">
        <v>1</v>
      </c>
      <c r="W29" s="80">
        <f>IF(P29=0,"-",V29/P29)</f>
        <v>0.083333333333333</v>
      </c>
      <c r="X29" s="185">
        <v>15000</v>
      </c>
      <c r="Y29" s="186">
        <f>IFERROR(X29/P29,"-")</f>
        <v>1250</v>
      </c>
      <c r="Z29" s="186">
        <f>IFERROR(X29/V29,"-")</f>
        <v>15000</v>
      </c>
      <c r="AA29" s="180">
        <f>SUM(X29:X30)-SUM(J29:J30)</f>
        <v>98100</v>
      </c>
      <c r="AB29" s="83">
        <f>SUM(X29:X30)/SUM(J29:J30)</f>
        <v>1.545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7</v>
      </c>
      <c r="BO29" s="118">
        <f>IF(P29=0,"",IF(BN29=0,"",(BN29/P29)))</f>
        <v>0.58333333333333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4</v>
      </c>
      <c r="BX29" s="125">
        <f>IF(P29=0,"",IF(BW29=0,"",(BW29/P29)))</f>
        <v>0.33333333333333</v>
      </c>
      <c r="BY29" s="126">
        <v>1</v>
      </c>
      <c r="BZ29" s="127">
        <f>IFERROR(BY29/BW29,"-")</f>
        <v>0.25</v>
      </c>
      <c r="CA29" s="128">
        <v>15000</v>
      </c>
      <c r="CB29" s="129">
        <f>IFERROR(CA29/BW29,"-")</f>
        <v>3750</v>
      </c>
      <c r="CC29" s="130"/>
      <c r="CD29" s="130">
        <v>1</v>
      </c>
      <c r="CE29" s="130"/>
      <c r="CF29" s="131">
        <v>1</v>
      </c>
      <c r="CG29" s="132">
        <f>IF(P29=0,"",IF(CF29=0,"",(CF29/P29)))</f>
        <v>0.083333333333333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1</v>
      </c>
      <c r="CP29" s="139">
        <v>15000</v>
      </c>
      <c r="CQ29" s="139">
        <v>15000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120</v>
      </c>
      <c r="C30" s="189"/>
      <c r="D30" s="189" t="s">
        <v>113</v>
      </c>
      <c r="E30" s="189" t="s">
        <v>90</v>
      </c>
      <c r="F30" s="189" t="s">
        <v>69</v>
      </c>
      <c r="G30" s="88"/>
      <c r="H30" s="88"/>
      <c r="I30" s="88"/>
      <c r="J30" s="180"/>
      <c r="K30" s="79">
        <v>49</v>
      </c>
      <c r="L30" s="79">
        <v>42</v>
      </c>
      <c r="M30" s="79">
        <v>41</v>
      </c>
      <c r="N30" s="89">
        <v>17</v>
      </c>
      <c r="O30" s="90">
        <v>0</v>
      </c>
      <c r="P30" s="91">
        <f>N30+O30</f>
        <v>17</v>
      </c>
      <c r="Q30" s="80">
        <f>IFERROR(P30/M30,"-")</f>
        <v>0.41463414634146</v>
      </c>
      <c r="R30" s="79">
        <v>6</v>
      </c>
      <c r="S30" s="79">
        <v>3</v>
      </c>
      <c r="T30" s="80">
        <f>IFERROR(R30/(P30),"-")</f>
        <v>0.35294117647059</v>
      </c>
      <c r="U30" s="186"/>
      <c r="V30" s="82">
        <v>7</v>
      </c>
      <c r="W30" s="80">
        <f>IF(P30=0,"-",V30/P30)</f>
        <v>0.41176470588235</v>
      </c>
      <c r="X30" s="185">
        <v>263100</v>
      </c>
      <c r="Y30" s="186">
        <f>IFERROR(X30/P30,"-")</f>
        <v>15476.470588235</v>
      </c>
      <c r="Z30" s="186">
        <f>IFERROR(X30/V30,"-")</f>
        <v>37585.714285714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5</v>
      </c>
      <c r="BO30" s="118">
        <f>IF(P30=0,"",IF(BN30=0,"",(BN30/P30)))</f>
        <v>0.29411764705882</v>
      </c>
      <c r="BP30" s="119">
        <v>2</v>
      </c>
      <c r="BQ30" s="120">
        <f>IFERROR(BP30/BN30,"-")</f>
        <v>0.4</v>
      </c>
      <c r="BR30" s="121">
        <v>47000</v>
      </c>
      <c r="BS30" s="122">
        <f>IFERROR(BR30/BN30,"-")</f>
        <v>9400</v>
      </c>
      <c r="BT30" s="123">
        <v>1</v>
      </c>
      <c r="BU30" s="123"/>
      <c r="BV30" s="123">
        <v>1</v>
      </c>
      <c r="BW30" s="124">
        <v>7</v>
      </c>
      <c r="BX30" s="125">
        <f>IF(P30=0,"",IF(BW30=0,"",(BW30/P30)))</f>
        <v>0.41176470588235</v>
      </c>
      <c r="BY30" s="126">
        <v>2</v>
      </c>
      <c r="BZ30" s="127">
        <f>IFERROR(BY30/BW30,"-")</f>
        <v>0.28571428571429</v>
      </c>
      <c r="CA30" s="128">
        <v>4100</v>
      </c>
      <c r="CB30" s="129">
        <f>IFERROR(CA30/BW30,"-")</f>
        <v>585.71428571429</v>
      </c>
      <c r="CC30" s="130">
        <v>2</v>
      </c>
      <c r="CD30" s="130"/>
      <c r="CE30" s="130"/>
      <c r="CF30" s="131">
        <v>5</v>
      </c>
      <c r="CG30" s="132">
        <f>IF(P30=0,"",IF(CF30=0,"",(CF30/P30)))</f>
        <v>0.29411764705882</v>
      </c>
      <c r="CH30" s="133">
        <v>3</v>
      </c>
      <c r="CI30" s="134">
        <f>IFERROR(CH30/CF30,"-")</f>
        <v>0.6</v>
      </c>
      <c r="CJ30" s="135">
        <v>212000</v>
      </c>
      <c r="CK30" s="136">
        <f>IFERROR(CJ30/CF30,"-")</f>
        <v>42400</v>
      </c>
      <c r="CL30" s="137"/>
      <c r="CM30" s="137">
        <v>1</v>
      </c>
      <c r="CN30" s="137">
        <v>2</v>
      </c>
      <c r="CO30" s="138">
        <v>7</v>
      </c>
      <c r="CP30" s="139">
        <v>263100</v>
      </c>
      <c r="CQ30" s="139">
        <v>184000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1.2526041666667</v>
      </c>
      <c r="B31" s="189" t="s">
        <v>121</v>
      </c>
      <c r="C31" s="189"/>
      <c r="D31" s="189" t="s">
        <v>113</v>
      </c>
      <c r="E31" s="189" t="s">
        <v>94</v>
      </c>
      <c r="F31" s="189" t="s">
        <v>64</v>
      </c>
      <c r="G31" s="88" t="s">
        <v>122</v>
      </c>
      <c r="H31" s="88" t="s">
        <v>123</v>
      </c>
      <c r="I31" s="191" t="s">
        <v>117</v>
      </c>
      <c r="J31" s="180">
        <v>384000</v>
      </c>
      <c r="K31" s="79">
        <v>55</v>
      </c>
      <c r="L31" s="79">
        <v>0</v>
      </c>
      <c r="M31" s="79">
        <v>132</v>
      </c>
      <c r="N31" s="89">
        <v>26</v>
      </c>
      <c r="O31" s="90">
        <v>0</v>
      </c>
      <c r="P31" s="91">
        <f>N31+O31</f>
        <v>26</v>
      </c>
      <c r="Q31" s="80">
        <f>IFERROR(P31/M31,"-")</f>
        <v>0.1969696969697</v>
      </c>
      <c r="R31" s="79">
        <v>2</v>
      </c>
      <c r="S31" s="79">
        <v>8</v>
      </c>
      <c r="T31" s="80">
        <f>IFERROR(R31/(P31),"-")</f>
        <v>0.076923076923077</v>
      </c>
      <c r="U31" s="186">
        <f>IFERROR(J31/SUM(N31:O32),"-")</f>
        <v>8000</v>
      </c>
      <c r="V31" s="82">
        <v>6</v>
      </c>
      <c r="W31" s="80">
        <f>IF(P31=0,"-",V31/P31)</f>
        <v>0.23076923076923</v>
      </c>
      <c r="X31" s="185">
        <v>327000</v>
      </c>
      <c r="Y31" s="186">
        <f>IFERROR(X31/P31,"-")</f>
        <v>12576.923076923</v>
      </c>
      <c r="Z31" s="186">
        <f>IFERROR(X31/V31,"-")</f>
        <v>54500</v>
      </c>
      <c r="AA31" s="180">
        <f>SUM(X31:X32)-SUM(J31:J32)</f>
        <v>97000</v>
      </c>
      <c r="AB31" s="83">
        <f>SUM(X31:X32)/SUM(J31:J32)</f>
        <v>1.2526041666667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8</v>
      </c>
      <c r="BF31" s="111">
        <f>IF(P31=0,"",IF(BE31=0,"",(BE31/P31)))</f>
        <v>0.30769230769231</v>
      </c>
      <c r="BG31" s="110">
        <v>4</v>
      </c>
      <c r="BH31" s="112">
        <f>IFERROR(BG31/BE31,"-")</f>
        <v>0.5</v>
      </c>
      <c r="BI31" s="113">
        <v>279000</v>
      </c>
      <c r="BJ31" s="114">
        <f>IFERROR(BI31/BE31,"-")</f>
        <v>34875</v>
      </c>
      <c r="BK31" s="115">
        <v>2</v>
      </c>
      <c r="BL31" s="115"/>
      <c r="BM31" s="115">
        <v>2</v>
      </c>
      <c r="BN31" s="117">
        <v>9</v>
      </c>
      <c r="BO31" s="118">
        <f>IF(P31=0,"",IF(BN31=0,"",(BN31/P31)))</f>
        <v>0.34615384615385</v>
      </c>
      <c r="BP31" s="119">
        <v>1</v>
      </c>
      <c r="BQ31" s="120">
        <f>IFERROR(BP31/BN31,"-")</f>
        <v>0.11111111111111</v>
      </c>
      <c r="BR31" s="121">
        <v>30000</v>
      </c>
      <c r="BS31" s="122">
        <f>IFERROR(BR31/BN31,"-")</f>
        <v>3333.3333333333</v>
      </c>
      <c r="BT31" s="123"/>
      <c r="BU31" s="123"/>
      <c r="BV31" s="123">
        <v>1</v>
      </c>
      <c r="BW31" s="124">
        <v>7</v>
      </c>
      <c r="BX31" s="125">
        <f>IF(P31=0,"",IF(BW31=0,"",(BW31/P31)))</f>
        <v>0.26923076923077</v>
      </c>
      <c r="BY31" s="126">
        <v>1</v>
      </c>
      <c r="BZ31" s="127">
        <f>IFERROR(BY31/BW31,"-")</f>
        <v>0.14285714285714</v>
      </c>
      <c r="CA31" s="128">
        <v>18000</v>
      </c>
      <c r="CB31" s="129">
        <f>IFERROR(CA31/BW31,"-")</f>
        <v>2571.4285714286</v>
      </c>
      <c r="CC31" s="130"/>
      <c r="CD31" s="130"/>
      <c r="CE31" s="130">
        <v>1</v>
      </c>
      <c r="CF31" s="131">
        <v>2</v>
      </c>
      <c r="CG31" s="132">
        <f>IF(P31=0,"",IF(CF31=0,"",(CF31/P31)))</f>
        <v>0.076923076923077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6</v>
      </c>
      <c r="CP31" s="139">
        <v>327000</v>
      </c>
      <c r="CQ31" s="139">
        <v>235000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189" t="s">
        <v>124</v>
      </c>
      <c r="C32" s="189"/>
      <c r="D32" s="189" t="s">
        <v>113</v>
      </c>
      <c r="E32" s="189" t="s">
        <v>94</v>
      </c>
      <c r="F32" s="189" t="s">
        <v>69</v>
      </c>
      <c r="G32" s="88"/>
      <c r="H32" s="88"/>
      <c r="I32" s="88"/>
      <c r="J32" s="180"/>
      <c r="K32" s="79">
        <v>51</v>
      </c>
      <c r="L32" s="79">
        <v>41</v>
      </c>
      <c r="M32" s="79">
        <v>18</v>
      </c>
      <c r="N32" s="89">
        <v>22</v>
      </c>
      <c r="O32" s="90">
        <v>0</v>
      </c>
      <c r="P32" s="91">
        <f>N32+O32</f>
        <v>22</v>
      </c>
      <c r="Q32" s="80">
        <f>IFERROR(P32/M32,"-")</f>
        <v>1.2222222222222</v>
      </c>
      <c r="R32" s="79">
        <v>4</v>
      </c>
      <c r="S32" s="79">
        <v>6</v>
      </c>
      <c r="T32" s="80">
        <f>IFERROR(R32/(P32),"-")</f>
        <v>0.18181818181818</v>
      </c>
      <c r="U32" s="186"/>
      <c r="V32" s="82">
        <v>7</v>
      </c>
      <c r="W32" s="80">
        <f>IF(P32=0,"-",V32/P32)</f>
        <v>0.31818181818182</v>
      </c>
      <c r="X32" s="185">
        <v>154000</v>
      </c>
      <c r="Y32" s="186">
        <f>IFERROR(X32/P32,"-")</f>
        <v>7000</v>
      </c>
      <c r="Z32" s="186">
        <f>IFERROR(X32/V32,"-")</f>
        <v>22000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0.090909090909091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11</v>
      </c>
      <c r="BO32" s="118">
        <f>IF(P32=0,"",IF(BN32=0,"",(BN32/P32)))</f>
        <v>0.5</v>
      </c>
      <c r="BP32" s="119">
        <v>2</v>
      </c>
      <c r="BQ32" s="120">
        <f>IFERROR(BP32/BN32,"-")</f>
        <v>0.18181818181818</v>
      </c>
      <c r="BR32" s="121">
        <v>5000</v>
      </c>
      <c r="BS32" s="122">
        <f>IFERROR(BR32/BN32,"-")</f>
        <v>454.54545454545</v>
      </c>
      <c r="BT32" s="123">
        <v>2</v>
      </c>
      <c r="BU32" s="123"/>
      <c r="BV32" s="123"/>
      <c r="BW32" s="124">
        <v>6</v>
      </c>
      <c r="BX32" s="125">
        <f>IF(P32=0,"",IF(BW32=0,"",(BW32/P32)))</f>
        <v>0.27272727272727</v>
      </c>
      <c r="BY32" s="126">
        <v>3</v>
      </c>
      <c r="BZ32" s="127">
        <f>IFERROR(BY32/BW32,"-")</f>
        <v>0.5</v>
      </c>
      <c r="CA32" s="128">
        <v>16000</v>
      </c>
      <c r="CB32" s="129">
        <f>IFERROR(CA32/BW32,"-")</f>
        <v>2666.6666666667</v>
      </c>
      <c r="CC32" s="130">
        <v>3</v>
      </c>
      <c r="CD32" s="130"/>
      <c r="CE32" s="130"/>
      <c r="CF32" s="131">
        <v>3</v>
      </c>
      <c r="CG32" s="132">
        <f>IF(P32=0,"",IF(CF32=0,"",(CF32/P32)))</f>
        <v>0.13636363636364</v>
      </c>
      <c r="CH32" s="133">
        <v>2</v>
      </c>
      <c r="CI32" s="134">
        <f>IFERROR(CH32/CF32,"-")</f>
        <v>0.66666666666667</v>
      </c>
      <c r="CJ32" s="135">
        <v>133000</v>
      </c>
      <c r="CK32" s="136">
        <f>IFERROR(CJ32/CF32,"-")</f>
        <v>44333.333333333</v>
      </c>
      <c r="CL32" s="137">
        <v>1</v>
      </c>
      <c r="CM32" s="137"/>
      <c r="CN32" s="137">
        <v>1</v>
      </c>
      <c r="CO32" s="138">
        <v>7</v>
      </c>
      <c r="CP32" s="139">
        <v>154000</v>
      </c>
      <c r="CQ32" s="139">
        <v>130000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0.12179487179487</v>
      </c>
      <c r="B33" s="189" t="s">
        <v>125</v>
      </c>
      <c r="C33" s="189"/>
      <c r="D33" s="189" t="s">
        <v>71</v>
      </c>
      <c r="E33" s="189" t="s">
        <v>63</v>
      </c>
      <c r="F33" s="189" t="s">
        <v>64</v>
      </c>
      <c r="G33" s="88" t="s">
        <v>122</v>
      </c>
      <c r="H33" s="88" t="s">
        <v>77</v>
      </c>
      <c r="I33" s="190" t="s">
        <v>73</v>
      </c>
      <c r="J33" s="180">
        <v>156000</v>
      </c>
      <c r="K33" s="79">
        <v>18</v>
      </c>
      <c r="L33" s="79">
        <v>0</v>
      </c>
      <c r="M33" s="79">
        <v>48</v>
      </c>
      <c r="N33" s="89">
        <v>9</v>
      </c>
      <c r="O33" s="90">
        <v>0</v>
      </c>
      <c r="P33" s="91">
        <f>N33+O33</f>
        <v>9</v>
      </c>
      <c r="Q33" s="80">
        <f>IFERROR(P33/M33,"-")</f>
        <v>0.1875</v>
      </c>
      <c r="R33" s="79">
        <v>3</v>
      </c>
      <c r="S33" s="79">
        <v>1</v>
      </c>
      <c r="T33" s="80">
        <f>IFERROR(R33/(P33),"-")</f>
        <v>0.33333333333333</v>
      </c>
      <c r="U33" s="186">
        <f>IFERROR(J33/SUM(N33:O34),"-")</f>
        <v>7090.9090909091</v>
      </c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>
        <f>SUM(X33:X34)-SUM(J33:J34)</f>
        <v>-137000</v>
      </c>
      <c r="AB33" s="83">
        <f>SUM(X33:X34)/SUM(J33:J34)</f>
        <v>0.12179487179487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5</v>
      </c>
      <c r="BO33" s="118">
        <f>IF(P33=0,"",IF(BN33=0,"",(BN33/P33)))</f>
        <v>0.55555555555556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4</v>
      </c>
      <c r="BX33" s="125">
        <f>IF(P33=0,"",IF(BW33=0,"",(BW33/P33)))</f>
        <v>0.44444444444444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126</v>
      </c>
      <c r="C34" s="189"/>
      <c r="D34" s="189" t="s">
        <v>71</v>
      </c>
      <c r="E34" s="189" t="s">
        <v>63</v>
      </c>
      <c r="F34" s="189" t="s">
        <v>69</v>
      </c>
      <c r="G34" s="88"/>
      <c r="H34" s="88"/>
      <c r="I34" s="88"/>
      <c r="J34" s="180"/>
      <c r="K34" s="79">
        <v>32</v>
      </c>
      <c r="L34" s="79">
        <v>25</v>
      </c>
      <c r="M34" s="79">
        <v>55</v>
      </c>
      <c r="N34" s="89">
        <v>13</v>
      </c>
      <c r="O34" s="90">
        <v>0</v>
      </c>
      <c r="P34" s="91">
        <f>N34+O34</f>
        <v>13</v>
      </c>
      <c r="Q34" s="80">
        <f>IFERROR(P34/M34,"-")</f>
        <v>0.23636363636364</v>
      </c>
      <c r="R34" s="79">
        <v>2</v>
      </c>
      <c r="S34" s="79">
        <v>4</v>
      </c>
      <c r="T34" s="80">
        <f>IFERROR(R34/(P34),"-")</f>
        <v>0.15384615384615</v>
      </c>
      <c r="U34" s="186"/>
      <c r="V34" s="82">
        <v>2</v>
      </c>
      <c r="W34" s="80">
        <f>IF(P34=0,"-",V34/P34)</f>
        <v>0.15384615384615</v>
      </c>
      <c r="X34" s="185">
        <v>19000</v>
      </c>
      <c r="Y34" s="186">
        <f>IFERROR(X34/P34,"-")</f>
        <v>1461.5384615385</v>
      </c>
      <c r="Z34" s="186">
        <f>IFERROR(X34/V34,"-")</f>
        <v>9500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4</v>
      </c>
      <c r="BF34" s="111">
        <f>IF(P34=0,"",IF(BE34=0,"",(BE34/P34)))</f>
        <v>0.30769230769231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6</v>
      </c>
      <c r="BO34" s="118">
        <f>IF(P34=0,"",IF(BN34=0,"",(BN34/P34)))</f>
        <v>0.46153846153846</v>
      </c>
      <c r="BP34" s="119">
        <v>2</v>
      </c>
      <c r="BQ34" s="120">
        <f>IFERROR(BP34/BN34,"-")</f>
        <v>0.33333333333333</v>
      </c>
      <c r="BR34" s="121">
        <v>19000</v>
      </c>
      <c r="BS34" s="122">
        <f>IFERROR(BR34/BN34,"-")</f>
        <v>3166.6666666667</v>
      </c>
      <c r="BT34" s="123"/>
      <c r="BU34" s="123">
        <v>1</v>
      </c>
      <c r="BV34" s="123">
        <v>1</v>
      </c>
      <c r="BW34" s="124">
        <v>3</v>
      </c>
      <c r="BX34" s="125">
        <f>IF(P34=0,"",IF(BW34=0,"",(BW34/P34)))</f>
        <v>0.23076923076923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2</v>
      </c>
      <c r="CP34" s="139">
        <v>19000</v>
      </c>
      <c r="CQ34" s="139">
        <v>11000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6.2</v>
      </c>
      <c r="B35" s="189" t="s">
        <v>127</v>
      </c>
      <c r="C35" s="189"/>
      <c r="D35" s="189" t="s">
        <v>62</v>
      </c>
      <c r="E35" s="189" t="s">
        <v>104</v>
      </c>
      <c r="F35" s="189" t="s">
        <v>64</v>
      </c>
      <c r="G35" s="88" t="s">
        <v>128</v>
      </c>
      <c r="H35" s="88" t="s">
        <v>66</v>
      </c>
      <c r="I35" s="191" t="s">
        <v>117</v>
      </c>
      <c r="J35" s="180">
        <v>180000</v>
      </c>
      <c r="K35" s="79">
        <v>17</v>
      </c>
      <c r="L35" s="79">
        <v>0</v>
      </c>
      <c r="M35" s="79">
        <v>78</v>
      </c>
      <c r="N35" s="89">
        <v>14</v>
      </c>
      <c r="O35" s="90">
        <v>0</v>
      </c>
      <c r="P35" s="91">
        <f>N35+O35</f>
        <v>14</v>
      </c>
      <c r="Q35" s="80">
        <f>IFERROR(P35/M35,"-")</f>
        <v>0.17948717948718</v>
      </c>
      <c r="R35" s="79">
        <v>2</v>
      </c>
      <c r="S35" s="79">
        <v>8</v>
      </c>
      <c r="T35" s="80">
        <f>IFERROR(R35/(P35),"-")</f>
        <v>0.14285714285714</v>
      </c>
      <c r="U35" s="186">
        <f>IFERROR(J35/SUM(N35:O36),"-")</f>
        <v>6666.6666666667</v>
      </c>
      <c r="V35" s="82">
        <v>2</v>
      </c>
      <c r="W35" s="80">
        <f>IF(P35=0,"-",V35/P35)</f>
        <v>0.14285714285714</v>
      </c>
      <c r="X35" s="185">
        <v>1066000</v>
      </c>
      <c r="Y35" s="186">
        <f>IFERROR(X35/P35,"-")</f>
        <v>76142.857142857</v>
      </c>
      <c r="Z35" s="186">
        <f>IFERROR(X35/V35,"-")</f>
        <v>533000</v>
      </c>
      <c r="AA35" s="180">
        <f>SUM(X35:X36)-SUM(J35:J36)</f>
        <v>936000</v>
      </c>
      <c r="AB35" s="83">
        <f>SUM(X35:X36)/SUM(J35:J36)</f>
        <v>6.2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3</v>
      </c>
      <c r="BF35" s="111">
        <f>IF(P35=0,"",IF(BE35=0,"",(BE35/P35)))</f>
        <v>0.21428571428571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5</v>
      </c>
      <c r="BO35" s="118">
        <f>IF(P35=0,"",IF(BN35=0,"",(BN35/P35)))</f>
        <v>0.35714285714286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6</v>
      </c>
      <c r="BX35" s="125">
        <f>IF(P35=0,"",IF(BW35=0,"",(BW35/P35)))</f>
        <v>0.42857142857143</v>
      </c>
      <c r="BY35" s="126">
        <v>2</v>
      </c>
      <c r="BZ35" s="127">
        <f>IFERROR(BY35/BW35,"-")</f>
        <v>0.33333333333333</v>
      </c>
      <c r="CA35" s="128">
        <v>1076000</v>
      </c>
      <c r="CB35" s="129">
        <f>IFERROR(CA35/BW35,"-")</f>
        <v>179333.33333333</v>
      </c>
      <c r="CC35" s="130"/>
      <c r="CD35" s="130">
        <v>1</v>
      </c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1066000</v>
      </c>
      <c r="CQ35" s="139">
        <v>1070000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/>
      <c r="B36" s="189" t="s">
        <v>129</v>
      </c>
      <c r="C36" s="189"/>
      <c r="D36" s="189" t="s">
        <v>62</v>
      </c>
      <c r="E36" s="189" t="s">
        <v>104</v>
      </c>
      <c r="F36" s="189" t="s">
        <v>69</v>
      </c>
      <c r="G36" s="88"/>
      <c r="H36" s="88"/>
      <c r="I36" s="88"/>
      <c r="J36" s="180"/>
      <c r="K36" s="79">
        <v>31</v>
      </c>
      <c r="L36" s="79">
        <v>28</v>
      </c>
      <c r="M36" s="79">
        <v>11</v>
      </c>
      <c r="N36" s="89">
        <v>13</v>
      </c>
      <c r="O36" s="90">
        <v>0</v>
      </c>
      <c r="P36" s="91">
        <f>N36+O36</f>
        <v>13</v>
      </c>
      <c r="Q36" s="80">
        <f>IFERROR(P36/M36,"-")</f>
        <v>1.1818181818182</v>
      </c>
      <c r="R36" s="79">
        <v>4</v>
      </c>
      <c r="S36" s="79">
        <v>2</v>
      </c>
      <c r="T36" s="80">
        <f>IFERROR(R36/(P36),"-")</f>
        <v>0.30769230769231</v>
      </c>
      <c r="U36" s="186"/>
      <c r="V36" s="82">
        <v>5</v>
      </c>
      <c r="W36" s="80">
        <f>IF(P36=0,"-",V36/P36)</f>
        <v>0.38461538461538</v>
      </c>
      <c r="X36" s="185">
        <v>50000</v>
      </c>
      <c r="Y36" s="186">
        <f>IFERROR(X36/P36,"-")</f>
        <v>3846.1538461538</v>
      </c>
      <c r="Z36" s="186">
        <f>IFERROR(X36/V36,"-")</f>
        <v>10000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0.076923076923077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0.076923076923077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8</v>
      </c>
      <c r="BX36" s="125">
        <f>IF(P36=0,"",IF(BW36=0,"",(BW36/P36)))</f>
        <v>0.61538461538462</v>
      </c>
      <c r="BY36" s="126">
        <v>3</v>
      </c>
      <c r="BZ36" s="127">
        <f>IFERROR(BY36/BW36,"-")</f>
        <v>0.375</v>
      </c>
      <c r="CA36" s="128">
        <v>17000</v>
      </c>
      <c r="CB36" s="129">
        <f>IFERROR(CA36/BW36,"-")</f>
        <v>2125</v>
      </c>
      <c r="CC36" s="130">
        <v>2</v>
      </c>
      <c r="CD36" s="130">
        <v>1</v>
      </c>
      <c r="CE36" s="130"/>
      <c r="CF36" s="131">
        <v>3</v>
      </c>
      <c r="CG36" s="132">
        <f>IF(P36=0,"",IF(CF36=0,"",(CF36/P36)))</f>
        <v>0.23076923076923</v>
      </c>
      <c r="CH36" s="133">
        <v>2</v>
      </c>
      <c r="CI36" s="134">
        <f>IFERROR(CH36/CF36,"-")</f>
        <v>0.66666666666667</v>
      </c>
      <c r="CJ36" s="135">
        <v>33000</v>
      </c>
      <c r="CK36" s="136">
        <f>IFERROR(CJ36/CF36,"-")</f>
        <v>11000</v>
      </c>
      <c r="CL36" s="137"/>
      <c r="CM36" s="137"/>
      <c r="CN36" s="137">
        <v>2</v>
      </c>
      <c r="CO36" s="138">
        <v>5</v>
      </c>
      <c r="CP36" s="139">
        <v>50000</v>
      </c>
      <c r="CQ36" s="139">
        <v>17000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0.046296296296296</v>
      </c>
      <c r="B37" s="189" t="s">
        <v>130</v>
      </c>
      <c r="C37" s="189"/>
      <c r="D37" s="189" t="s">
        <v>93</v>
      </c>
      <c r="E37" s="189" t="s">
        <v>94</v>
      </c>
      <c r="F37" s="189" t="s">
        <v>64</v>
      </c>
      <c r="G37" s="88" t="s">
        <v>128</v>
      </c>
      <c r="H37" s="88" t="s">
        <v>77</v>
      </c>
      <c r="I37" s="88" t="s">
        <v>131</v>
      </c>
      <c r="J37" s="180">
        <v>108000</v>
      </c>
      <c r="K37" s="79">
        <v>7</v>
      </c>
      <c r="L37" s="79">
        <v>0</v>
      </c>
      <c r="M37" s="79">
        <v>81</v>
      </c>
      <c r="N37" s="89">
        <v>3</v>
      </c>
      <c r="O37" s="90">
        <v>0</v>
      </c>
      <c r="P37" s="91">
        <f>N37+O37</f>
        <v>3</v>
      </c>
      <c r="Q37" s="80">
        <f>IFERROR(P37/M37,"-")</f>
        <v>0.037037037037037</v>
      </c>
      <c r="R37" s="79">
        <v>1</v>
      </c>
      <c r="S37" s="79">
        <v>0</v>
      </c>
      <c r="T37" s="80">
        <f>IFERROR(R37/(P37),"-")</f>
        <v>0.33333333333333</v>
      </c>
      <c r="U37" s="186">
        <f>IFERROR(J37/SUM(N37:O38),"-")</f>
        <v>18000</v>
      </c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>
        <f>SUM(X37:X38)-SUM(J37:J38)</f>
        <v>-103000</v>
      </c>
      <c r="AB37" s="83">
        <f>SUM(X37:X38)/SUM(J37:J38)</f>
        <v>0.046296296296296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0.66666666666667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1</v>
      </c>
      <c r="BO37" s="118">
        <f>IF(P37=0,"",IF(BN37=0,"",(BN37/P37)))</f>
        <v>0.33333333333333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132</v>
      </c>
      <c r="C38" s="189"/>
      <c r="D38" s="189" t="s">
        <v>93</v>
      </c>
      <c r="E38" s="189" t="s">
        <v>94</v>
      </c>
      <c r="F38" s="189" t="s">
        <v>69</v>
      </c>
      <c r="G38" s="88"/>
      <c r="H38" s="88"/>
      <c r="I38" s="88"/>
      <c r="J38" s="180"/>
      <c r="K38" s="79">
        <v>17</v>
      </c>
      <c r="L38" s="79">
        <v>10</v>
      </c>
      <c r="M38" s="79">
        <v>4</v>
      </c>
      <c r="N38" s="89">
        <v>3</v>
      </c>
      <c r="O38" s="90">
        <v>0</v>
      </c>
      <c r="P38" s="91">
        <f>N38+O38</f>
        <v>3</v>
      </c>
      <c r="Q38" s="80">
        <f>IFERROR(P38/M38,"-")</f>
        <v>0.75</v>
      </c>
      <c r="R38" s="79">
        <v>1</v>
      </c>
      <c r="S38" s="79">
        <v>1</v>
      </c>
      <c r="T38" s="80">
        <f>IFERROR(R38/(P38),"-")</f>
        <v>0.33333333333333</v>
      </c>
      <c r="U38" s="186"/>
      <c r="V38" s="82">
        <v>1</v>
      </c>
      <c r="W38" s="80">
        <f>IF(P38=0,"-",V38/P38)</f>
        <v>0.33333333333333</v>
      </c>
      <c r="X38" s="185">
        <v>5000</v>
      </c>
      <c r="Y38" s="186">
        <f>IFERROR(X38/P38,"-")</f>
        <v>1666.6666666667</v>
      </c>
      <c r="Z38" s="186">
        <f>IFERROR(X38/V38,"-")</f>
        <v>5000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0.33333333333333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>
        <f>IF(P38=0,"",IF(BN38=0,"",(BN38/P38)))</f>
        <v>0</v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>
        <v>2</v>
      </c>
      <c r="BX38" s="125">
        <f>IF(P38=0,"",IF(BW38=0,"",(BW38/P38)))</f>
        <v>0.66666666666667</v>
      </c>
      <c r="BY38" s="126">
        <v>1</v>
      </c>
      <c r="BZ38" s="127">
        <f>IFERROR(BY38/BW38,"-")</f>
        <v>0.5</v>
      </c>
      <c r="CA38" s="128">
        <v>5000</v>
      </c>
      <c r="CB38" s="129">
        <f>IFERROR(CA38/BW38,"-")</f>
        <v>2500</v>
      </c>
      <c r="CC38" s="130">
        <v>1</v>
      </c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5000</v>
      </c>
      <c r="CQ38" s="139">
        <v>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9.7604166666667</v>
      </c>
      <c r="B39" s="189" t="s">
        <v>133</v>
      </c>
      <c r="C39" s="189"/>
      <c r="D39" s="189" t="s">
        <v>93</v>
      </c>
      <c r="E39" s="189" t="s">
        <v>94</v>
      </c>
      <c r="F39" s="189" t="s">
        <v>64</v>
      </c>
      <c r="G39" s="88" t="s">
        <v>134</v>
      </c>
      <c r="H39" s="88" t="s">
        <v>77</v>
      </c>
      <c r="I39" s="191" t="s">
        <v>117</v>
      </c>
      <c r="J39" s="180">
        <v>96000</v>
      </c>
      <c r="K39" s="79">
        <v>9</v>
      </c>
      <c r="L39" s="79">
        <v>0</v>
      </c>
      <c r="M39" s="79">
        <v>51</v>
      </c>
      <c r="N39" s="89">
        <v>6</v>
      </c>
      <c r="O39" s="90">
        <v>0</v>
      </c>
      <c r="P39" s="91">
        <f>N39+O39</f>
        <v>6</v>
      </c>
      <c r="Q39" s="80">
        <f>IFERROR(P39/M39,"-")</f>
        <v>0.11764705882353</v>
      </c>
      <c r="R39" s="79">
        <v>4</v>
      </c>
      <c r="S39" s="79">
        <v>0</v>
      </c>
      <c r="T39" s="80">
        <f>IFERROR(R39/(P39),"-")</f>
        <v>0.66666666666667</v>
      </c>
      <c r="U39" s="186">
        <f>IFERROR(J39/SUM(N39:O40),"-")</f>
        <v>9600</v>
      </c>
      <c r="V39" s="82">
        <v>3</v>
      </c>
      <c r="W39" s="80">
        <f>IF(P39=0,"-",V39/P39)</f>
        <v>0.5</v>
      </c>
      <c r="X39" s="185">
        <v>50000</v>
      </c>
      <c r="Y39" s="186">
        <f>IFERROR(X39/P39,"-")</f>
        <v>8333.3333333333</v>
      </c>
      <c r="Z39" s="186">
        <f>IFERROR(X39/V39,"-")</f>
        <v>16666.666666667</v>
      </c>
      <c r="AA39" s="180">
        <f>SUM(X39:X40)-SUM(J39:J40)</f>
        <v>841000</v>
      </c>
      <c r="AB39" s="83">
        <f>SUM(X39:X40)/SUM(J39:J40)</f>
        <v>9.7604166666667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1</v>
      </c>
      <c r="BF39" s="111">
        <f>IF(P39=0,"",IF(BE39=0,"",(BE39/P39)))</f>
        <v>0.16666666666667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2</v>
      </c>
      <c r="BO39" s="118">
        <f>IF(P39=0,"",IF(BN39=0,"",(BN39/P39)))</f>
        <v>0.33333333333333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>
        <v>3</v>
      </c>
      <c r="BX39" s="125">
        <f>IF(P39=0,"",IF(BW39=0,"",(BW39/P39)))</f>
        <v>0.5</v>
      </c>
      <c r="BY39" s="126">
        <v>3</v>
      </c>
      <c r="BZ39" s="127">
        <f>IFERROR(BY39/BW39,"-")</f>
        <v>1</v>
      </c>
      <c r="CA39" s="128">
        <v>50000</v>
      </c>
      <c r="CB39" s="129">
        <f>IFERROR(CA39/BW39,"-")</f>
        <v>16666.666666667</v>
      </c>
      <c r="CC39" s="130">
        <v>1</v>
      </c>
      <c r="CD39" s="130">
        <v>1</v>
      </c>
      <c r="CE39" s="130">
        <v>1</v>
      </c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3</v>
      </c>
      <c r="CP39" s="139">
        <v>50000</v>
      </c>
      <c r="CQ39" s="139">
        <v>28000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135</v>
      </c>
      <c r="C40" s="189"/>
      <c r="D40" s="189" t="s">
        <v>93</v>
      </c>
      <c r="E40" s="189" t="s">
        <v>94</v>
      </c>
      <c r="F40" s="189" t="s">
        <v>69</v>
      </c>
      <c r="G40" s="88"/>
      <c r="H40" s="88"/>
      <c r="I40" s="88"/>
      <c r="J40" s="180"/>
      <c r="K40" s="79">
        <v>18</v>
      </c>
      <c r="L40" s="79">
        <v>9</v>
      </c>
      <c r="M40" s="79">
        <v>4</v>
      </c>
      <c r="N40" s="89">
        <v>3</v>
      </c>
      <c r="O40" s="90">
        <v>1</v>
      </c>
      <c r="P40" s="91">
        <f>N40+O40</f>
        <v>4</v>
      </c>
      <c r="Q40" s="80">
        <f>IFERROR(P40/M40,"-")</f>
        <v>1</v>
      </c>
      <c r="R40" s="79">
        <v>3</v>
      </c>
      <c r="S40" s="79">
        <v>0</v>
      </c>
      <c r="T40" s="80">
        <f>IFERROR(R40/(P40),"-")</f>
        <v>0.75</v>
      </c>
      <c r="U40" s="186"/>
      <c r="V40" s="82">
        <v>2</v>
      </c>
      <c r="W40" s="80">
        <f>IF(P40=0,"-",V40/P40)</f>
        <v>0.5</v>
      </c>
      <c r="X40" s="185">
        <v>887000</v>
      </c>
      <c r="Y40" s="186">
        <f>IFERROR(X40/P40,"-")</f>
        <v>221750</v>
      </c>
      <c r="Z40" s="186">
        <f>IFERROR(X40/V40,"-")</f>
        <v>443500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2</v>
      </c>
      <c r="BX40" s="125">
        <f>IF(P40=0,"",IF(BW40=0,"",(BW40/P40)))</f>
        <v>0.5</v>
      </c>
      <c r="BY40" s="126">
        <v>1</v>
      </c>
      <c r="BZ40" s="127">
        <f>IFERROR(BY40/BW40,"-")</f>
        <v>0.5</v>
      </c>
      <c r="CA40" s="128">
        <v>57000</v>
      </c>
      <c r="CB40" s="129">
        <f>IFERROR(CA40/BW40,"-")</f>
        <v>28500</v>
      </c>
      <c r="CC40" s="130"/>
      <c r="CD40" s="130"/>
      <c r="CE40" s="130">
        <v>1</v>
      </c>
      <c r="CF40" s="131">
        <v>1</v>
      </c>
      <c r="CG40" s="132">
        <f>IF(P40=0,"",IF(CF40=0,"",(CF40/P40)))</f>
        <v>0.25</v>
      </c>
      <c r="CH40" s="133">
        <v>1</v>
      </c>
      <c r="CI40" s="134">
        <f>IFERROR(CH40/CF40,"-")</f>
        <v>1</v>
      </c>
      <c r="CJ40" s="135">
        <v>830000</v>
      </c>
      <c r="CK40" s="136">
        <f>IFERROR(CJ40/CF40,"-")</f>
        <v>830000</v>
      </c>
      <c r="CL40" s="137"/>
      <c r="CM40" s="137"/>
      <c r="CN40" s="137">
        <v>1</v>
      </c>
      <c r="CO40" s="138">
        <v>2</v>
      </c>
      <c r="CP40" s="139">
        <v>887000</v>
      </c>
      <c r="CQ40" s="139">
        <v>830000</v>
      </c>
      <c r="CR40" s="139"/>
      <c r="CS40" s="140" t="str">
        <f>IF(AND(CQ40=0,CR40=0),"",IF(AND(CQ40&lt;=100000,CR40&lt;=100000),"",IF(CQ40/CP40&gt;0.7,"男高",IF(CR40/CP40&gt;0.7,"女高",""))))</f>
        <v>男高</v>
      </c>
    </row>
    <row r="41" spans="1:98">
      <c r="A41" s="78">
        <f>AB41</f>
        <v>0.58333333333333</v>
      </c>
      <c r="B41" s="189" t="s">
        <v>136</v>
      </c>
      <c r="C41" s="189"/>
      <c r="D41" s="189" t="s">
        <v>89</v>
      </c>
      <c r="E41" s="189" t="s">
        <v>108</v>
      </c>
      <c r="F41" s="189" t="s">
        <v>64</v>
      </c>
      <c r="G41" s="88" t="s">
        <v>134</v>
      </c>
      <c r="H41" s="88" t="s">
        <v>77</v>
      </c>
      <c r="I41" s="191" t="s">
        <v>137</v>
      </c>
      <c r="J41" s="180">
        <v>96000</v>
      </c>
      <c r="K41" s="79">
        <v>1</v>
      </c>
      <c r="L41" s="79">
        <v>0</v>
      </c>
      <c r="M41" s="79">
        <v>20</v>
      </c>
      <c r="N41" s="89">
        <v>1</v>
      </c>
      <c r="O41" s="90">
        <v>0</v>
      </c>
      <c r="P41" s="91">
        <f>N41+O41</f>
        <v>1</v>
      </c>
      <c r="Q41" s="80">
        <f>IFERROR(P41/M41,"-")</f>
        <v>0.05</v>
      </c>
      <c r="R41" s="79">
        <v>1</v>
      </c>
      <c r="S41" s="79">
        <v>0</v>
      </c>
      <c r="T41" s="80">
        <f>IFERROR(R41/(P41),"-")</f>
        <v>1</v>
      </c>
      <c r="U41" s="186">
        <f>IFERROR(J41/SUM(N41:O42),"-")</f>
        <v>10666.666666667</v>
      </c>
      <c r="V41" s="82">
        <v>1</v>
      </c>
      <c r="W41" s="80">
        <f>IF(P41=0,"-",V41/P41)</f>
        <v>1</v>
      </c>
      <c r="X41" s="185">
        <v>12000</v>
      </c>
      <c r="Y41" s="186">
        <f>IFERROR(X41/P41,"-")</f>
        <v>12000</v>
      </c>
      <c r="Z41" s="186">
        <f>IFERROR(X41/V41,"-")</f>
        <v>12000</v>
      </c>
      <c r="AA41" s="180">
        <f>SUM(X41:X42)-SUM(J41:J42)</f>
        <v>-40000</v>
      </c>
      <c r="AB41" s="83">
        <f>SUM(X41:X42)/SUM(J41:J42)</f>
        <v>0.58333333333333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>
        <v>1</v>
      </c>
      <c r="CG41" s="132">
        <f>IF(P41=0,"",IF(CF41=0,"",(CF41/P41)))</f>
        <v>1</v>
      </c>
      <c r="CH41" s="133">
        <v>1</v>
      </c>
      <c r="CI41" s="134">
        <f>IFERROR(CH41/CF41,"-")</f>
        <v>1</v>
      </c>
      <c r="CJ41" s="135">
        <v>12000</v>
      </c>
      <c r="CK41" s="136">
        <f>IFERROR(CJ41/CF41,"-")</f>
        <v>12000</v>
      </c>
      <c r="CL41" s="137"/>
      <c r="CM41" s="137"/>
      <c r="CN41" s="137">
        <v>1</v>
      </c>
      <c r="CO41" s="138">
        <v>1</v>
      </c>
      <c r="CP41" s="139">
        <v>12000</v>
      </c>
      <c r="CQ41" s="139">
        <v>12000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138</v>
      </c>
      <c r="C42" s="189"/>
      <c r="D42" s="189" t="s">
        <v>89</v>
      </c>
      <c r="E42" s="189" t="s">
        <v>108</v>
      </c>
      <c r="F42" s="189" t="s">
        <v>69</v>
      </c>
      <c r="G42" s="88"/>
      <c r="H42" s="88"/>
      <c r="I42" s="88"/>
      <c r="J42" s="180"/>
      <c r="K42" s="79">
        <v>24</v>
      </c>
      <c r="L42" s="79">
        <v>16</v>
      </c>
      <c r="M42" s="79">
        <v>9</v>
      </c>
      <c r="N42" s="89">
        <v>8</v>
      </c>
      <c r="O42" s="90">
        <v>0</v>
      </c>
      <c r="P42" s="91">
        <f>N42+O42</f>
        <v>8</v>
      </c>
      <c r="Q42" s="80">
        <f>IFERROR(P42/M42,"-")</f>
        <v>0.88888888888889</v>
      </c>
      <c r="R42" s="79">
        <v>2</v>
      </c>
      <c r="S42" s="79">
        <v>4</v>
      </c>
      <c r="T42" s="80">
        <f>IFERROR(R42/(P42),"-")</f>
        <v>0.25</v>
      </c>
      <c r="U42" s="186"/>
      <c r="V42" s="82">
        <v>3</v>
      </c>
      <c r="W42" s="80">
        <f>IF(P42=0,"-",V42/P42)</f>
        <v>0.375</v>
      </c>
      <c r="X42" s="185">
        <v>44000</v>
      </c>
      <c r="Y42" s="186">
        <f>IFERROR(X42/P42,"-")</f>
        <v>5500</v>
      </c>
      <c r="Z42" s="186">
        <f>IFERROR(X42/V42,"-")</f>
        <v>14666.666666667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2</v>
      </c>
      <c r="BO42" s="118">
        <f>IF(P42=0,"",IF(BN42=0,"",(BN42/P42)))</f>
        <v>0.25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4</v>
      </c>
      <c r="BX42" s="125">
        <f>IF(P42=0,"",IF(BW42=0,"",(BW42/P42)))</f>
        <v>0.5</v>
      </c>
      <c r="BY42" s="126">
        <v>1</v>
      </c>
      <c r="BZ42" s="127">
        <f>IFERROR(BY42/BW42,"-")</f>
        <v>0.25</v>
      </c>
      <c r="CA42" s="128">
        <v>10000</v>
      </c>
      <c r="CB42" s="129">
        <f>IFERROR(CA42/BW42,"-")</f>
        <v>2500</v>
      </c>
      <c r="CC42" s="130">
        <v>1</v>
      </c>
      <c r="CD42" s="130"/>
      <c r="CE42" s="130"/>
      <c r="CF42" s="131">
        <v>2</v>
      </c>
      <c r="CG42" s="132">
        <f>IF(P42=0,"",IF(CF42=0,"",(CF42/P42)))</f>
        <v>0.25</v>
      </c>
      <c r="CH42" s="133">
        <v>2</v>
      </c>
      <c r="CI42" s="134">
        <f>IFERROR(CH42/CF42,"-")</f>
        <v>1</v>
      </c>
      <c r="CJ42" s="135">
        <v>34000</v>
      </c>
      <c r="CK42" s="136">
        <f>IFERROR(CJ42/CF42,"-")</f>
        <v>17000</v>
      </c>
      <c r="CL42" s="137">
        <v>1</v>
      </c>
      <c r="CM42" s="137"/>
      <c r="CN42" s="137">
        <v>1</v>
      </c>
      <c r="CO42" s="138">
        <v>3</v>
      </c>
      <c r="CP42" s="139">
        <v>44000</v>
      </c>
      <c r="CQ42" s="139">
        <v>31000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</v>
      </c>
      <c r="B43" s="189" t="s">
        <v>139</v>
      </c>
      <c r="C43" s="189"/>
      <c r="D43" s="189" t="s">
        <v>140</v>
      </c>
      <c r="E43" s="189" t="s">
        <v>141</v>
      </c>
      <c r="F43" s="189" t="s">
        <v>64</v>
      </c>
      <c r="G43" s="88" t="s">
        <v>109</v>
      </c>
      <c r="H43" s="88" t="s">
        <v>142</v>
      </c>
      <c r="I43" s="190" t="s">
        <v>78</v>
      </c>
      <c r="J43" s="180">
        <v>36000</v>
      </c>
      <c r="K43" s="79">
        <v>16</v>
      </c>
      <c r="L43" s="79">
        <v>0</v>
      </c>
      <c r="M43" s="79">
        <v>101</v>
      </c>
      <c r="N43" s="89">
        <v>5</v>
      </c>
      <c r="O43" s="90">
        <v>0</v>
      </c>
      <c r="P43" s="91">
        <f>N43+O43</f>
        <v>5</v>
      </c>
      <c r="Q43" s="80">
        <f>IFERROR(P43/M43,"-")</f>
        <v>0.04950495049505</v>
      </c>
      <c r="R43" s="79">
        <v>1</v>
      </c>
      <c r="S43" s="79">
        <v>1</v>
      </c>
      <c r="T43" s="80">
        <f>IFERROR(R43/(P43),"-")</f>
        <v>0.2</v>
      </c>
      <c r="U43" s="186">
        <f>IFERROR(J43/SUM(N43:O44),"-")</f>
        <v>4000</v>
      </c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>
        <f>SUM(X43:X44)-SUM(J43:J44)</f>
        <v>-36000</v>
      </c>
      <c r="AB43" s="83">
        <f>SUM(X43:X44)/SUM(J43:J44)</f>
        <v>0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0.4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2</v>
      </c>
      <c r="BX43" s="125">
        <f>IF(P43=0,"",IF(BW43=0,"",(BW43/P43)))</f>
        <v>0.4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143</v>
      </c>
      <c r="C44" s="189"/>
      <c r="D44" s="189" t="s">
        <v>140</v>
      </c>
      <c r="E44" s="189" t="s">
        <v>141</v>
      </c>
      <c r="F44" s="189" t="s">
        <v>69</v>
      </c>
      <c r="G44" s="88"/>
      <c r="H44" s="88"/>
      <c r="I44" s="88"/>
      <c r="J44" s="180"/>
      <c r="K44" s="79">
        <v>20</v>
      </c>
      <c r="L44" s="79">
        <v>15</v>
      </c>
      <c r="M44" s="79">
        <v>9</v>
      </c>
      <c r="N44" s="89">
        <v>4</v>
      </c>
      <c r="O44" s="90">
        <v>0</v>
      </c>
      <c r="P44" s="91">
        <f>N44+O44</f>
        <v>4</v>
      </c>
      <c r="Q44" s="80">
        <f>IFERROR(P44/M44,"-")</f>
        <v>0.44444444444444</v>
      </c>
      <c r="R44" s="79">
        <v>1</v>
      </c>
      <c r="S44" s="79">
        <v>1</v>
      </c>
      <c r="T44" s="80">
        <f>IFERROR(R44/(P44),"-")</f>
        <v>0.25</v>
      </c>
      <c r="U44" s="186"/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0.25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3</v>
      </c>
      <c r="BO44" s="118">
        <f>IF(P44=0,"",IF(BN44=0,"",(BN44/P44)))</f>
        <v>0.75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1.9444444444444</v>
      </c>
      <c r="B45" s="189" t="s">
        <v>144</v>
      </c>
      <c r="C45" s="189"/>
      <c r="D45" s="189" t="s">
        <v>145</v>
      </c>
      <c r="E45" s="189" t="s">
        <v>146</v>
      </c>
      <c r="F45" s="189" t="s">
        <v>64</v>
      </c>
      <c r="G45" s="88" t="s">
        <v>109</v>
      </c>
      <c r="H45" s="88" t="s">
        <v>142</v>
      </c>
      <c r="I45" s="191" t="s">
        <v>91</v>
      </c>
      <c r="J45" s="180">
        <v>36000</v>
      </c>
      <c r="K45" s="79">
        <v>5</v>
      </c>
      <c r="L45" s="79">
        <v>0</v>
      </c>
      <c r="M45" s="79">
        <v>49</v>
      </c>
      <c r="N45" s="89">
        <v>2</v>
      </c>
      <c r="O45" s="90">
        <v>0</v>
      </c>
      <c r="P45" s="91">
        <f>N45+O45</f>
        <v>2</v>
      </c>
      <c r="Q45" s="80">
        <f>IFERROR(P45/M45,"-")</f>
        <v>0.040816326530612</v>
      </c>
      <c r="R45" s="79">
        <v>1</v>
      </c>
      <c r="S45" s="79">
        <v>0</v>
      </c>
      <c r="T45" s="80">
        <f>IFERROR(R45/(P45),"-")</f>
        <v>0.5</v>
      </c>
      <c r="U45" s="186">
        <f>IFERROR(J45/SUM(N45:O46),"-")</f>
        <v>5142.8571428571</v>
      </c>
      <c r="V45" s="82">
        <v>1</v>
      </c>
      <c r="W45" s="80">
        <f>IF(P45=0,"-",V45/P45)</f>
        <v>0.5</v>
      </c>
      <c r="X45" s="185">
        <v>3000</v>
      </c>
      <c r="Y45" s="186">
        <f>IFERROR(X45/P45,"-")</f>
        <v>1500</v>
      </c>
      <c r="Z45" s="186">
        <f>IFERROR(X45/V45,"-")</f>
        <v>3000</v>
      </c>
      <c r="AA45" s="180">
        <f>SUM(X45:X46)-SUM(J45:J46)</f>
        <v>34000</v>
      </c>
      <c r="AB45" s="83">
        <f>SUM(X45:X46)/SUM(J45:J46)</f>
        <v>1.9444444444444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2</v>
      </c>
      <c r="BX45" s="125">
        <f>IF(P45=0,"",IF(BW45=0,"",(BW45/P45)))</f>
        <v>1</v>
      </c>
      <c r="BY45" s="126">
        <v>1</v>
      </c>
      <c r="BZ45" s="127">
        <f>IFERROR(BY45/BW45,"-")</f>
        <v>0.5</v>
      </c>
      <c r="CA45" s="128">
        <v>3000</v>
      </c>
      <c r="CB45" s="129">
        <f>IFERROR(CA45/BW45,"-")</f>
        <v>1500</v>
      </c>
      <c r="CC45" s="130">
        <v>1</v>
      </c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3000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147</v>
      </c>
      <c r="C46" s="189"/>
      <c r="D46" s="189" t="s">
        <v>145</v>
      </c>
      <c r="E46" s="189" t="s">
        <v>146</v>
      </c>
      <c r="F46" s="189" t="s">
        <v>69</v>
      </c>
      <c r="G46" s="88"/>
      <c r="H46" s="88"/>
      <c r="I46" s="88"/>
      <c r="J46" s="180"/>
      <c r="K46" s="79">
        <v>16</v>
      </c>
      <c r="L46" s="79">
        <v>14</v>
      </c>
      <c r="M46" s="79">
        <v>8</v>
      </c>
      <c r="N46" s="89">
        <v>5</v>
      </c>
      <c r="O46" s="90">
        <v>0</v>
      </c>
      <c r="P46" s="91">
        <f>N46+O46</f>
        <v>5</v>
      </c>
      <c r="Q46" s="80">
        <f>IFERROR(P46/M46,"-")</f>
        <v>0.625</v>
      </c>
      <c r="R46" s="79">
        <v>2</v>
      </c>
      <c r="S46" s="79">
        <v>1</v>
      </c>
      <c r="T46" s="80">
        <f>IFERROR(R46/(P46),"-")</f>
        <v>0.4</v>
      </c>
      <c r="U46" s="186"/>
      <c r="V46" s="82">
        <v>2</v>
      </c>
      <c r="W46" s="80">
        <f>IF(P46=0,"-",V46/P46)</f>
        <v>0.4</v>
      </c>
      <c r="X46" s="185">
        <v>67000</v>
      </c>
      <c r="Y46" s="186">
        <f>IFERROR(X46/P46,"-")</f>
        <v>13400</v>
      </c>
      <c r="Z46" s="186">
        <f>IFERROR(X46/V46,"-")</f>
        <v>33500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>
        <v>2</v>
      </c>
      <c r="BF46" s="111">
        <f>IF(P46=0,"",IF(BE46=0,"",(BE46/P46)))</f>
        <v>0.4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1</v>
      </c>
      <c r="BO46" s="118">
        <f>IF(P46=0,"",IF(BN46=0,"",(BN46/P46)))</f>
        <v>0.2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0.2</v>
      </c>
      <c r="BY46" s="126">
        <v>1</v>
      </c>
      <c r="BZ46" s="127">
        <f>IFERROR(BY46/BW46,"-")</f>
        <v>1</v>
      </c>
      <c r="CA46" s="128">
        <v>2000</v>
      </c>
      <c r="CB46" s="129">
        <f>IFERROR(CA46/BW46,"-")</f>
        <v>2000</v>
      </c>
      <c r="CC46" s="130">
        <v>1</v>
      </c>
      <c r="CD46" s="130"/>
      <c r="CE46" s="130"/>
      <c r="CF46" s="131">
        <v>1</v>
      </c>
      <c r="CG46" s="132">
        <f>IF(P46=0,"",IF(CF46=0,"",(CF46/P46)))</f>
        <v>0.2</v>
      </c>
      <c r="CH46" s="133">
        <v>1</v>
      </c>
      <c r="CI46" s="134">
        <f>IFERROR(CH46/CF46,"-")</f>
        <v>1</v>
      </c>
      <c r="CJ46" s="135">
        <v>65000</v>
      </c>
      <c r="CK46" s="136">
        <f>IFERROR(CJ46/CF46,"-")</f>
        <v>65000</v>
      </c>
      <c r="CL46" s="137"/>
      <c r="CM46" s="137"/>
      <c r="CN46" s="137">
        <v>1</v>
      </c>
      <c r="CO46" s="138">
        <v>2</v>
      </c>
      <c r="CP46" s="139">
        <v>67000</v>
      </c>
      <c r="CQ46" s="139">
        <v>65000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9.3055555555556</v>
      </c>
      <c r="B47" s="189" t="s">
        <v>148</v>
      </c>
      <c r="C47" s="189"/>
      <c r="D47" s="189" t="s">
        <v>149</v>
      </c>
      <c r="E47" s="189" t="s">
        <v>150</v>
      </c>
      <c r="F47" s="189" t="s">
        <v>64</v>
      </c>
      <c r="G47" s="88" t="s">
        <v>109</v>
      </c>
      <c r="H47" s="88" t="s">
        <v>142</v>
      </c>
      <c r="I47" s="190" t="s">
        <v>81</v>
      </c>
      <c r="J47" s="180">
        <v>36000</v>
      </c>
      <c r="K47" s="79">
        <v>19</v>
      </c>
      <c r="L47" s="79">
        <v>0</v>
      </c>
      <c r="M47" s="79">
        <v>45</v>
      </c>
      <c r="N47" s="89">
        <v>3</v>
      </c>
      <c r="O47" s="90">
        <v>0</v>
      </c>
      <c r="P47" s="91">
        <f>N47+O47</f>
        <v>3</v>
      </c>
      <c r="Q47" s="80">
        <f>IFERROR(P47/M47,"-")</f>
        <v>0.066666666666667</v>
      </c>
      <c r="R47" s="79">
        <v>0</v>
      </c>
      <c r="S47" s="79">
        <v>3</v>
      </c>
      <c r="T47" s="80">
        <f>IFERROR(R47/(P47),"-")</f>
        <v>0</v>
      </c>
      <c r="U47" s="186">
        <f>IFERROR(J47/SUM(N47:O48),"-")</f>
        <v>6000</v>
      </c>
      <c r="V47" s="82">
        <v>1</v>
      </c>
      <c r="W47" s="80">
        <f>IF(P47=0,"-",V47/P47)</f>
        <v>0.33333333333333</v>
      </c>
      <c r="X47" s="185">
        <v>6000</v>
      </c>
      <c r="Y47" s="186">
        <f>IFERROR(X47/P47,"-")</f>
        <v>2000</v>
      </c>
      <c r="Z47" s="186">
        <f>IFERROR(X47/V47,"-")</f>
        <v>6000</v>
      </c>
      <c r="AA47" s="180">
        <f>SUM(X47:X48)-SUM(J47:J48)</f>
        <v>299000</v>
      </c>
      <c r="AB47" s="83">
        <f>SUM(X47:X48)/SUM(J47:J48)</f>
        <v>9.3055555555556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0.66666666666667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1</v>
      </c>
      <c r="BO47" s="118">
        <f>IF(P47=0,"",IF(BN47=0,"",(BN47/P47)))</f>
        <v>0.33333333333333</v>
      </c>
      <c r="BP47" s="119">
        <v>1</v>
      </c>
      <c r="BQ47" s="120">
        <f>IFERROR(BP47/BN47,"-")</f>
        <v>1</v>
      </c>
      <c r="BR47" s="121">
        <v>6000</v>
      </c>
      <c r="BS47" s="122">
        <f>IFERROR(BR47/BN47,"-")</f>
        <v>6000</v>
      </c>
      <c r="BT47" s="123"/>
      <c r="BU47" s="123">
        <v>1</v>
      </c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6000</v>
      </c>
      <c r="CQ47" s="139">
        <v>6000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151</v>
      </c>
      <c r="C48" s="189"/>
      <c r="D48" s="189" t="s">
        <v>149</v>
      </c>
      <c r="E48" s="189" t="s">
        <v>150</v>
      </c>
      <c r="F48" s="189" t="s">
        <v>69</v>
      </c>
      <c r="G48" s="88"/>
      <c r="H48" s="88"/>
      <c r="I48" s="88"/>
      <c r="J48" s="180"/>
      <c r="K48" s="79">
        <v>32</v>
      </c>
      <c r="L48" s="79">
        <v>10</v>
      </c>
      <c r="M48" s="79">
        <v>0</v>
      </c>
      <c r="N48" s="89">
        <v>3</v>
      </c>
      <c r="O48" s="90">
        <v>0</v>
      </c>
      <c r="P48" s="91">
        <f>N48+O48</f>
        <v>3</v>
      </c>
      <c r="Q48" s="80" t="str">
        <f>IFERROR(P48/M48,"-")</f>
        <v>-</v>
      </c>
      <c r="R48" s="79">
        <v>3</v>
      </c>
      <c r="S48" s="79">
        <v>0</v>
      </c>
      <c r="T48" s="80">
        <f>IFERROR(R48/(P48),"-")</f>
        <v>1</v>
      </c>
      <c r="U48" s="186"/>
      <c r="V48" s="82">
        <v>3</v>
      </c>
      <c r="W48" s="80">
        <f>IF(P48=0,"-",V48/P48)</f>
        <v>1</v>
      </c>
      <c r="X48" s="185">
        <v>329000</v>
      </c>
      <c r="Y48" s="186">
        <f>IFERROR(X48/P48,"-")</f>
        <v>109666.66666667</v>
      </c>
      <c r="Z48" s="186">
        <f>IFERROR(X48/V48,"-")</f>
        <v>109666.66666667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>
        <v>2</v>
      </c>
      <c r="BX48" s="125">
        <f>IF(P48=0,"",IF(BW48=0,"",(BW48/P48)))</f>
        <v>0.66666666666667</v>
      </c>
      <c r="BY48" s="126">
        <v>2</v>
      </c>
      <c r="BZ48" s="127">
        <f>IFERROR(BY48/BW48,"-")</f>
        <v>1</v>
      </c>
      <c r="CA48" s="128">
        <v>309000</v>
      </c>
      <c r="CB48" s="129">
        <f>IFERROR(CA48/BW48,"-")</f>
        <v>154500</v>
      </c>
      <c r="CC48" s="130">
        <v>1</v>
      </c>
      <c r="CD48" s="130"/>
      <c r="CE48" s="130">
        <v>1</v>
      </c>
      <c r="CF48" s="131">
        <v>1</v>
      </c>
      <c r="CG48" s="132">
        <f>IF(P48=0,"",IF(CF48=0,"",(CF48/P48)))</f>
        <v>0.33333333333333</v>
      </c>
      <c r="CH48" s="133">
        <v>1</v>
      </c>
      <c r="CI48" s="134">
        <f>IFERROR(CH48/CF48,"-")</f>
        <v>1</v>
      </c>
      <c r="CJ48" s="135">
        <v>20000</v>
      </c>
      <c r="CK48" s="136">
        <f>IFERROR(CJ48/CF48,"-")</f>
        <v>20000</v>
      </c>
      <c r="CL48" s="137"/>
      <c r="CM48" s="137"/>
      <c r="CN48" s="137">
        <v>1</v>
      </c>
      <c r="CO48" s="138">
        <v>3</v>
      </c>
      <c r="CP48" s="139">
        <v>329000</v>
      </c>
      <c r="CQ48" s="139">
        <v>306000</v>
      </c>
      <c r="CR48" s="139"/>
      <c r="CS48" s="140" t="str">
        <f>IF(AND(CQ48=0,CR48=0),"",IF(AND(CQ48&lt;=100000,CR48&lt;=100000),"",IF(CQ48/CP48&gt;0.7,"男高",IF(CR48/CP48&gt;0.7,"女高",""))))</f>
        <v>男高</v>
      </c>
    </row>
    <row r="49" spans="1:98">
      <c r="A49" s="78">
        <f>AB49</f>
        <v>0</v>
      </c>
      <c r="B49" s="189" t="s">
        <v>152</v>
      </c>
      <c r="C49" s="189"/>
      <c r="D49" s="189" t="s">
        <v>153</v>
      </c>
      <c r="E49" s="189" t="s">
        <v>154</v>
      </c>
      <c r="F49" s="189" t="s">
        <v>64</v>
      </c>
      <c r="G49" s="88" t="s">
        <v>109</v>
      </c>
      <c r="H49" s="88" t="s">
        <v>142</v>
      </c>
      <c r="I49" s="191" t="s">
        <v>137</v>
      </c>
      <c r="J49" s="180">
        <v>36000</v>
      </c>
      <c r="K49" s="79">
        <v>4</v>
      </c>
      <c r="L49" s="79">
        <v>0</v>
      </c>
      <c r="M49" s="79">
        <v>52</v>
      </c>
      <c r="N49" s="89">
        <v>0</v>
      </c>
      <c r="O49" s="90">
        <v>0</v>
      </c>
      <c r="P49" s="91">
        <f>N49+O49</f>
        <v>0</v>
      </c>
      <c r="Q49" s="80">
        <f>IFERROR(P49/M49,"-")</f>
        <v>0</v>
      </c>
      <c r="R49" s="79">
        <v>0</v>
      </c>
      <c r="S49" s="79">
        <v>0</v>
      </c>
      <c r="T49" s="80" t="str">
        <f>IFERROR(R49/(P49),"-")</f>
        <v>-</v>
      </c>
      <c r="U49" s="186">
        <f>IFERROR(J49/SUM(N49:O50),"-")</f>
        <v>6000</v>
      </c>
      <c r="V49" s="82">
        <v>0</v>
      </c>
      <c r="W49" s="80" t="str">
        <f>IF(P49=0,"-",V49/P49)</f>
        <v>-</v>
      </c>
      <c r="X49" s="185">
        <v>0</v>
      </c>
      <c r="Y49" s="186" t="str">
        <f>IFERROR(X49/P49,"-")</f>
        <v>-</v>
      </c>
      <c r="Z49" s="186" t="str">
        <f>IFERROR(X49/V49,"-")</f>
        <v>-</v>
      </c>
      <c r="AA49" s="180">
        <f>SUM(X49:X50)-SUM(J49:J50)</f>
        <v>-36000</v>
      </c>
      <c r="AB49" s="83">
        <f>SUM(X49:X50)/SUM(J49:J50)</f>
        <v>0</v>
      </c>
      <c r="AC49" s="77"/>
      <c r="AD49" s="92"/>
      <c r="AE49" s="93" t="str">
        <f>IF(P49=0,"",IF(AD49=0,"",(AD49/P49)))</f>
        <v/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 t="str">
        <f>IF(P49=0,"",IF(AM49=0,"",(AM49/P49)))</f>
        <v/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 t="str">
        <f>IF(P49=0,"",IF(AV49=0,"",(AV49/P49)))</f>
        <v/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 t="str">
        <f>IF(P49=0,"",IF(BE49=0,"",(BE49/P49)))</f>
        <v/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 t="str">
        <f>IF(P49=0,"",IF(BN49=0,"",(BN49/P49)))</f>
        <v/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 t="str">
        <f>IF(P49=0,"",IF(BW49=0,"",(BW49/P49)))</f>
        <v/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 t="str">
        <f>IF(P49=0,"",IF(CF49=0,"",(CF49/P49)))</f>
        <v/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155</v>
      </c>
      <c r="C50" s="189"/>
      <c r="D50" s="189" t="s">
        <v>153</v>
      </c>
      <c r="E50" s="189" t="s">
        <v>154</v>
      </c>
      <c r="F50" s="189" t="s">
        <v>69</v>
      </c>
      <c r="G50" s="88"/>
      <c r="H50" s="88"/>
      <c r="I50" s="88"/>
      <c r="J50" s="180"/>
      <c r="K50" s="79">
        <v>14</v>
      </c>
      <c r="L50" s="79">
        <v>13</v>
      </c>
      <c r="M50" s="79">
        <v>4</v>
      </c>
      <c r="N50" s="89">
        <v>6</v>
      </c>
      <c r="O50" s="90">
        <v>0</v>
      </c>
      <c r="P50" s="91">
        <f>N50+O50</f>
        <v>6</v>
      </c>
      <c r="Q50" s="80">
        <f>IFERROR(P50/M50,"-")</f>
        <v>1.5</v>
      </c>
      <c r="R50" s="79">
        <v>1</v>
      </c>
      <c r="S50" s="79">
        <v>1</v>
      </c>
      <c r="T50" s="80">
        <f>IFERROR(R50/(P50),"-")</f>
        <v>0.16666666666667</v>
      </c>
      <c r="U50" s="186"/>
      <c r="V50" s="82">
        <v>0</v>
      </c>
      <c r="W50" s="80">
        <f>IF(P50=0,"-",V50/P50)</f>
        <v>0</v>
      </c>
      <c r="X50" s="185">
        <v>0</v>
      </c>
      <c r="Y50" s="186">
        <f>IFERROR(X50/P50,"-")</f>
        <v>0</v>
      </c>
      <c r="Z50" s="186" t="str">
        <f>IFERROR(X50/V50,"-")</f>
        <v>-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0.16666666666667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1</v>
      </c>
      <c r="BF50" s="111">
        <f>IF(P50=0,"",IF(BE50=0,"",(BE50/P50)))</f>
        <v>0.16666666666667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1</v>
      </c>
      <c r="BO50" s="118">
        <f>IF(P50=0,"",IF(BN50=0,"",(BN50/P50)))</f>
        <v>0.16666666666667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2</v>
      </c>
      <c r="BX50" s="125">
        <f>IF(P50=0,"",IF(BW50=0,"",(BW50/P50)))</f>
        <v>0.33333333333333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>
        <v>1</v>
      </c>
      <c r="CG50" s="132">
        <f>IF(P50=0,"",IF(CF50=0,"",(CF50/P50)))</f>
        <v>0.16666666666667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3.1770833333333</v>
      </c>
      <c r="B51" s="189" t="s">
        <v>156</v>
      </c>
      <c r="C51" s="189"/>
      <c r="D51" s="189"/>
      <c r="E51" s="189"/>
      <c r="F51" s="189" t="s">
        <v>64</v>
      </c>
      <c r="G51" s="88" t="s">
        <v>157</v>
      </c>
      <c r="H51" s="88" t="s">
        <v>158</v>
      </c>
      <c r="I51" s="88" t="s">
        <v>159</v>
      </c>
      <c r="J51" s="180">
        <v>96000</v>
      </c>
      <c r="K51" s="79">
        <v>31</v>
      </c>
      <c r="L51" s="79">
        <v>0</v>
      </c>
      <c r="M51" s="79">
        <v>92</v>
      </c>
      <c r="N51" s="89">
        <v>18</v>
      </c>
      <c r="O51" s="90">
        <v>0</v>
      </c>
      <c r="P51" s="91">
        <f>N51+O51</f>
        <v>18</v>
      </c>
      <c r="Q51" s="80">
        <f>IFERROR(P51/M51,"-")</f>
        <v>0.19565217391304</v>
      </c>
      <c r="R51" s="79">
        <v>6</v>
      </c>
      <c r="S51" s="79">
        <v>6</v>
      </c>
      <c r="T51" s="80">
        <f>IFERROR(R51/(P51),"-")</f>
        <v>0.33333333333333</v>
      </c>
      <c r="U51" s="186">
        <f>IFERROR(J51/SUM(N51:O52),"-")</f>
        <v>3310.3448275862</v>
      </c>
      <c r="V51" s="82">
        <v>5</v>
      </c>
      <c r="W51" s="80">
        <f>IF(P51=0,"-",V51/P51)</f>
        <v>0.27777777777778</v>
      </c>
      <c r="X51" s="185">
        <v>116000</v>
      </c>
      <c r="Y51" s="186">
        <f>IFERROR(X51/P51,"-")</f>
        <v>6444.4444444444</v>
      </c>
      <c r="Z51" s="186">
        <f>IFERROR(X51/V51,"-")</f>
        <v>23200</v>
      </c>
      <c r="AA51" s="180">
        <f>SUM(X51:X52)-SUM(J51:J52)</f>
        <v>209000</v>
      </c>
      <c r="AB51" s="83">
        <f>SUM(X51:X52)/SUM(J51:J52)</f>
        <v>3.1770833333333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2</v>
      </c>
      <c r="AN51" s="99">
        <f>IF(P51=0,"",IF(AM51=0,"",(AM51/P51)))</f>
        <v>0.11111111111111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>
        <v>4</v>
      </c>
      <c r="AW51" s="105">
        <f>IF(P51=0,"",IF(AV51=0,"",(AV51/P51)))</f>
        <v>0.22222222222222</v>
      </c>
      <c r="AX51" s="104">
        <v>1</v>
      </c>
      <c r="AY51" s="106">
        <f>IFERROR(AX51/AV51,"-")</f>
        <v>0.25</v>
      </c>
      <c r="AZ51" s="107">
        <v>6000</v>
      </c>
      <c r="BA51" s="108">
        <f>IFERROR(AZ51/AV51,"-")</f>
        <v>1500</v>
      </c>
      <c r="BB51" s="109"/>
      <c r="BC51" s="109">
        <v>1</v>
      </c>
      <c r="BD51" s="109"/>
      <c r="BE51" s="110">
        <v>4</v>
      </c>
      <c r="BF51" s="111">
        <f>IF(P51=0,"",IF(BE51=0,"",(BE51/P51)))</f>
        <v>0.22222222222222</v>
      </c>
      <c r="BG51" s="110">
        <v>2</v>
      </c>
      <c r="BH51" s="112">
        <f>IFERROR(BG51/BE51,"-")</f>
        <v>0.5</v>
      </c>
      <c r="BI51" s="113">
        <v>7000</v>
      </c>
      <c r="BJ51" s="114">
        <f>IFERROR(BI51/BE51,"-")</f>
        <v>1750</v>
      </c>
      <c r="BK51" s="115">
        <v>2</v>
      </c>
      <c r="BL51" s="115"/>
      <c r="BM51" s="115"/>
      <c r="BN51" s="117">
        <v>6</v>
      </c>
      <c r="BO51" s="118">
        <f>IF(P51=0,"",IF(BN51=0,"",(BN51/P51)))</f>
        <v>0.33333333333333</v>
      </c>
      <c r="BP51" s="119">
        <v>1</v>
      </c>
      <c r="BQ51" s="120">
        <f>IFERROR(BP51/BN51,"-")</f>
        <v>0.16666666666667</v>
      </c>
      <c r="BR51" s="121">
        <v>8000</v>
      </c>
      <c r="BS51" s="122">
        <f>IFERROR(BR51/BN51,"-")</f>
        <v>1333.3333333333</v>
      </c>
      <c r="BT51" s="123"/>
      <c r="BU51" s="123">
        <v>1</v>
      </c>
      <c r="BV51" s="123"/>
      <c r="BW51" s="124">
        <v>2</v>
      </c>
      <c r="BX51" s="125">
        <f>IF(P51=0,"",IF(BW51=0,"",(BW51/P51)))</f>
        <v>0.11111111111111</v>
      </c>
      <c r="BY51" s="126">
        <v>1</v>
      </c>
      <c r="BZ51" s="127">
        <f>IFERROR(BY51/BW51,"-")</f>
        <v>0.5</v>
      </c>
      <c r="CA51" s="128">
        <v>95000</v>
      </c>
      <c r="CB51" s="129">
        <f>IFERROR(CA51/BW51,"-")</f>
        <v>47500</v>
      </c>
      <c r="CC51" s="130"/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5</v>
      </c>
      <c r="CP51" s="139">
        <v>116000</v>
      </c>
      <c r="CQ51" s="139">
        <v>95000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160</v>
      </c>
      <c r="C52" s="189"/>
      <c r="D52" s="189"/>
      <c r="E52" s="189"/>
      <c r="F52" s="189" t="s">
        <v>69</v>
      </c>
      <c r="G52" s="88"/>
      <c r="H52" s="88"/>
      <c r="I52" s="88"/>
      <c r="J52" s="180"/>
      <c r="K52" s="79">
        <v>33</v>
      </c>
      <c r="L52" s="79">
        <v>21</v>
      </c>
      <c r="M52" s="79">
        <v>10</v>
      </c>
      <c r="N52" s="89">
        <v>11</v>
      </c>
      <c r="O52" s="90">
        <v>0</v>
      </c>
      <c r="P52" s="91">
        <f>N52+O52</f>
        <v>11</v>
      </c>
      <c r="Q52" s="80">
        <f>IFERROR(P52/M52,"-")</f>
        <v>1.1</v>
      </c>
      <c r="R52" s="79">
        <v>1</v>
      </c>
      <c r="S52" s="79">
        <v>4</v>
      </c>
      <c r="T52" s="80">
        <f>IFERROR(R52/(P52),"-")</f>
        <v>0.090909090909091</v>
      </c>
      <c r="U52" s="186"/>
      <c r="V52" s="82">
        <v>2</v>
      </c>
      <c r="W52" s="80">
        <f>IF(P52=0,"-",V52/P52)</f>
        <v>0.18181818181818</v>
      </c>
      <c r="X52" s="185">
        <v>189000</v>
      </c>
      <c r="Y52" s="186">
        <f>IFERROR(X52/P52,"-")</f>
        <v>17181.818181818</v>
      </c>
      <c r="Z52" s="186">
        <f>IFERROR(X52/V52,"-")</f>
        <v>94500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3</v>
      </c>
      <c r="BF52" s="111">
        <f>IF(P52=0,"",IF(BE52=0,"",(BE52/P52)))</f>
        <v>0.27272727272727</v>
      </c>
      <c r="BG52" s="110">
        <v>1</v>
      </c>
      <c r="BH52" s="112">
        <f>IFERROR(BG52/BE52,"-")</f>
        <v>0.33333333333333</v>
      </c>
      <c r="BI52" s="113">
        <v>180000</v>
      </c>
      <c r="BJ52" s="114">
        <f>IFERROR(BI52/BE52,"-")</f>
        <v>60000</v>
      </c>
      <c r="BK52" s="115"/>
      <c r="BL52" s="115"/>
      <c r="BM52" s="115">
        <v>1</v>
      </c>
      <c r="BN52" s="117">
        <v>6</v>
      </c>
      <c r="BO52" s="118">
        <f>IF(P52=0,"",IF(BN52=0,"",(BN52/P52)))</f>
        <v>0.54545454545455</v>
      </c>
      <c r="BP52" s="119">
        <v>1</v>
      </c>
      <c r="BQ52" s="120">
        <f>IFERROR(BP52/BN52,"-")</f>
        <v>0.16666666666667</v>
      </c>
      <c r="BR52" s="121">
        <v>9000</v>
      </c>
      <c r="BS52" s="122">
        <f>IFERROR(BR52/BN52,"-")</f>
        <v>1500</v>
      </c>
      <c r="BT52" s="123"/>
      <c r="BU52" s="123"/>
      <c r="BV52" s="123">
        <v>1</v>
      </c>
      <c r="BW52" s="124">
        <v>2</v>
      </c>
      <c r="BX52" s="125">
        <f>IF(P52=0,"",IF(BW52=0,"",(BW52/P52)))</f>
        <v>0.18181818181818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2</v>
      </c>
      <c r="CP52" s="139">
        <v>189000</v>
      </c>
      <c r="CQ52" s="139">
        <v>180000</v>
      </c>
      <c r="CR52" s="139"/>
      <c r="CS52" s="140" t="str">
        <f>IF(AND(CQ52=0,CR52=0),"",IF(AND(CQ52&lt;=100000,CR52&lt;=100000),"",IF(CQ52/CP52&gt;0.7,"男高",IF(CR52/CP52&gt;0.7,"女高",""))))</f>
        <v>男高</v>
      </c>
    </row>
    <row r="53" spans="1:98">
      <c r="A53" s="30"/>
      <c r="B53" s="85"/>
      <c r="C53" s="86"/>
      <c r="D53" s="86"/>
      <c r="E53" s="86"/>
      <c r="F53" s="87"/>
      <c r="G53" s="88"/>
      <c r="H53" s="88"/>
      <c r="I53" s="88"/>
      <c r="J53" s="181"/>
      <c r="K53" s="34"/>
      <c r="L53" s="34"/>
      <c r="M53" s="31"/>
      <c r="N53" s="23"/>
      <c r="O53" s="23"/>
      <c r="P53" s="23"/>
      <c r="Q53" s="32"/>
      <c r="R53" s="32"/>
      <c r="S53" s="23"/>
      <c r="T53" s="32"/>
      <c r="U53" s="187"/>
      <c r="V53" s="25"/>
      <c r="W53" s="25"/>
      <c r="X53" s="187"/>
      <c r="Y53" s="187"/>
      <c r="Z53" s="187"/>
      <c r="AA53" s="187"/>
      <c r="AB53" s="33"/>
      <c r="AC53" s="57"/>
      <c r="AD53" s="61"/>
      <c r="AE53" s="62"/>
      <c r="AF53" s="61"/>
      <c r="AG53" s="65"/>
      <c r="AH53" s="66"/>
      <c r="AI53" s="67"/>
      <c r="AJ53" s="68"/>
      <c r="AK53" s="68"/>
      <c r="AL53" s="68"/>
      <c r="AM53" s="61"/>
      <c r="AN53" s="62"/>
      <c r="AO53" s="61"/>
      <c r="AP53" s="65"/>
      <c r="AQ53" s="66"/>
      <c r="AR53" s="67"/>
      <c r="AS53" s="68"/>
      <c r="AT53" s="68"/>
      <c r="AU53" s="68"/>
      <c r="AV53" s="61"/>
      <c r="AW53" s="62"/>
      <c r="AX53" s="61"/>
      <c r="AY53" s="65"/>
      <c r="AZ53" s="66"/>
      <c r="BA53" s="67"/>
      <c r="BB53" s="68"/>
      <c r="BC53" s="68"/>
      <c r="BD53" s="68"/>
      <c r="BE53" s="61"/>
      <c r="BF53" s="62"/>
      <c r="BG53" s="61"/>
      <c r="BH53" s="65"/>
      <c r="BI53" s="66"/>
      <c r="BJ53" s="67"/>
      <c r="BK53" s="68"/>
      <c r="BL53" s="68"/>
      <c r="BM53" s="68"/>
      <c r="BN53" s="63"/>
      <c r="BO53" s="64"/>
      <c r="BP53" s="61"/>
      <c r="BQ53" s="65"/>
      <c r="BR53" s="66"/>
      <c r="BS53" s="67"/>
      <c r="BT53" s="68"/>
      <c r="BU53" s="68"/>
      <c r="BV53" s="68"/>
      <c r="BW53" s="63"/>
      <c r="BX53" s="64"/>
      <c r="BY53" s="61"/>
      <c r="BZ53" s="65"/>
      <c r="CA53" s="66"/>
      <c r="CB53" s="67"/>
      <c r="CC53" s="68"/>
      <c r="CD53" s="68"/>
      <c r="CE53" s="68"/>
      <c r="CF53" s="63"/>
      <c r="CG53" s="64"/>
      <c r="CH53" s="61"/>
      <c r="CI53" s="65"/>
      <c r="CJ53" s="66"/>
      <c r="CK53" s="67"/>
      <c r="CL53" s="68"/>
      <c r="CM53" s="68"/>
      <c r="CN53" s="68"/>
      <c r="CO53" s="69"/>
      <c r="CP53" s="66"/>
      <c r="CQ53" s="66"/>
      <c r="CR53" s="66"/>
      <c r="CS53" s="70"/>
    </row>
    <row r="54" spans="1:98">
      <c r="A54" s="30"/>
      <c r="B54" s="37"/>
      <c r="C54" s="21"/>
      <c r="D54" s="21"/>
      <c r="E54" s="21"/>
      <c r="F54" s="22"/>
      <c r="G54" s="36"/>
      <c r="H54" s="36"/>
      <c r="I54" s="73"/>
      <c r="J54" s="182"/>
      <c r="K54" s="34"/>
      <c r="L54" s="34"/>
      <c r="M54" s="31"/>
      <c r="N54" s="23"/>
      <c r="O54" s="23"/>
      <c r="P54" s="23"/>
      <c r="Q54" s="32"/>
      <c r="R54" s="32"/>
      <c r="S54" s="23"/>
      <c r="T54" s="32"/>
      <c r="U54" s="187"/>
      <c r="V54" s="25"/>
      <c r="W54" s="25"/>
      <c r="X54" s="187"/>
      <c r="Y54" s="187"/>
      <c r="Z54" s="187"/>
      <c r="AA54" s="187"/>
      <c r="AB54" s="33"/>
      <c r="AC54" s="59"/>
      <c r="AD54" s="61"/>
      <c r="AE54" s="62"/>
      <c r="AF54" s="61"/>
      <c r="AG54" s="65"/>
      <c r="AH54" s="66"/>
      <c r="AI54" s="67"/>
      <c r="AJ54" s="68"/>
      <c r="AK54" s="68"/>
      <c r="AL54" s="68"/>
      <c r="AM54" s="61"/>
      <c r="AN54" s="62"/>
      <c r="AO54" s="61"/>
      <c r="AP54" s="65"/>
      <c r="AQ54" s="66"/>
      <c r="AR54" s="67"/>
      <c r="AS54" s="68"/>
      <c r="AT54" s="68"/>
      <c r="AU54" s="68"/>
      <c r="AV54" s="61"/>
      <c r="AW54" s="62"/>
      <c r="AX54" s="61"/>
      <c r="AY54" s="65"/>
      <c r="AZ54" s="66"/>
      <c r="BA54" s="67"/>
      <c r="BB54" s="68"/>
      <c r="BC54" s="68"/>
      <c r="BD54" s="68"/>
      <c r="BE54" s="61"/>
      <c r="BF54" s="62"/>
      <c r="BG54" s="61"/>
      <c r="BH54" s="65"/>
      <c r="BI54" s="66"/>
      <c r="BJ54" s="67"/>
      <c r="BK54" s="68"/>
      <c r="BL54" s="68"/>
      <c r="BM54" s="68"/>
      <c r="BN54" s="63"/>
      <c r="BO54" s="64"/>
      <c r="BP54" s="61"/>
      <c r="BQ54" s="65"/>
      <c r="BR54" s="66"/>
      <c r="BS54" s="67"/>
      <c r="BT54" s="68"/>
      <c r="BU54" s="68"/>
      <c r="BV54" s="68"/>
      <c r="BW54" s="63"/>
      <c r="BX54" s="64"/>
      <c r="BY54" s="61"/>
      <c r="BZ54" s="65"/>
      <c r="CA54" s="66"/>
      <c r="CB54" s="67"/>
      <c r="CC54" s="68"/>
      <c r="CD54" s="68"/>
      <c r="CE54" s="68"/>
      <c r="CF54" s="63"/>
      <c r="CG54" s="64"/>
      <c r="CH54" s="61"/>
      <c r="CI54" s="65"/>
      <c r="CJ54" s="66"/>
      <c r="CK54" s="67"/>
      <c r="CL54" s="68"/>
      <c r="CM54" s="68"/>
      <c r="CN54" s="68"/>
      <c r="CO54" s="69"/>
      <c r="CP54" s="66"/>
      <c r="CQ54" s="66"/>
      <c r="CR54" s="66"/>
      <c r="CS54" s="70"/>
    </row>
    <row r="55" spans="1:98">
      <c r="A55" s="19">
        <f>AB55</f>
        <v>3.0824919614148</v>
      </c>
      <c r="B55" s="39"/>
      <c r="C55" s="39"/>
      <c r="D55" s="39"/>
      <c r="E55" s="39"/>
      <c r="F55" s="39"/>
      <c r="G55" s="40" t="s">
        <v>161</v>
      </c>
      <c r="H55" s="40"/>
      <c r="I55" s="40"/>
      <c r="J55" s="183">
        <f>SUM(J6:J54)</f>
        <v>3732000</v>
      </c>
      <c r="K55" s="41">
        <f>SUM(K6:K54)</f>
        <v>1428</v>
      </c>
      <c r="L55" s="41">
        <f>SUM(L6:L54)</f>
        <v>637</v>
      </c>
      <c r="M55" s="41">
        <f>SUM(M6:M54)</f>
        <v>2434</v>
      </c>
      <c r="N55" s="41">
        <f>SUM(N6:N54)</f>
        <v>576</v>
      </c>
      <c r="O55" s="41">
        <f>SUM(O6:O54)</f>
        <v>2</v>
      </c>
      <c r="P55" s="41">
        <f>SUM(P6:P54)</f>
        <v>578</v>
      </c>
      <c r="Q55" s="42">
        <f>IFERROR(P55/M55,"-")</f>
        <v>0.23746918652424</v>
      </c>
      <c r="R55" s="76">
        <f>SUM(R6:R54)</f>
        <v>143</v>
      </c>
      <c r="S55" s="76">
        <f>SUM(S6:S54)</f>
        <v>164</v>
      </c>
      <c r="T55" s="42">
        <f>IFERROR(R55/P55,"-")</f>
        <v>0.24740484429066</v>
      </c>
      <c r="U55" s="188">
        <f>IFERROR(J55/P55,"-")</f>
        <v>6456.7474048443</v>
      </c>
      <c r="V55" s="44">
        <f>SUM(V6:V54)</f>
        <v>153</v>
      </c>
      <c r="W55" s="42">
        <f>IFERROR(V55/P55,"-")</f>
        <v>0.26470588235294</v>
      </c>
      <c r="X55" s="183">
        <f>SUM(X6:X54)</f>
        <v>11503860</v>
      </c>
      <c r="Y55" s="183">
        <f>IFERROR(X55/P55,"-")</f>
        <v>19902.871972318</v>
      </c>
      <c r="Z55" s="183">
        <f>IFERROR(X55/V55,"-")</f>
        <v>75188.62745098</v>
      </c>
      <c r="AA55" s="183">
        <f>X55-J55</f>
        <v>7771860</v>
      </c>
      <c r="AB55" s="45">
        <f>X55/J55</f>
        <v>3.0824919614148</v>
      </c>
      <c r="AC55" s="58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3"/>
    <mergeCell ref="J8:J13"/>
    <mergeCell ref="U8:U13"/>
    <mergeCell ref="AA8:AA13"/>
    <mergeCell ref="AB8:AB13"/>
    <mergeCell ref="A14:A18"/>
    <mergeCell ref="J14:J18"/>
    <mergeCell ref="U14:U18"/>
    <mergeCell ref="AA14:AA18"/>
    <mergeCell ref="AB14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162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1.069696969697</v>
      </c>
      <c r="B6" s="189" t="s">
        <v>163</v>
      </c>
      <c r="C6" s="189" t="s">
        <v>164</v>
      </c>
      <c r="D6" s="189" t="s">
        <v>165</v>
      </c>
      <c r="E6" s="189" t="s">
        <v>166</v>
      </c>
      <c r="F6" s="189" t="s">
        <v>64</v>
      </c>
      <c r="G6" s="88" t="s">
        <v>167</v>
      </c>
      <c r="H6" s="88" t="s">
        <v>168</v>
      </c>
      <c r="I6" s="88" t="s">
        <v>169</v>
      </c>
      <c r="J6" s="180">
        <v>330000</v>
      </c>
      <c r="K6" s="79">
        <v>36</v>
      </c>
      <c r="L6" s="79">
        <v>0</v>
      </c>
      <c r="M6" s="79">
        <v>92</v>
      </c>
      <c r="N6" s="89">
        <v>23</v>
      </c>
      <c r="O6" s="90">
        <v>0</v>
      </c>
      <c r="P6" s="91">
        <f>N6+O6</f>
        <v>23</v>
      </c>
      <c r="Q6" s="80">
        <f>IFERROR(P6/M6,"-")</f>
        <v>0.25</v>
      </c>
      <c r="R6" s="79">
        <v>3</v>
      </c>
      <c r="S6" s="79">
        <v>8</v>
      </c>
      <c r="T6" s="80">
        <f>IFERROR(R6/(P6),"-")</f>
        <v>0.1304347826087</v>
      </c>
      <c r="U6" s="186">
        <f>IFERROR(J6/SUM(N6:O7),"-")</f>
        <v>7857.1428571429</v>
      </c>
      <c r="V6" s="82">
        <v>2</v>
      </c>
      <c r="W6" s="80">
        <f>IF(P6=0,"-",V6/P6)</f>
        <v>0.08695652173913</v>
      </c>
      <c r="X6" s="185">
        <v>11000</v>
      </c>
      <c r="Y6" s="186">
        <f>IFERROR(X6/P6,"-")</f>
        <v>478.26086956522</v>
      </c>
      <c r="Z6" s="186">
        <f>IFERROR(X6/V6,"-")</f>
        <v>5500</v>
      </c>
      <c r="AA6" s="180">
        <f>SUM(X6:X7)-SUM(J6:J7)</f>
        <v>23000</v>
      </c>
      <c r="AB6" s="83">
        <f>SUM(X6:X7)/SUM(J6:J7)</f>
        <v>1.069696969697</v>
      </c>
      <c r="AC6" s="77"/>
      <c r="AD6" s="92">
        <v>1</v>
      </c>
      <c r="AE6" s="93">
        <f>IF(P6=0,"",IF(AD6=0,"",(AD6/P6)))</f>
        <v>0.043478260869565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6</v>
      </c>
      <c r="AN6" s="99">
        <f>IF(P6=0,"",IF(AM6=0,"",(AM6/P6)))</f>
        <v>0.26086956521739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0.1304347826087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8</v>
      </c>
      <c r="BF6" s="111">
        <f>IF(P6=0,"",IF(BE6=0,"",(BE6/P6)))</f>
        <v>0.34782608695652</v>
      </c>
      <c r="BG6" s="110">
        <v>1</v>
      </c>
      <c r="BH6" s="112">
        <f>IFERROR(BG6/BE6,"-")</f>
        <v>0.125</v>
      </c>
      <c r="BI6" s="113">
        <v>5000</v>
      </c>
      <c r="BJ6" s="114">
        <f>IFERROR(BI6/BE6,"-")</f>
        <v>625</v>
      </c>
      <c r="BK6" s="115">
        <v>1</v>
      </c>
      <c r="BL6" s="115"/>
      <c r="BM6" s="115"/>
      <c r="BN6" s="117">
        <v>4</v>
      </c>
      <c r="BO6" s="118">
        <f>IF(P6=0,"",IF(BN6=0,"",(BN6/P6)))</f>
        <v>0.17391304347826</v>
      </c>
      <c r="BP6" s="119">
        <v>1</v>
      </c>
      <c r="BQ6" s="120">
        <f>IFERROR(BP6/BN6,"-")</f>
        <v>0.25</v>
      </c>
      <c r="BR6" s="121">
        <v>6000</v>
      </c>
      <c r="BS6" s="122">
        <f>IFERROR(BR6/BN6,"-")</f>
        <v>1500</v>
      </c>
      <c r="BT6" s="123"/>
      <c r="BU6" s="123">
        <v>1</v>
      </c>
      <c r="BV6" s="123"/>
      <c r="BW6" s="124">
        <v>1</v>
      </c>
      <c r="BX6" s="125">
        <f>IF(P6=0,"",IF(BW6=0,"",(BW6/P6)))</f>
        <v>0.043478260869565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11000</v>
      </c>
      <c r="CQ6" s="139">
        <v>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170</v>
      </c>
      <c r="C7" s="189"/>
      <c r="D7" s="189"/>
      <c r="E7" s="189"/>
      <c r="F7" s="189" t="s">
        <v>69</v>
      </c>
      <c r="G7" s="88"/>
      <c r="H7" s="88"/>
      <c r="I7" s="88"/>
      <c r="J7" s="180"/>
      <c r="K7" s="79">
        <v>66</v>
      </c>
      <c r="L7" s="79">
        <v>35</v>
      </c>
      <c r="M7" s="79">
        <v>24</v>
      </c>
      <c r="N7" s="89">
        <v>19</v>
      </c>
      <c r="O7" s="90">
        <v>0</v>
      </c>
      <c r="P7" s="91">
        <f>N7+O7</f>
        <v>19</v>
      </c>
      <c r="Q7" s="80">
        <f>IFERROR(P7/M7,"-")</f>
        <v>0.79166666666667</v>
      </c>
      <c r="R7" s="79">
        <v>4</v>
      </c>
      <c r="S7" s="79">
        <v>6</v>
      </c>
      <c r="T7" s="80">
        <f>IFERROR(R7/(P7),"-")</f>
        <v>0.21052631578947</v>
      </c>
      <c r="U7" s="186"/>
      <c r="V7" s="82">
        <v>7</v>
      </c>
      <c r="W7" s="80">
        <f>IF(P7=0,"-",V7/P7)</f>
        <v>0.36842105263158</v>
      </c>
      <c r="X7" s="185">
        <v>342000</v>
      </c>
      <c r="Y7" s="186">
        <f>IFERROR(X7/P7,"-")</f>
        <v>18000</v>
      </c>
      <c r="Z7" s="186">
        <f>IFERROR(X7/V7,"-")</f>
        <v>48857.142857143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5</v>
      </c>
      <c r="AN7" s="99">
        <f>IF(P7=0,"",IF(AM7=0,"",(AM7/P7)))</f>
        <v>0.26315789473684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0.052631578947368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0.15789473684211</v>
      </c>
      <c r="BG7" s="110">
        <v>2</v>
      </c>
      <c r="BH7" s="112">
        <f>IFERROR(BG7/BE7,"-")</f>
        <v>0.66666666666667</v>
      </c>
      <c r="BI7" s="113">
        <v>303000</v>
      </c>
      <c r="BJ7" s="114">
        <f>IFERROR(BI7/BE7,"-")</f>
        <v>101000</v>
      </c>
      <c r="BK7" s="115">
        <v>1</v>
      </c>
      <c r="BL7" s="115"/>
      <c r="BM7" s="115">
        <v>1</v>
      </c>
      <c r="BN7" s="117">
        <v>8</v>
      </c>
      <c r="BO7" s="118">
        <f>IF(P7=0,"",IF(BN7=0,"",(BN7/P7)))</f>
        <v>0.42105263157895</v>
      </c>
      <c r="BP7" s="119">
        <v>3</v>
      </c>
      <c r="BQ7" s="120">
        <f>IFERROR(BP7/BN7,"-")</f>
        <v>0.375</v>
      </c>
      <c r="BR7" s="121">
        <v>35000</v>
      </c>
      <c r="BS7" s="122">
        <f>IFERROR(BR7/BN7,"-")</f>
        <v>4375</v>
      </c>
      <c r="BT7" s="123">
        <v>1</v>
      </c>
      <c r="BU7" s="123"/>
      <c r="BV7" s="123">
        <v>2</v>
      </c>
      <c r="BW7" s="124">
        <v>1</v>
      </c>
      <c r="BX7" s="125">
        <f>IF(P7=0,"",IF(BW7=0,"",(BW7/P7)))</f>
        <v>0.052631578947368</v>
      </c>
      <c r="BY7" s="126">
        <v>1</v>
      </c>
      <c r="BZ7" s="127">
        <f>IFERROR(BY7/BW7,"-")</f>
        <v>1</v>
      </c>
      <c r="CA7" s="128">
        <v>3000</v>
      </c>
      <c r="CB7" s="129">
        <f>IFERROR(CA7/BW7,"-")</f>
        <v>3000</v>
      </c>
      <c r="CC7" s="130">
        <v>1</v>
      </c>
      <c r="CD7" s="130"/>
      <c r="CE7" s="130"/>
      <c r="CF7" s="131">
        <v>1</v>
      </c>
      <c r="CG7" s="132">
        <f>IF(P7=0,"",IF(CF7=0,"",(CF7/P7)))</f>
        <v>0.052631578947368</v>
      </c>
      <c r="CH7" s="133">
        <v>1</v>
      </c>
      <c r="CI7" s="134">
        <f>IFERROR(CH7/CF7,"-")</f>
        <v>1</v>
      </c>
      <c r="CJ7" s="135">
        <v>1000</v>
      </c>
      <c r="CK7" s="136">
        <f>IFERROR(CJ7/CF7,"-")</f>
        <v>1000</v>
      </c>
      <c r="CL7" s="137">
        <v>1</v>
      </c>
      <c r="CM7" s="137"/>
      <c r="CN7" s="137"/>
      <c r="CO7" s="138">
        <v>7</v>
      </c>
      <c r="CP7" s="139">
        <v>342000</v>
      </c>
      <c r="CQ7" s="139">
        <v>300000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2.7072072072072</v>
      </c>
      <c r="B8" s="189" t="s">
        <v>171</v>
      </c>
      <c r="C8" s="189" t="s">
        <v>172</v>
      </c>
      <c r="D8" s="189" t="s">
        <v>173</v>
      </c>
      <c r="E8" s="189" t="s">
        <v>174</v>
      </c>
      <c r="F8" s="189" t="s">
        <v>64</v>
      </c>
      <c r="G8" s="88" t="s">
        <v>175</v>
      </c>
      <c r="H8" s="88" t="s">
        <v>176</v>
      </c>
      <c r="I8" s="88" t="s">
        <v>177</v>
      </c>
      <c r="J8" s="180">
        <v>444000</v>
      </c>
      <c r="K8" s="79">
        <v>88</v>
      </c>
      <c r="L8" s="79">
        <v>0</v>
      </c>
      <c r="M8" s="79">
        <v>301</v>
      </c>
      <c r="N8" s="89">
        <v>43</v>
      </c>
      <c r="O8" s="90">
        <v>0</v>
      </c>
      <c r="P8" s="91">
        <f>N8+O8</f>
        <v>43</v>
      </c>
      <c r="Q8" s="80">
        <f>IFERROR(P8/M8,"-")</f>
        <v>0.14285714285714</v>
      </c>
      <c r="R8" s="79">
        <v>7</v>
      </c>
      <c r="S8" s="79">
        <v>21</v>
      </c>
      <c r="T8" s="80">
        <f>IFERROR(R8/(P8),"-")</f>
        <v>0.16279069767442</v>
      </c>
      <c r="U8" s="186">
        <f>IFERROR(J8/SUM(N8:O9),"-")</f>
        <v>5285.7142857143</v>
      </c>
      <c r="V8" s="82">
        <v>10</v>
      </c>
      <c r="W8" s="80">
        <f>IF(P8=0,"-",V8/P8)</f>
        <v>0.23255813953488</v>
      </c>
      <c r="X8" s="185">
        <v>823000</v>
      </c>
      <c r="Y8" s="186">
        <f>IFERROR(X8/P8,"-")</f>
        <v>19139.534883721</v>
      </c>
      <c r="Z8" s="186">
        <f>IFERROR(X8/V8,"-")</f>
        <v>82300</v>
      </c>
      <c r="AA8" s="180">
        <f>SUM(X8:X9)-SUM(J8:J9)</f>
        <v>758000</v>
      </c>
      <c r="AB8" s="83">
        <f>SUM(X8:X9)/SUM(J8:J9)</f>
        <v>2.7072072072072</v>
      </c>
      <c r="AC8" s="77"/>
      <c r="AD8" s="92">
        <v>1</v>
      </c>
      <c r="AE8" s="93">
        <f>IF(P8=0,"",IF(AD8=0,"",(AD8/P8)))</f>
        <v>0.023255813953488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5</v>
      </c>
      <c r="AN8" s="99">
        <f>IF(P8=0,"",IF(AM8=0,"",(AM8/P8)))</f>
        <v>0.11627906976744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0.069767441860465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22</v>
      </c>
      <c r="BO8" s="118">
        <f>IF(P8=0,"",IF(BN8=0,"",(BN8/P8)))</f>
        <v>0.51162790697674</v>
      </c>
      <c r="BP8" s="119">
        <v>5</v>
      </c>
      <c r="BQ8" s="120">
        <f>IFERROR(BP8/BN8,"-")</f>
        <v>0.22727272727273</v>
      </c>
      <c r="BR8" s="121">
        <v>27000</v>
      </c>
      <c r="BS8" s="122">
        <f>IFERROR(BR8/BN8,"-")</f>
        <v>1227.2727272727</v>
      </c>
      <c r="BT8" s="123">
        <v>3</v>
      </c>
      <c r="BU8" s="123">
        <v>1</v>
      </c>
      <c r="BV8" s="123">
        <v>1</v>
      </c>
      <c r="BW8" s="124">
        <v>11</v>
      </c>
      <c r="BX8" s="125">
        <f>IF(P8=0,"",IF(BW8=0,"",(BW8/P8)))</f>
        <v>0.25581395348837</v>
      </c>
      <c r="BY8" s="126">
        <v>4</v>
      </c>
      <c r="BZ8" s="127">
        <f>IFERROR(BY8/BW8,"-")</f>
        <v>0.36363636363636</v>
      </c>
      <c r="CA8" s="128">
        <v>46000</v>
      </c>
      <c r="CB8" s="129">
        <f>IFERROR(CA8/BW8,"-")</f>
        <v>4181.8181818182</v>
      </c>
      <c r="CC8" s="130">
        <v>1</v>
      </c>
      <c r="CD8" s="130"/>
      <c r="CE8" s="130">
        <v>3</v>
      </c>
      <c r="CF8" s="131">
        <v>1</v>
      </c>
      <c r="CG8" s="132">
        <f>IF(P8=0,"",IF(CF8=0,"",(CF8/P8)))</f>
        <v>0.023255813953488</v>
      </c>
      <c r="CH8" s="133">
        <v>1</v>
      </c>
      <c r="CI8" s="134">
        <f>IFERROR(CH8/CF8,"-")</f>
        <v>1</v>
      </c>
      <c r="CJ8" s="135">
        <v>750000</v>
      </c>
      <c r="CK8" s="136">
        <f>IFERROR(CJ8/CF8,"-")</f>
        <v>750000</v>
      </c>
      <c r="CL8" s="137"/>
      <c r="CM8" s="137"/>
      <c r="CN8" s="137">
        <v>1</v>
      </c>
      <c r="CO8" s="138">
        <v>10</v>
      </c>
      <c r="CP8" s="139">
        <v>823000</v>
      </c>
      <c r="CQ8" s="139">
        <v>750000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178</v>
      </c>
      <c r="C9" s="189"/>
      <c r="D9" s="189"/>
      <c r="E9" s="189"/>
      <c r="F9" s="189" t="s">
        <v>69</v>
      </c>
      <c r="G9" s="88"/>
      <c r="H9" s="88"/>
      <c r="I9" s="88"/>
      <c r="J9" s="180"/>
      <c r="K9" s="79">
        <v>193</v>
      </c>
      <c r="L9" s="79">
        <v>96</v>
      </c>
      <c r="M9" s="79">
        <v>84</v>
      </c>
      <c r="N9" s="89">
        <v>41</v>
      </c>
      <c r="O9" s="90">
        <v>0</v>
      </c>
      <c r="P9" s="91">
        <f>N9+O9</f>
        <v>41</v>
      </c>
      <c r="Q9" s="80">
        <f>IFERROR(P9/M9,"-")</f>
        <v>0.48809523809524</v>
      </c>
      <c r="R9" s="79">
        <v>13</v>
      </c>
      <c r="S9" s="79">
        <v>8</v>
      </c>
      <c r="T9" s="80">
        <f>IFERROR(R9/(P9),"-")</f>
        <v>0.31707317073171</v>
      </c>
      <c r="U9" s="186"/>
      <c r="V9" s="82">
        <v>15</v>
      </c>
      <c r="W9" s="80">
        <f>IF(P9=0,"-",V9/P9)</f>
        <v>0.36585365853659</v>
      </c>
      <c r="X9" s="185">
        <v>379000</v>
      </c>
      <c r="Y9" s="186">
        <f>IFERROR(X9/P9,"-")</f>
        <v>9243.9024390244</v>
      </c>
      <c r="Z9" s="186">
        <f>IFERROR(X9/V9,"-")</f>
        <v>25266.666666667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5</v>
      </c>
      <c r="BF9" s="111">
        <f>IF(P9=0,"",IF(BE9=0,"",(BE9/P9)))</f>
        <v>0.1219512195122</v>
      </c>
      <c r="BG9" s="110">
        <v>2</v>
      </c>
      <c r="BH9" s="112">
        <f>IFERROR(BG9/BE9,"-")</f>
        <v>0.4</v>
      </c>
      <c r="BI9" s="113">
        <v>18000</v>
      </c>
      <c r="BJ9" s="114">
        <f>IFERROR(BI9/BE9,"-")</f>
        <v>3600</v>
      </c>
      <c r="BK9" s="115">
        <v>1</v>
      </c>
      <c r="BL9" s="115"/>
      <c r="BM9" s="115">
        <v>1</v>
      </c>
      <c r="BN9" s="117">
        <v>17</v>
      </c>
      <c r="BO9" s="118">
        <f>IF(P9=0,"",IF(BN9=0,"",(BN9/P9)))</f>
        <v>0.41463414634146</v>
      </c>
      <c r="BP9" s="119">
        <v>6</v>
      </c>
      <c r="BQ9" s="120">
        <f>IFERROR(BP9/BN9,"-")</f>
        <v>0.35294117647059</v>
      </c>
      <c r="BR9" s="121">
        <v>237000</v>
      </c>
      <c r="BS9" s="122">
        <f>IFERROR(BR9/BN9,"-")</f>
        <v>13941.176470588</v>
      </c>
      <c r="BT9" s="123">
        <v>2</v>
      </c>
      <c r="BU9" s="123"/>
      <c r="BV9" s="123">
        <v>4</v>
      </c>
      <c r="BW9" s="124">
        <v>17</v>
      </c>
      <c r="BX9" s="125">
        <f>IF(P9=0,"",IF(BW9=0,"",(BW9/P9)))</f>
        <v>0.41463414634146</v>
      </c>
      <c r="BY9" s="126">
        <v>7</v>
      </c>
      <c r="BZ9" s="127">
        <f>IFERROR(BY9/BW9,"-")</f>
        <v>0.41176470588235</v>
      </c>
      <c r="CA9" s="128">
        <v>124000</v>
      </c>
      <c r="CB9" s="129">
        <f>IFERROR(CA9/BW9,"-")</f>
        <v>7294.1176470588</v>
      </c>
      <c r="CC9" s="130">
        <v>2</v>
      </c>
      <c r="CD9" s="130">
        <v>1</v>
      </c>
      <c r="CE9" s="130">
        <v>4</v>
      </c>
      <c r="CF9" s="131">
        <v>2</v>
      </c>
      <c r="CG9" s="132">
        <f>IF(P9=0,"",IF(CF9=0,"",(CF9/P9)))</f>
        <v>0.048780487804878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15</v>
      </c>
      <c r="CP9" s="139">
        <v>379000</v>
      </c>
      <c r="CQ9" s="139">
        <v>116000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2.0090439276486</v>
      </c>
      <c r="B12" s="39"/>
      <c r="C12" s="39"/>
      <c r="D12" s="39"/>
      <c r="E12" s="39"/>
      <c r="F12" s="39"/>
      <c r="G12" s="40" t="s">
        <v>179</v>
      </c>
      <c r="H12" s="40"/>
      <c r="I12" s="40"/>
      <c r="J12" s="183">
        <f>SUM(J6:J11)</f>
        <v>774000</v>
      </c>
      <c r="K12" s="41">
        <f>SUM(K6:K11)</f>
        <v>383</v>
      </c>
      <c r="L12" s="41">
        <f>SUM(L6:L11)</f>
        <v>131</v>
      </c>
      <c r="M12" s="41">
        <f>SUM(M6:M11)</f>
        <v>501</v>
      </c>
      <c r="N12" s="41">
        <f>SUM(N6:N11)</f>
        <v>126</v>
      </c>
      <c r="O12" s="41">
        <f>SUM(O6:O11)</f>
        <v>0</v>
      </c>
      <c r="P12" s="41">
        <f>SUM(P6:P11)</f>
        <v>126</v>
      </c>
      <c r="Q12" s="42">
        <f>IFERROR(P12/M12,"-")</f>
        <v>0.25149700598802</v>
      </c>
      <c r="R12" s="76">
        <f>SUM(R6:R11)</f>
        <v>27</v>
      </c>
      <c r="S12" s="76">
        <f>SUM(S6:S11)</f>
        <v>43</v>
      </c>
      <c r="T12" s="42">
        <f>IFERROR(R12/P12,"-")</f>
        <v>0.21428571428571</v>
      </c>
      <c r="U12" s="188">
        <f>IFERROR(J12/P12,"-")</f>
        <v>6142.8571428571</v>
      </c>
      <c r="V12" s="44">
        <f>SUM(V6:V11)</f>
        <v>34</v>
      </c>
      <c r="W12" s="42">
        <f>IFERROR(V12/P12,"-")</f>
        <v>0.26984126984127</v>
      </c>
      <c r="X12" s="183">
        <f>SUM(X6:X11)</f>
        <v>1555000</v>
      </c>
      <c r="Y12" s="183">
        <f>IFERROR(X12/P12,"-")</f>
        <v>12341.26984127</v>
      </c>
      <c r="Z12" s="183">
        <f>IFERROR(X12/V12,"-")</f>
        <v>45735.294117647</v>
      </c>
      <c r="AA12" s="183">
        <f>X12-J12</f>
        <v>781000</v>
      </c>
      <c r="AB12" s="45">
        <f>X12/J12</f>
        <v>2.0090439276486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