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<sst xmlns="http://schemas.openxmlformats.org/spreadsheetml/2006/main" uniqueCount="85">
  <si>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</si>
  <si>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</si>
  <si>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</si>
  <si>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</si>
  <si>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</si>
  <si>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</si>
  <si>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</si>
  <si>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</si>
  <si>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</si>
  <si>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</si>
  <si>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</si>
  <si>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</si>
  <si>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</si>
  <si>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</si>
  <si>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</si>
  <si>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</si>
  <si>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</si>
  <si>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</si>
  <si>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</si>
  <si>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</si>
  <si>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</si>
  <si>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</si>
  <si>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</si>
  <si>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</si>
  <si>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</si>
  <si>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03月</t>
  </si>
  <si>
    <t>パートナー</t>
  </si>
  <si>
    <t>最終更新日</t>
  </si>
  <si>
    <t>03月15日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</si>
  <si>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</si>
  <si>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</si>
  <si>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</si>
  <si>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</si>
  <si>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</si>
  <si>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</si>
  <si>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</si>
  <si>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</si>
  <si>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</si>
  <si>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</si>
  <si>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</si>
  <si>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</si>
  <si>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</si>
  <si>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</si>
  <si>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</si>
  <si>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</si>
  <si>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</si>
  <si>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</si>
  <si>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</si>
  <si>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</si>
  <si>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</si>
  <si>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</si>
  <si>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</si>
  <si>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</si>
  <si>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</si>
  <si>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</si>
  <si>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</si>
  <si>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</si>
  <si>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</si>
  <si>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</si>
  <si>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</si>
  <si>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</si>
  <si>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</si>
  <si>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</si>
  <si>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3/1～3/31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</si>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</sst>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0</v>
      </c>
      <c r="E6" s="34">
        <v>0</v>
      </c>
      <c r="F6" s="34">
        <v>0</v>
      </c>
      <c r="G6" s="34">
        <v>0</v>
      </c>
      <c r="H6" s="41">
        <v>0</v>
      </c>
      <c r="I6" s="42">
        <v>0</v>
      </c>
      <c r="J6" s="45">
        <f>H6+I6</f>
        <v>0</v>
      </c>
      <c r="K6" s="35" t="str">
        <f>IFERROR(J6/G6,"-")</f>
        <v>-</v>
      </c>
      <c r="L6" s="34">
        <v>0</v>
      </c>
      <c r="M6" s="34">
        <v>0</v>
      </c>
      <c r="N6" s="35" t="str">
        <f>IFERROR(L6/J6,"-")</f>
        <v>-</v>
      </c>
      <c r="O6" s="36" t="str">
        <f>IFERROR(D6/J6,"-")</f>
        <v>-</v>
      </c>
      <c r="P6" s="37">
        <v>0</v>
      </c>
      <c r="Q6" s="35" t="str">
        <f>IFERROR(P6/J6,"-")</f>
        <v>-</v>
      </c>
      <c r="R6" s="204">
        <v>0</v>
      </c>
      <c r="S6" s="205" t="str">
        <f>IFERROR(R6/J6,"-")</f>
        <v>-</v>
      </c>
      <c r="T6" s="205" t="str">
        <f>IFERROR(R6/P6,"-")</f>
        <v>-</v>
      </c>
      <c r="U6" s="199">
        <f>IFERROR(R6-D6,"-")</f>
        <v>0</v>
      </c>
      <c r="V6" s="38" t="str">
        <f>R6/D6</f>
        <v>0</v>
      </c>
      <c r="W6" s="32"/>
      <c r="X6" s="44"/>
    </row>
    <row r="7" spans="1:24">
      <c r="A7" s="33"/>
      <c r="B7" s="39" t="s">
        <v>24</v>
      </c>
      <c r="C7" s="39">
        <v>5</v>
      </c>
      <c r="D7" s="199">
        <v>1337873</v>
      </c>
      <c r="E7" s="34">
        <v>836</v>
      </c>
      <c r="F7" s="34">
        <v>0</v>
      </c>
      <c r="G7" s="34">
        <v>36476</v>
      </c>
      <c r="H7" s="41">
        <v>323</v>
      </c>
      <c r="I7" s="42">
        <v>2</v>
      </c>
      <c r="J7" s="45">
        <f>H7+I7</f>
        <v>325</v>
      </c>
      <c r="K7" s="35">
        <f>IFERROR(J7/G7,"-")</f>
        <v>0.0089099681982674</v>
      </c>
      <c r="L7" s="34">
        <v>238</v>
      </c>
      <c r="M7" s="34">
        <v>98</v>
      </c>
      <c r="N7" s="35">
        <f>IFERROR(L7/J7,"-")</f>
        <v>0.73230769230769</v>
      </c>
      <c r="O7" s="36">
        <f>IFERROR(D7/J7,"-")</f>
        <v>4116.5323076923</v>
      </c>
      <c r="P7" s="37">
        <v>39</v>
      </c>
      <c r="Q7" s="35">
        <f>IFERROR(P7/J7,"-")</f>
        <v>0.12</v>
      </c>
      <c r="R7" s="204">
        <v>367000</v>
      </c>
      <c r="S7" s="205">
        <f>IFERROR(R7/J7,"-")</f>
        <v>1129.2307692308</v>
      </c>
      <c r="T7" s="205">
        <f>IFERROR(R7/P7,"-")</f>
        <v>9410.2564102564</v>
      </c>
      <c r="U7" s="199">
        <f>IFERROR(R7-D7,"-")</f>
        <v>-970873</v>
      </c>
      <c r="V7" s="38">
        <f>R7/D7</f>
        <v>0.27431602252232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1337873</v>
      </c>
      <c r="E10" s="21">
        <f>SUM(E6:E8)</f>
        <v>836</v>
      </c>
      <c r="F10" s="21">
        <f>SUM(F6:F8)</f>
        <v>0</v>
      </c>
      <c r="G10" s="21">
        <f>SUM(G6:G8)</f>
        <v>36476</v>
      </c>
      <c r="H10" s="21">
        <f>SUM(H6:H8)</f>
        <v>323</v>
      </c>
      <c r="I10" s="21">
        <f>SUM(I6:I8)</f>
        <v>2</v>
      </c>
      <c r="J10" s="21">
        <f>SUM(J6:J8)</f>
        <v>325</v>
      </c>
      <c r="K10" s="22">
        <f>IFERROR(J10/G10,"-")</f>
        <v>0.0089099681982674</v>
      </c>
      <c r="L10" s="31">
        <f>SUM(L6:L8)</f>
        <v>238</v>
      </c>
      <c r="M10" s="31">
        <f>SUM(M6:M8)</f>
        <v>98</v>
      </c>
      <c r="N10" s="22">
        <f>IFERROR(L10/J10,"-")</f>
        <v>0.73230769230769</v>
      </c>
      <c r="O10" s="23">
        <f>IFERROR(D10/J10,"-")</f>
        <v>4116.5323076923</v>
      </c>
      <c r="P10" s="24">
        <f>SUM(P6:P8)</f>
        <v>39</v>
      </c>
      <c r="Q10" s="22">
        <f>IFERROR(P10/J10,"-")</f>
        <v>0.12</v>
      </c>
      <c r="R10" s="202">
        <f>SUM(R6:R8)</f>
        <v>367000</v>
      </c>
      <c r="S10" s="202">
        <f>IFERROR(R10/J10,"-")</f>
        <v>1129.2307692308</v>
      </c>
      <c r="T10" s="202">
        <f>IFERROR(R10/P10,"-")</f>
        <v>9410.2564102564</v>
      </c>
      <c r="U10" s="202">
        <f>SUM(U6:U8)</f>
        <v>-970873</v>
      </c>
      <c r="V10" s="25">
        <f>IFERROR(R10/D10,"-")</f>
        <v>0.27431602252232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 t="str">
        <f>Y8</f>
        <v>0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0</v>
      </c>
      <c r="H8" s="208">
        <v>1700</v>
      </c>
      <c r="I8" s="78">
        <v>0</v>
      </c>
      <c r="J8" s="78">
        <v>0</v>
      </c>
      <c r="K8" s="78">
        <v>0</v>
      </c>
      <c r="L8" s="79">
        <v>0</v>
      </c>
      <c r="M8" s="80">
        <v>0</v>
      </c>
      <c r="N8" s="81" t="str">
        <f>IFERROR(L8/K8,"-")</f>
        <v>-</v>
      </c>
      <c r="O8" s="78">
        <v>0</v>
      </c>
      <c r="P8" s="78">
        <v>0</v>
      </c>
      <c r="Q8" s="81" t="str">
        <f>IFERROR(O8/L8,"-")</f>
        <v>-</v>
      </c>
      <c r="R8" s="82" t="str">
        <f>IFERROR(G8/SUM(L8:L8),"-")</f>
        <v>-</v>
      </c>
      <c r="S8" s="83">
        <v>0</v>
      </c>
      <c r="T8" s="81" t="str">
        <f>IF(L8=0,"-",S8/L8)</f>
        <v>-</v>
      </c>
      <c r="U8" s="213"/>
      <c r="V8" s="214" t="str">
        <f>IFERROR(U8/L8,"-")</f>
        <v>-</v>
      </c>
      <c r="W8" s="214" t="str">
        <f>IFERROR(U8/S8,"-")</f>
        <v>-</v>
      </c>
      <c r="X8" s="208">
        <f>SUM(U8:U8)-SUM(G8:G8)</f>
        <v>0</v>
      </c>
      <c r="Y8" s="85" t="str">
        <f>SUM(U8:U8)/SUM(G8:G8)</f>
        <v>0</v>
      </c>
      <c r="AA8" s="86"/>
      <c r="AB8" s="87" t="str">
        <f>IF(L8=0,"",IF(AA8=0,"",(AA8/L8)))</f>
        <v/>
      </c>
      <c r="AC8" s="86"/>
      <c r="AD8" s="88" t="str">
        <f>IFERROR(AC8/AA8,"-")</f>
        <v>-</v>
      </c>
      <c r="AE8" s="89"/>
      <c r="AF8" s="90" t="str">
        <f>IFERROR(AE8/AA8,"-")</f>
        <v>-</v>
      </c>
      <c r="AG8" s="91"/>
      <c r="AH8" s="91"/>
      <c r="AI8" s="91"/>
      <c r="AJ8" s="92"/>
      <c r="AK8" s="93" t="str">
        <f>IF(L8=0,"",IF(AJ8=0,"",(AJ8/L8)))</f>
        <v/>
      </c>
      <c r="AL8" s="92"/>
      <c r="AM8" s="94" t="str">
        <f>IFERROR(AL8/AJ8,"-")</f>
        <v>-</v>
      </c>
      <c r="AN8" s="95"/>
      <c r="AO8" s="96" t="str">
        <f>IFERROR(AN8/AJ8,"-")</f>
        <v>-</v>
      </c>
      <c r="AP8" s="97"/>
      <c r="AQ8" s="97"/>
      <c r="AR8" s="97"/>
      <c r="AS8" s="98"/>
      <c r="AT8" s="99" t="str">
        <f>IF(L8=0,"",IF(AS8=0,"",(AS8/L8)))</f>
        <v/>
      </c>
      <c r="AU8" s="98"/>
      <c r="AV8" s="100" t="str">
        <f>IFERROR(AU8/AS8,"-")</f>
        <v>-</v>
      </c>
      <c r="AW8" s="101"/>
      <c r="AX8" s="102" t="str">
        <f>IFERROR(AW8/AS8,"-")</f>
        <v>-</v>
      </c>
      <c r="AY8" s="103"/>
      <c r="AZ8" s="103"/>
      <c r="BA8" s="103"/>
      <c r="BB8" s="104"/>
      <c r="BC8" s="105" t="str">
        <f>IF(L8=0,"",IF(BB8=0,"",(BB8/L8)))</f>
        <v/>
      </c>
      <c r="BD8" s="104"/>
      <c r="BE8" s="106" t="str">
        <f>IFERROR(BD8/BB8,"-")</f>
        <v>-</v>
      </c>
      <c r="BF8" s="107"/>
      <c r="BG8" s="108" t="str">
        <f>IFERROR(BF8/BB8,"-")</f>
        <v>-</v>
      </c>
      <c r="BH8" s="109"/>
      <c r="BI8" s="109"/>
      <c r="BJ8" s="109"/>
      <c r="BK8" s="110"/>
      <c r="BL8" s="111" t="str">
        <f>IF(L8=0,"",IF(BK8=0,"",(BK8/L8)))</f>
        <v/>
      </c>
      <c r="BM8" s="112"/>
      <c r="BN8" s="113" t="str">
        <f>IFERROR(BM8/BK8,"-")</f>
        <v>-</v>
      </c>
      <c r="BO8" s="114"/>
      <c r="BP8" s="115" t="str">
        <f>IFERROR(BO8/BK8,"-")</f>
        <v>-</v>
      </c>
      <c r="BQ8" s="116"/>
      <c r="BR8" s="116"/>
      <c r="BS8" s="116"/>
      <c r="BT8" s="117"/>
      <c r="BU8" s="118" t="str">
        <f>IF(L8=0,"",IF(BT8=0,"",(BT8/L8)))</f>
        <v/>
      </c>
      <c r="BV8" s="119"/>
      <c r="BW8" s="120" t="str">
        <f>IFERROR(BV8/BT8,"-")</f>
        <v>-</v>
      </c>
      <c r="BX8" s="121"/>
      <c r="BY8" s="122" t="str">
        <f>IFERROR(BX8/BT8,"-")</f>
        <v>-</v>
      </c>
      <c r="BZ8" s="123"/>
      <c r="CA8" s="123"/>
      <c r="CB8" s="123"/>
      <c r="CC8" s="124"/>
      <c r="CD8" s="125" t="str">
        <f>IF(L8=0,"",IF(CC8=0,"",(CC8/L8)))</f>
        <v/>
      </c>
      <c r="CE8" s="126"/>
      <c r="CF8" s="127" t="str">
        <f>IFERROR(CE8/CC8,"-")</f>
        <v>-</v>
      </c>
      <c r="CG8" s="128"/>
      <c r="CH8" s="129" t="str">
        <f>IFERROR(CG8/CC8,"-")</f>
        <v>-</v>
      </c>
      <c r="CI8" s="130"/>
      <c r="CJ8" s="130"/>
      <c r="CK8" s="130"/>
      <c r="CL8" s="131">
        <v>0</v>
      </c>
      <c r="CM8" s="132"/>
      <c r="CN8" s="132"/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 t="str">
        <f>Y13</f>
        <v>0</v>
      </c>
      <c r="B13" s="152"/>
      <c r="C13" s="152"/>
      <c r="D13" s="152"/>
      <c r="E13" s="153" t="s">
        <v>72</v>
      </c>
      <c r="F13" s="153"/>
      <c r="G13" s="211">
        <f>SUM(G6:G12)</f>
        <v>0</v>
      </c>
      <c r="H13" s="211"/>
      <c r="I13" s="152">
        <f>SUM(I6:I12)</f>
        <v>0</v>
      </c>
      <c r="J13" s="152">
        <f>SUM(J6:J12)</f>
        <v>0</v>
      </c>
      <c r="K13" s="152">
        <f>SUM(K6:K12)</f>
        <v>0</v>
      </c>
      <c r="L13" s="152">
        <f>SUM(L6:L12)</f>
        <v>0</v>
      </c>
      <c r="M13" s="152">
        <f>SUM(M6:M12)</f>
        <v>0</v>
      </c>
      <c r="N13" s="154" t="str">
        <f>IFERROR(L13/K13,"-")</f>
        <v>-</v>
      </c>
      <c r="O13" s="155">
        <f>SUM(O6:O12)</f>
        <v>0</v>
      </c>
      <c r="P13" s="155">
        <f>SUM(P6:P12)</f>
        <v>0</v>
      </c>
      <c r="Q13" s="154" t="str">
        <f>IFERROR(O13/L13,"-")</f>
        <v>-</v>
      </c>
      <c r="R13" s="156" t="str">
        <f>IFERROR(G13/L13,"-")</f>
        <v>-</v>
      </c>
      <c r="S13" s="157">
        <f>SUM(S6:S12)</f>
        <v>0</v>
      </c>
      <c r="T13" s="154" t="str">
        <f>IFERROR(S13/L13,"-")</f>
        <v>-</v>
      </c>
      <c r="U13" s="211">
        <f>SUM(U6:U12)</f>
        <v>0</v>
      </c>
      <c r="V13" s="211" t="str">
        <f>IFERROR(U13/L13,"-")</f>
        <v>-</v>
      </c>
      <c r="W13" s="211" t="str">
        <f>IFERROR(U13/S13,"-")</f>
        <v>-</v>
      </c>
      <c r="X13" s="211">
        <f>U13-G13</f>
        <v>0</v>
      </c>
      <c r="Y13" s="158" t="str">
        <f>U13/G13</f>
        <v>0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0.27431602252232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1337873</v>
      </c>
      <c r="H6" s="78">
        <v>836</v>
      </c>
      <c r="I6" s="78">
        <v>0</v>
      </c>
      <c r="J6" s="78">
        <v>36472</v>
      </c>
      <c r="K6" s="79">
        <v>325</v>
      </c>
      <c r="L6" s="81">
        <f>IFERROR(K6/J6,"-")</f>
        <v>0.0089109453827594</v>
      </c>
      <c r="M6" s="78">
        <v>238</v>
      </c>
      <c r="N6" s="78">
        <v>98</v>
      </c>
      <c r="O6" s="81">
        <f>IFERROR(M6/(K6),"-")</f>
        <v>0.73230769230769</v>
      </c>
      <c r="P6" s="82">
        <f>IFERROR(G6/SUM(K6:K6),"-")</f>
        <v>4116.5323076923</v>
      </c>
      <c r="Q6" s="83">
        <v>39</v>
      </c>
      <c r="R6" s="81">
        <f>IF(K6=0,"-",Q6/K6)</f>
        <v>0.12</v>
      </c>
      <c r="S6" s="213">
        <v>367000</v>
      </c>
      <c r="T6" s="214">
        <f>IFERROR(S6/K6,"-")</f>
        <v>1129.2307692308</v>
      </c>
      <c r="U6" s="214">
        <f>IFERROR(S6/Q6,"-")</f>
        <v>9410.2564102564</v>
      </c>
      <c r="V6" s="208">
        <f>SUM(S6:S6)-SUM(G6:G6)</f>
        <v>-970873</v>
      </c>
      <c r="W6" s="85">
        <f>SUM(S6:S6)/SUM(G6:G6)</f>
        <v>0.27431602252232</v>
      </c>
      <c r="Y6" s="86"/>
      <c r="Z6" s="87">
        <f>IF(K6=0,"",IF(Y6=0,"",(Y6/K6)))</f>
        <v>0</v>
      </c>
      <c r="AA6" s="86"/>
      <c r="AB6" s="88" t="str">
        <f>IFERROR(AA6/Y6,"-")</f>
        <v>-</v>
      </c>
      <c r="AC6" s="89"/>
      <c r="AD6" s="90" t="str">
        <f>IFERROR(AC6/Y6,"-")</f>
        <v>-</v>
      </c>
      <c r="AE6" s="91"/>
      <c r="AF6" s="91"/>
      <c r="AG6" s="91"/>
      <c r="AH6" s="92"/>
      <c r="AI6" s="93">
        <f>IF(K6=0,"",IF(AH6=0,"",(AH6/K6)))</f>
        <v>0</v>
      </c>
      <c r="AJ6" s="92"/>
      <c r="AK6" s="94" t="str">
        <f>IFERROR(AJ6/AH6,"-")</f>
        <v>-</v>
      </c>
      <c r="AL6" s="95"/>
      <c r="AM6" s="96" t="str">
        <f>IFERROR(AL6/AH6,"-")</f>
        <v>-</v>
      </c>
      <c r="AN6" s="97"/>
      <c r="AO6" s="97"/>
      <c r="AP6" s="97"/>
      <c r="AQ6" s="98"/>
      <c r="AR6" s="99">
        <f>IF(K6=0,"",IF(AQ6=0,"",(AQ6/K6)))</f>
        <v>0</v>
      </c>
      <c r="AS6" s="98"/>
      <c r="AT6" s="100" t="str">
        <f>IFERROR(AS6/AQ6,"-")</f>
        <v>-</v>
      </c>
      <c r="AU6" s="101"/>
      <c r="AV6" s="102" t="str">
        <f>IFERROR(AU6/AQ6,"-")</f>
        <v>-</v>
      </c>
      <c r="AW6" s="103"/>
      <c r="AX6" s="103"/>
      <c r="AY6" s="103"/>
      <c r="AZ6" s="104">
        <v>8</v>
      </c>
      <c r="BA6" s="105">
        <f>IF(K6=0,"",IF(AZ6=0,"",(AZ6/K6)))</f>
        <v>0.024615384615385</v>
      </c>
      <c r="BB6" s="104">
        <v>1</v>
      </c>
      <c r="BC6" s="106">
        <f>IFERROR(BB6/AZ6,"-")</f>
        <v>0.125</v>
      </c>
      <c r="BD6" s="107">
        <v>3000</v>
      </c>
      <c r="BE6" s="108">
        <f>IFERROR(BD6/AZ6,"-")</f>
        <v>375</v>
      </c>
      <c r="BF6" s="109">
        <v>1</v>
      </c>
      <c r="BG6" s="109"/>
      <c r="BH6" s="109"/>
      <c r="BI6" s="110">
        <v>227</v>
      </c>
      <c r="BJ6" s="111">
        <f>IF(K6=0,"",IF(BI6=0,"",(BI6/K6)))</f>
        <v>0.69846153846154</v>
      </c>
      <c r="BK6" s="112">
        <v>24</v>
      </c>
      <c r="BL6" s="113">
        <f>IFERROR(BK6/BI6,"-")</f>
        <v>0.1057268722467</v>
      </c>
      <c r="BM6" s="114">
        <v>207500</v>
      </c>
      <c r="BN6" s="115">
        <f>IFERROR(BM6/BI6,"-")</f>
        <v>914.09691629956</v>
      </c>
      <c r="BO6" s="116">
        <v>11</v>
      </c>
      <c r="BP6" s="116">
        <v>3</v>
      </c>
      <c r="BQ6" s="116">
        <v>10</v>
      </c>
      <c r="BR6" s="117">
        <v>70</v>
      </c>
      <c r="BS6" s="118">
        <f>IF(K6=0,"",IF(BR6=0,"",(BR6/K6)))</f>
        <v>0.21538461538462</v>
      </c>
      <c r="BT6" s="119">
        <v>11</v>
      </c>
      <c r="BU6" s="120">
        <f>IFERROR(BT6/BR6,"-")</f>
        <v>0.15714285714286</v>
      </c>
      <c r="BV6" s="121">
        <v>118500</v>
      </c>
      <c r="BW6" s="122">
        <f>IFERROR(BV6/BR6,"-")</f>
        <v>1692.8571428571</v>
      </c>
      <c r="BX6" s="123">
        <v>4</v>
      </c>
      <c r="BY6" s="123">
        <v>3</v>
      </c>
      <c r="BZ6" s="123">
        <v>4</v>
      </c>
      <c r="CA6" s="124">
        <v>20</v>
      </c>
      <c r="CB6" s="125">
        <f>IF(K6=0,"",IF(CA6=0,"",(CA6/K6)))</f>
        <v>0.061538461538462</v>
      </c>
      <c r="CC6" s="126">
        <v>3</v>
      </c>
      <c r="CD6" s="127">
        <f>IFERROR(CC6/CA6,"-")</f>
        <v>0.15</v>
      </c>
      <c r="CE6" s="128">
        <v>38000</v>
      </c>
      <c r="CF6" s="129">
        <f>IFERROR(CE6/CA6,"-")</f>
        <v>1900</v>
      </c>
      <c r="CG6" s="130">
        <v>1</v>
      </c>
      <c r="CH6" s="130">
        <v>1</v>
      </c>
      <c r="CI6" s="130">
        <v>1</v>
      </c>
      <c r="CJ6" s="131">
        <v>39</v>
      </c>
      <c r="CK6" s="132">
        <v>367000</v>
      </c>
      <c r="CL6" s="132">
        <v>33000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0</v>
      </c>
      <c r="I7" s="78">
        <v>0</v>
      </c>
      <c r="J7" s="78">
        <v>0</v>
      </c>
      <c r="K7" s="79">
        <v>0</v>
      </c>
      <c r="L7" s="81" t="str">
        <f>IFERROR(K7/J7,"-")</f>
        <v>-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0</v>
      </c>
      <c r="I8" s="78">
        <v>0</v>
      </c>
      <c r="J8" s="78">
        <v>3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76" t="str">
        <f>W9</f>
        <v>0</v>
      </c>
      <c r="B9" s="215" t="s">
        <v>80</v>
      </c>
      <c r="C9" s="215"/>
      <c r="D9" s="215"/>
      <c r="E9" s="77" t="s">
        <v>81</v>
      </c>
      <c r="F9" s="77" t="s">
        <v>63</v>
      </c>
      <c r="G9" s="208">
        <v>0</v>
      </c>
      <c r="H9" s="78">
        <v>0</v>
      </c>
      <c r="I9" s="78">
        <v>0</v>
      </c>
      <c r="J9" s="78">
        <v>1</v>
      </c>
      <c r="K9" s="79">
        <v>0</v>
      </c>
      <c r="L9" s="81">
        <f>IFERROR(K9/J9,"-")</f>
        <v>0</v>
      </c>
      <c r="M9" s="78">
        <v>0</v>
      </c>
      <c r="N9" s="78">
        <v>0</v>
      </c>
      <c r="O9" s="81" t="str">
        <f>IFERROR(M9/(K9),"-")</f>
        <v>-</v>
      </c>
      <c r="P9" s="82" t="str">
        <f>IFERROR(G9/SUM(K9:K9),"-")</f>
        <v>-</v>
      </c>
      <c r="Q9" s="83">
        <v>0</v>
      </c>
      <c r="R9" s="81" t="str">
        <f>IF(K9=0,"-",Q9/K9)</f>
        <v>-</v>
      </c>
      <c r="S9" s="213"/>
      <c r="T9" s="214" t="str">
        <f>IFERROR(S9/K9,"-")</f>
        <v>-</v>
      </c>
      <c r="U9" s="214" t="str">
        <f>IFERROR(S9/Q9,"-")</f>
        <v>-</v>
      </c>
      <c r="V9" s="208">
        <f>SUM(S9:S9)-SUM(G9:G9)</f>
        <v>0</v>
      </c>
      <c r="W9" s="85" t="str">
        <f>SUM(S9:S9)/SUM(G9:G9)</f>
        <v>0</v>
      </c>
      <c r="Y9" s="86"/>
      <c r="Z9" s="87" t="str">
        <f>IF(K9=0,"",IF(Y9=0,"",(Y9/K9)))</f>
        <v/>
      </c>
      <c r="AA9" s="86"/>
      <c r="AB9" s="88" t="str">
        <f>IFERROR(AA9/Y9,"-")</f>
        <v>-</v>
      </c>
      <c r="AC9" s="89"/>
      <c r="AD9" s="90" t="str">
        <f>IFERROR(AC9/Y9,"-")</f>
        <v>-</v>
      </c>
      <c r="AE9" s="91"/>
      <c r="AF9" s="91"/>
      <c r="AG9" s="91"/>
      <c r="AH9" s="92"/>
      <c r="AI9" s="93" t="str">
        <f>IF(K9=0,"",IF(AH9=0,"",(AH9/K9)))</f>
        <v/>
      </c>
      <c r="AJ9" s="92"/>
      <c r="AK9" s="94" t="str">
        <f>IFERROR(AJ9/AH9,"-")</f>
        <v>-</v>
      </c>
      <c r="AL9" s="95"/>
      <c r="AM9" s="96" t="str">
        <f>IFERROR(AL9/AH9,"-")</f>
        <v>-</v>
      </c>
      <c r="AN9" s="97"/>
      <c r="AO9" s="97"/>
      <c r="AP9" s="97"/>
      <c r="AQ9" s="98"/>
      <c r="AR9" s="99" t="str">
        <f>IF(K9=0,"",IF(AQ9=0,"",(AQ9/K9)))</f>
        <v/>
      </c>
      <c r="AS9" s="98"/>
      <c r="AT9" s="100" t="str">
        <f>IFERROR(AS9/AQ9,"-")</f>
        <v>-</v>
      </c>
      <c r="AU9" s="101"/>
      <c r="AV9" s="102" t="str">
        <f>IFERROR(AU9/AQ9,"-")</f>
        <v>-</v>
      </c>
      <c r="AW9" s="103"/>
      <c r="AX9" s="103"/>
      <c r="AY9" s="103"/>
      <c r="AZ9" s="104"/>
      <c r="BA9" s="105" t="str">
        <f>IF(K9=0,"",IF(AZ9=0,"",(AZ9/K9)))</f>
        <v/>
      </c>
      <c r="BB9" s="104"/>
      <c r="BC9" s="106" t="str">
        <f>IFERROR(BB9/AZ9,"-")</f>
        <v>-</v>
      </c>
      <c r="BD9" s="107"/>
      <c r="BE9" s="108" t="str">
        <f>IFERROR(BD9/AZ9,"-")</f>
        <v>-</v>
      </c>
      <c r="BF9" s="109"/>
      <c r="BG9" s="109"/>
      <c r="BH9" s="109"/>
      <c r="BI9" s="110"/>
      <c r="BJ9" s="111" t="str">
        <f>IF(K9=0,"",IF(BI9=0,"",(BI9/K9)))</f>
        <v/>
      </c>
      <c r="BK9" s="112"/>
      <c r="BL9" s="113" t="str">
        <f>IFERROR(BK9/BI9,"-")</f>
        <v>-</v>
      </c>
      <c r="BM9" s="114"/>
      <c r="BN9" s="115" t="str">
        <f>IFERROR(BM9/BI9,"-")</f>
        <v>-</v>
      </c>
      <c r="BO9" s="116"/>
      <c r="BP9" s="116"/>
      <c r="BQ9" s="116"/>
      <c r="BR9" s="117"/>
      <c r="BS9" s="118" t="str">
        <f>IF(K9=0,"",IF(BR9=0,"",(BR9/K9)))</f>
        <v/>
      </c>
      <c r="BT9" s="119"/>
      <c r="BU9" s="120" t="str">
        <f>IFERROR(BT9/BR9,"-")</f>
        <v>-</v>
      </c>
      <c r="BV9" s="121"/>
      <c r="BW9" s="122" t="str">
        <f>IFERROR(BV9/BR9,"-")</f>
        <v>-</v>
      </c>
      <c r="BX9" s="123"/>
      <c r="BY9" s="123"/>
      <c r="BZ9" s="123"/>
      <c r="CA9" s="124"/>
      <c r="CB9" s="125" t="str">
        <f>IF(K9=0,"",IF(CA9=0,"",(CA9/K9)))</f>
        <v/>
      </c>
      <c r="CC9" s="126"/>
      <c r="CD9" s="127" t="str">
        <f>IFERROR(CC9/CA9,"-")</f>
        <v>-</v>
      </c>
      <c r="CE9" s="128"/>
      <c r="CF9" s="129" t="str">
        <f>IFERROR(CE9/CA9,"-")</f>
        <v>-</v>
      </c>
      <c r="CG9" s="130"/>
      <c r="CH9" s="130"/>
      <c r="CI9" s="130"/>
      <c r="CJ9" s="131">
        <v>0</v>
      </c>
      <c r="CK9" s="132"/>
      <c r="CL9" s="132"/>
      <c r="CM9" s="132"/>
      <c r="CN9" s="133" t="str">
        <f>IF(AND(CL9=0,CM9=0),"",IF(AND(CL9&lt;=100000,CM9&lt;=100000),"",IF(CL9/CK9&gt;0.7,"男高",IF(CM9/CK9&gt;0.7,"女高",""))))</f>
        <v/>
      </c>
    </row>
    <row r="10" spans="1:94">
      <c r="A10" s="76" t="str">
        <f>W10</f>
        <v>0</v>
      </c>
      <c r="B10" s="215" t="s">
        <v>82</v>
      </c>
      <c r="C10" s="215"/>
      <c r="D10" s="215"/>
      <c r="E10" s="77" t="s">
        <v>83</v>
      </c>
      <c r="F10" s="77" t="s">
        <v>63</v>
      </c>
      <c r="G10" s="208">
        <v>0</v>
      </c>
      <c r="H10" s="78">
        <v>0</v>
      </c>
      <c r="I10" s="78">
        <v>0</v>
      </c>
      <c r="J10" s="78">
        <v>0</v>
      </c>
      <c r="K10" s="79">
        <v>0</v>
      </c>
      <c r="L10" s="81" t="str">
        <f>IFERROR(K10/J10,"-")</f>
        <v>-</v>
      </c>
      <c r="M10" s="78">
        <v>0</v>
      </c>
      <c r="N10" s="78">
        <v>0</v>
      </c>
      <c r="O10" s="81" t="str">
        <f>IFERROR(M10/(K10),"-")</f>
        <v>-</v>
      </c>
      <c r="P10" s="82" t="str">
        <f>IFERROR(G10/SUM(K10:K10),"-")</f>
        <v>-</v>
      </c>
      <c r="Q10" s="83">
        <v>0</v>
      </c>
      <c r="R10" s="81" t="str">
        <f>IF(K10=0,"-",Q10/K10)</f>
        <v>-</v>
      </c>
      <c r="S10" s="213"/>
      <c r="T10" s="214" t="str">
        <f>IFERROR(S10/K10,"-")</f>
        <v>-</v>
      </c>
      <c r="U10" s="214" t="str">
        <f>IFERROR(S10/Q10,"-")</f>
        <v>-</v>
      </c>
      <c r="V10" s="208">
        <f>SUM(S10:S10)-SUM(G10:G10)</f>
        <v>0</v>
      </c>
      <c r="W10" s="85" t="str">
        <f>SUM(S10:S10)/SUM(G10:G10)</f>
        <v>0</v>
      </c>
      <c r="Y10" s="86"/>
      <c r="Z10" s="87" t="str">
        <f>IF(K10=0,"",IF(Y10=0,"",(Y10/K10)))</f>
        <v/>
      </c>
      <c r="AA10" s="86"/>
      <c r="AB10" s="88" t="str">
        <f>IFERROR(AA10/Y10,"-")</f>
        <v>-</v>
      </c>
      <c r="AC10" s="89"/>
      <c r="AD10" s="90" t="str">
        <f>IFERROR(AC10/Y10,"-")</f>
        <v>-</v>
      </c>
      <c r="AE10" s="91"/>
      <c r="AF10" s="91"/>
      <c r="AG10" s="91"/>
      <c r="AH10" s="92"/>
      <c r="AI10" s="93" t="str">
        <f>IF(K10=0,"",IF(AH10=0,"",(AH10/K10)))</f>
        <v/>
      </c>
      <c r="AJ10" s="92"/>
      <c r="AK10" s="94" t="str">
        <f>IFERROR(AJ10/AH10,"-")</f>
        <v>-</v>
      </c>
      <c r="AL10" s="95"/>
      <c r="AM10" s="96" t="str">
        <f>IFERROR(AL10/AH10,"-")</f>
        <v>-</v>
      </c>
      <c r="AN10" s="97"/>
      <c r="AO10" s="97"/>
      <c r="AP10" s="97"/>
      <c r="AQ10" s="98"/>
      <c r="AR10" s="99" t="str">
        <f>IF(K10=0,"",IF(AQ10=0,"",(AQ10/K10)))</f>
        <v/>
      </c>
      <c r="AS10" s="98"/>
      <c r="AT10" s="100" t="str">
        <f>IFERROR(AS10/AQ10,"-")</f>
        <v>-</v>
      </c>
      <c r="AU10" s="101"/>
      <c r="AV10" s="102" t="str">
        <f>IFERROR(AU10/AQ10,"-")</f>
        <v>-</v>
      </c>
      <c r="AW10" s="103"/>
      <c r="AX10" s="103"/>
      <c r="AY10" s="103"/>
      <c r="AZ10" s="104"/>
      <c r="BA10" s="105" t="str">
        <f>IF(K10=0,"",IF(AZ10=0,"",(AZ10/K10)))</f>
        <v/>
      </c>
      <c r="BB10" s="104"/>
      <c r="BC10" s="106" t="str">
        <f>IFERROR(BB10/AZ10,"-")</f>
        <v>-</v>
      </c>
      <c r="BD10" s="107"/>
      <c r="BE10" s="108" t="str">
        <f>IFERROR(BD10/AZ10,"-")</f>
        <v>-</v>
      </c>
      <c r="BF10" s="109"/>
      <c r="BG10" s="109"/>
      <c r="BH10" s="109"/>
      <c r="BI10" s="110"/>
      <c r="BJ10" s="111" t="str">
        <f>IF(K10=0,"",IF(BI10=0,"",(BI10/K10)))</f>
        <v/>
      </c>
      <c r="BK10" s="112"/>
      <c r="BL10" s="113" t="str">
        <f>IFERROR(BK10/BI10,"-")</f>
        <v>-</v>
      </c>
      <c r="BM10" s="114"/>
      <c r="BN10" s="115" t="str">
        <f>IFERROR(BM10/BI10,"-")</f>
        <v>-</v>
      </c>
      <c r="BO10" s="116"/>
      <c r="BP10" s="116"/>
      <c r="BQ10" s="116"/>
      <c r="BR10" s="117"/>
      <c r="BS10" s="118" t="str">
        <f>IF(K10=0,"",IF(BR10=0,"",(BR10/K10)))</f>
        <v/>
      </c>
      <c r="BT10" s="119"/>
      <c r="BU10" s="120" t="str">
        <f>IFERROR(BT10/BR10,"-")</f>
        <v>-</v>
      </c>
      <c r="BV10" s="121"/>
      <c r="BW10" s="122" t="str">
        <f>IFERROR(BV10/BR10,"-")</f>
        <v>-</v>
      </c>
      <c r="BX10" s="123"/>
      <c r="BY10" s="123"/>
      <c r="BZ10" s="123"/>
      <c r="CA10" s="124"/>
      <c r="CB10" s="125" t="str">
        <f>IF(K10=0,"",IF(CA10=0,"",(CA10/K10)))</f>
        <v/>
      </c>
      <c r="CC10" s="126"/>
      <c r="CD10" s="127" t="str">
        <f>IFERROR(CC10/CA10,"-")</f>
        <v>-</v>
      </c>
      <c r="CE10" s="128"/>
      <c r="CF10" s="129" t="str">
        <f>IFERROR(CE10/CA10,"-")</f>
        <v>-</v>
      </c>
      <c r="CG10" s="130"/>
      <c r="CH10" s="130"/>
      <c r="CI10" s="130"/>
      <c r="CJ10" s="131">
        <v>0</v>
      </c>
      <c r="CK10" s="132"/>
      <c r="CL10" s="132"/>
      <c r="CM10" s="132"/>
      <c r="CN10" s="133" t="str">
        <f>IF(AND(CL10=0,CM10=0),"",IF(AND(CL10&lt;=100000,CM10&lt;=100000),"",IF(CL10/CK10&gt;0.7,"男高",IF(CM10/CK10&gt;0.7,"女高",""))))</f>
        <v/>
      </c>
    </row>
    <row r="11" spans="1:94">
      <c r="A11" s="134"/>
      <c r="B11" s="53"/>
      <c r="C11" s="135"/>
      <c r="D11" s="136"/>
      <c r="E11" s="77"/>
      <c r="F11" s="77"/>
      <c r="G11" s="209"/>
      <c r="H11" s="137"/>
      <c r="I11" s="137"/>
      <c r="J11" s="78"/>
      <c r="K11" s="78"/>
      <c r="L11" s="138"/>
      <c r="M11" s="138"/>
      <c r="N11" s="78"/>
      <c r="O11" s="138"/>
      <c r="P11" s="84"/>
      <c r="Q11" s="84"/>
      <c r="R11" s="84"/>
      <c r="S11" s="213"/>
      <c r="T11" s="213"/>
      <c r="U11" s="213"/>
      <c r="V11" s="213"/>
      <c r="W11" s="138"/>
      <c r="X11" s="74"/>
      <c r="Y11" s="139"/>
      <c r="Z11" s="140"/>
      <c r="AA11" s="139"/>
      <c r="AB11" s="141"/>
      <c r="AC11" s="142"/>
      <c r="AD11" s="143"/>
      <c r="AE11" s="144"/>
      <c r="AF11" s="144"/>
      <c r="AG11" s="144"/>
      <c r="AH11" s="139"/>
      <c r="AI11" s="140"/>
      <c r="AJ11" s="139"/>
      <c r="AK11" s="141"/>
      <c r="AL11" s="142"/>
      <c r="AM11" s="143"/>
      <c r="AN11" s="144"/>
      <c r="AO11" s="144"/>
      <c r="AP11" s="144"/>
      <c r="AQ11" s="139"/>
      <c r="AR11" s="140"/>
      <c r="AS11" s="139"/>
      <c r="AT11" s="141"/>
      <c r="AU11" s="142"/>
      <c r="AV11" s="143"/>
      <c r="AW11" s="144"/>
      <c r="AX11" s="144"/>
      <c r="AY11" s="144"/>
      <c r="AZ11" s="139"/>
      <c r="BA11" s="140"/>
      <c r="BB11" s="139"/>
      <c r="BC11" s="141"/>
      <c r="BD11" s="142"/>
      <c r="BE11" s="143"/>
      <c r="BF11" s="144"/>
      <c r="BG11" s="144"/>
      <c r="BH11" s="144"/>
      <c r="BI11" s="75"/>
      <c r="BJ11" s="145"/>
      <c r="BK11" s="139"/>
      <c r="BL11" s="141"/>
      <c r="BM11" s="142"/>
      <c r="BN11" s="143"/>
      <c r="BO11" s="144"/>
      <c r="BP11" s="144"/>
      <c r="BQ11" s="144"/>
      <c r="BR11" s="75"/>
      <c r="BS11" s="145"/>
      <c r="BT11" s="139"/>
      <c r="BU11" s="141"/>
      <c r="BV11" s="142"/>
      <c r="BW11" s="143"/>
      <c r="BX11" s="144"/>
      <c r="BY11" s="144"/>
      <c r="BZ11" s="144"/>
      <c r="CA11" s="75"/>
      <c r="CB11" s="145"/>
      <c r="CC11" s="139"/>
      <c r="CD11" s="141"/>
      <c r="CE11" s="142"/>
      <c r="CF11" s="143"/>
      <c r="CG11" s="144"/>
      <c r="CH11" s="144"/>
      <c r="CI11" s="144"/>
      <c r="CJ11" s="146"/>
      <c r="CK11" s="142"/>
      <c r="CL11" s="142"/>
      <c r="CM11" s="142"/>
      <c r="CN11" s="147"/>
    </row>
    <row r="12" spans="1:94">
      <c r="A12" s="134"/>
      <c r="B12" s="148"/>
      <c r="C12" s="78"/>
      <c r="D12" s="78"/>
      <c r="E12" s="149"/>
      <c r="F12" s="150"/>
      <c r="G12" s="210"/>
      <c r="H12" s="137"/>
      <c r="I12" s="137"/>
      <c r="J12" s="78"/>
      <c r="K12" s="78"/>
      <c r="L12" s="138"/>
      <c r="M12" s="138"/>
      <c r="N12" s="78"/>
      <c r="O12" s="138"/>
      <c r="P12" s="84"/>
      <c r="Q12" s="84"/>
      <c r="R12" s="84"/>
      <c r="S12" s="213"/>
      <c r="T12" s="213"/>
      <c r="U12" s="213"/>
      <c r="V12" s="213"/>
      <c r="W12" s="138"/>
      <c r="X12" s="151"/>
      <c r="Y12" s="139"/>
      <c r="Z12" s="140"/>
      <c r="AA12" s="139"/>
      <c r="AB12" s="141"/>
      <c r="AC12" s="142"/>
      <c r="AD12" s="143"/>
      <c r="AE12" s="144"/>
      <c r="AF12" s="144"/>
      <c r="AG12" s="144"/>
      <c r="AH12" s="139"/>
      <c r="AI12" s="140"/>
      <c r="AJ12" s="139"/>
      <c r="AK12" s="141"/>
      <c r="AL12" s="142"/>
      <c r="AM12" s="143"/>
      <c r="AN12" s="144"/>
      <c r="AO12" s="144"/>
      <c r="AP12" s="144"/>
      <c r="AQ12" s="139"/>
      <c r="AR12" s="140"/>
      <c r="AS12" s="139"/>
      <c r="AT12" s="141"/>
      <c r="AU12" s="142"/>
      <c r="AV12" s="143"/>
      <c r="AW12" s="144"/>
      <c r="AX12" s="144"/>
      <c r="AY12" s="144"/>
      <c r="AZ12" s="139"/>
      <c r="BA12" s="140"/>
      <c r="BB12" s="139"/>
      <c r="BC12" s="141"/>
      <c r="BD12" s="142"/>
      <c r="BE12" s="143"/>
      <c r="BF12" s="144"/>
      <c r="BG12" s="144"/>
      <c r="BH12" s="144"/>
      <c r="BI12" s="75"/>
      <c r="BJ12" s="145"/>
      <c r="BK12" s="139"/>
      <c r="BL12" s="141"/>
      <c r="BM12" s="142"/>
      <c r="BN12" s="143"/>
      <c r="BO12" s="144"/>
      <c r="BP12" s="144"/>
      <c r="BQ12" s="144"/>
      <c r="BR12" s="75"/>
      <c r="BS12" s="145"/>
      <c r="BT12" s="139"/>
      <c r="BU12" s="141"/>
      <c r="BV12" s="142"/>
      <c r="BW12" s="143"/>
      <c r="BX12" s="144"/>
      <c r="BY12" s="144"/>
      <c r="BZ12" s="144"/>
      <c r="CA12" s="75"/>
      <c r="CB12" s="145"/>
      <c r="CC12" s="139"/>
      <c r="CD12" s="141"/>
      <c r="CE12" s="142"/>
      <c r="CF12" s="143"/>
      <c r="CG12" s="144"/>
      <c r="CH12" s="144"/>
      <c r="CI12" s="144"/>
      <c r="CJ12" s="146"/>
      <c r="CK12" s="142"/>
      <c r="CL12" s="142"/>
      <c r="CM12" s="142"/>
      <c r="CN12" s="147"/>
    </row>
    <row r="13" spans="1:94">
      <c r="A13" s="68">
        <f>Z13</f>
        <v/>
      </c>
      <c r="B13" s="152"/>
      <c r="C13" s="152"/>
      <c r="D13" s="152"/>
      <c r="E13" s="153" t="s">
        <v>84</v>
      </c>
      <c r="F13" s="153"/>
      <c r="G13" s="211">
        <f>SUM(G6:G12)</f>
        <v>1337873</v>
      </c>
      <c r="H13" s="152">
        <f>SUM(H6:H12)</f>
        <v>836</v>
      </c>
      <c r="I13" s="152">
        <f>SUM(I6:I12)</f>
        <v>0</v>
      </c>
      <c r="J13" s="152">
        <f>SUM(J6:J12)</f>
        <v>36476</v>
      </c>
      <c r="K13" s="152">
        <f>SUM(K6:K12)</f>
        <v>325</v>
      </c>
      <c r="L13" s="154">
        <f>IFERROR(K13/J13,"-")</f>
        <v>0.0089099681982674</v>
      </c>
      <c r="M13" s="155">
        <f>SUM(M6:M12)</f>
        <v>238</v>
      </c>
      <c r="N13" s="155">
        <f>SUM(N6:N12)</f>
        <v>98</v>
      </c>
      <c r="O13" s="154">
        <f>IFERROR(M13/K13,"-")</f>
        <v>0.73230769230769</v>
      </c>
      <c r="P13" s="156">
        <f>IFERROR(G13/K13,"-")</f>
        <v>4116.5323076923</v>
      </c>
      <c r="Q13" s="157">
        <f>SUM(Q6:Q12)</f>
        <v>39</v>
      </c>
      <c r="R13" s="154">
        <f>IFERROR(Q13/K13,"-")</f>
        <v>0.12</v>
      </c>
      <c r="S13" s="211">
        <f>SUM(S6:S12)</f>
        <v>367000</v>
      </c>
      <c r="T13" s="211">
        <f>IFERROR(S13/K13,"-")</f>
        <v>1129.2307692308</v>
      </c>
      <c r="U13" s="211">
        <f>IFERROR(S13/Q13,"-")</f>
        <v>9410.2564102564</v>
      </c>
      <c r="V13" s="211">
        <f>S13-G13</f>
        <v>-970873</v>
      </c>
      <c r="W13" s="158">
        <f>S13/G13</f>
        <v>0.27431602252232</v>
      </c>
      <c r="X13" s="159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