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<sst xmlns="http://schemas.openxmlformats.org/spreadsheetml/2006/main" uniqueCount="85">
  <si>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</si>
  <si>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</si>
  <si>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</si>
  <si>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</si>
  <si>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</si>
  <si>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</si>
  <si>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</si>
  <si>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</si>
  <si>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</si>
  <si>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</si>
  <si>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</si>
  <si>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</si>
  <si>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</si>
  <si>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</si>
  <si>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</si>
  <si>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</si>
  <si>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</si>
  <si>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</si>
  <si>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</si>
  <si>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</si>
  <si>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</si>
  <si>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</si>
  <si>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</si>
  <si>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</si>
  <si>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</si>
  <si>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12月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</si>
  <si>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</si>
  <si>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</si>
  <si>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</si>
  <si>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</si>
  <si>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</si>
  <si>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</si>
  <si>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</si>
  <si>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</si>
  <si>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</si>
  <si>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</si>
  <si>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</si>
  <si>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</si>
  <si>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</si>
  <si>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</si>
  <si>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</si>
  <si>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</si>
  <si>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</si>
  <si>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</si>
  <si>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</si>
  <si>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</si>
  <si>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</si>
  <si>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</si>
  <si>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</si>
  <si>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</si>
  <si>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</si>
  <si>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</si>
  <si>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</si>
  <si>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</si>
  <si>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</si>
  <si>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</si>
  <si>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</si>
  <si>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</si>
  <si>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</si>
  <si>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</si>
  <si>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</si>
  <si>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</si>
  <si>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</si>
  <si>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12/1～12/31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</si>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</sst>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0</v>
      </c>
      <c r="E6" s="34">
        <v>0</v>
      </c>
      <c r="F6" s="34">
        <v>0</v>
      </c>
      <c r="G6" s="34">
        <v>0</v>
      </c>
      <c r="H6" s="41">
        <v>0</v>
      </c>
      <c r="I6" s="42">
        <v>0</v>
      </c>
      <c r="J6" s="45">
        <f>H6+I6</f>
        <v>0</v>
      </c>
      <c r="K6" s="35" t="str">
        <f>IFERROR(J6/G6,"-")</f>
        <v>-</v>
      </c>
      <c r="L6" s="34">
        <v>0</v>
      </c>
      <c r="M6" s="34">
        <v>0</v>
      </c>
      <c r="N6" s="35" t="str">
        <f>IFERROR(L6/J6,"-")</f>
        <v>-</v>
      </c>
      <c r="O6" s="36" t="str">
        <f>IFERROR(D6/J6,"-")</f>
        <v>-</v>
      </c>
      <c r="P6" s="37">
        <v>0</v>
      </c>
      <c r="Q6" s="35" t="str">
        <f>IFERROR(P6/J6,"-")</f>
        <v>-</v>
      </c>
      <c r="R6" s="204">
        <v>0</v>
      </c>
      <c r="S6" s="205" t="str">
        <f>IFERROR(R6/J6,"-")</f>
        <v>-</v>
      </c>
      <c r="T6" s="205" t="str">
        <f>IFERROR(R6/P6,"-")</f>
        <v>-</v>
      </c>
      <c r="U6" s="199">
        <f>IFERROR(R6-D6,"-")</f>
        <v>0</v>
      </c>
      <c r="V6" s="38" t="str">
        <f>R6/D6</f>
        <v>0</v>
      </c>
      <c r="W6" s="32"/>
      <c r="X6" s="44"/>
    </row>
    <row r="7" spans="1:24">
      <c r="A7" s="33"/>
      <c r="B7" s="39" t="s">
        <v>24</v>
      </c>
      <c r="C7" s="39">
        <v>5</v>
      </c>
      <c r="D7" s="199">
        <v>3151158</v>
      </c>
      <c r="E7" s="34">
        <v>2391</v>
      </c>
      <c r="F7" s="34">
        <v>0</v>
      </c>
      <c r="G7" s="34">
        <v>80093</v>
      </c>
      <c r="H7" s="41">
        <v>849</v>
      </c>
      <c r="I7" s="42">
        <v>4</v>
      </c>
      <c r="J7" s="45">
        <f>H7+I7</f>
        <v>853</v>
      </c>
      <c r="K7" s="35">
        <f>IFERROR(J7/G7,"-")</f>
        <v>0.010650119236388</v>
      </c>
      <c r="L7" s="34">
        <v>32</v>
      </c>
      <c r="M7" s="34">
        <v>280</v>
      </c>
      <c r="N7" s="35">
        <f>IFERROR(L7/J7,"-")</f>
        <v>0.037514654161782</v>
      </c>
      <c r="O7" s="36">
        <f>IFERROR(D7/J7,"-")</f>
        <v>3694.2063305979</v>
      </c>
      <c r="P7" s="37">
        <v>110</v>
      </c>
      <c r="Q7" s="35">
        <f>IFERROR(P7/J7,"-")</f>
        <v>0.12895662368113</v>
      </c>
      <c r="R7" s="204">
        <v>6341000</v>
      </c>
      <c r="S7" s="205">
        <f>IFERROR(R7/J7,"-")</f>
        <v>7433.7631887456</v>
      </c>
      <c r="T7" s="205">
        <f>IFERROR(R7/P7,"-")</f>
        <v>57645.454545455</v>
      </c>
      <c r="U7" s="199">
        <f>IFERROR(R7-D7,"-")</f>
        <v>3189842</v>
      </c>
      <c r="V7" s="38">
        <f>R7/D7</f>
        <v>2.0122761219844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3151158</v>
      </c>
      <c r="E10" s="21">
        <f>SUM(E6:E8)</f>
        <v>2391</v>
      </c>
      <c r="F10" s="21">
        <f>SUM(F6:F8)</f>
        <v>0</v>
      </c>
      <c r="G10" s="21">
        <f>SUM(G6:G8)</f>
        <v>80093</v>
      </c>
      <c r="H10" s="21">
        <f>SUM(H6:H8)</f>
        <v>849</v>
      </c>
      <c r="I10" s="21">
        <f>SUM(I6:I8)</f>
        <v>4</v>
      </c>
      <c r="J10" s="21">
        <f>SUM(J6:J8)</f>
        <v>853</v>
      </c>
      <c r="K10" s="22">
        <f>IFERROR(J10/G10,"-")</f>
        <v>0.010650119236388</v>
      </c>
      <c r="L10" s="31">
        <f>SUM(L6:L8)</f>
        <v>32</v>
      </c>
      <c r="M10" s="31">
        <f>SUM(M6:M8)</f>
        <v>280</v>
      </c>
      <c r="N10" s="22">
        <f>IFERROR(L10/J10,"-")</f>
        <v>0.037514654161782</v>
      </c>
      <c r="O10" s="23">
        <f>IFERROR(D10/J10,"-")</f>
        <v>3694.2063305979</v>
      </c>
      <c r="P10" s="24">
        <f>SUM(P6:P8)</f>
        <v>110</v>
      </c>
      <c r="Q10" s="22">
        <f>IFERROR(P10/J10,"-")</f>
        <v>0.12895662368113</v>
      </c>
      <c r="R10" s="202">
        <f>SUM(R6:R8)</f>
        <v>6341000</v>
      </c>
      <c r="S10" s="202">
        <f>IFERROR(R10/J10,"-")</f>
        <v>7433.7631887456</v>
      </c>
      <c r="T10" s="202">
        <f>IFERROR(R10/P10,"-")</f>
        <v>57645.454545455</v>
      </c>
      <c r="U10" s="202">
        <f>SUM(U6:U8)</f>
        <v>3189842</v>
      </c>
      <c r="V10" s="25">
        <f>IFERROR(R10/D10,"-")</f>
        <v>2.0122761219844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 t="str">
        <f>Y8</f>
        <v>0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0</v>
      </c>
      <c r="H8" s="208">
        <v>1700</v>
      </c>
      <c r="I8" s="78">
        <v>0</v>
      </c>
      <c r="J8" s="78">
        <v>0</v>
      </c>
      <c r="K8" s="78">
        <v>0</v>
      </c>
      <c r="L8" s="79">
        <v>0</v>
      </c>
      <c r="M8" s="80">
        <v>0</v>
      </c>
      <c r="N8" s="81" t="str">
        <f>IFERROR(L8/K8,"-")</f>
        <v>-</v>
      </c>
      <c r="O8" s="78">
        <v>0</v>
      </c>
      <c r="P8" s="78">
        <v>0</v>
      </c>
      <c r="Q8" s="81" t="str">
        <f>IFERROR(O8/L8,"-")</f>
        <v>-</v>
      </c>
      <c r="R8" s="82" t="str">
        <f>IFERROR(G8/SUM(L8:L8),"-")</f>
        <v>-</v>
      </c>
      <c r="S8" s="83">
        <v>0</v>
      </c>
      <c r="T8" s="81" t="str">
        <f>IF(L8=0,"-",S8/L8)</f>
        <v>-</v>
      </c>
      <c r="U8" s="213"/>
      <c r="V8" s="214" t="str">
        <f>IFERROR(U8/L8,"-")</f>
        <v>-</v>
      </c>
      <c r="W8" s="214" t="str">
        <f>IFERROR(U8/S8,"-")</f>
        <v>-</v>
      </c>
      <c r="X8" s="208">
        <f>SUM(U8:U8)-SUM(G8:G8)</f>
        <v>0</v>
      </c>
      <c r="Y8" s="85" t="str">
        <f>SUM(U8:U8)/SUM(G8:G8)</f>
        <v>0</v>
      </c>
      <c r="AA8" s="86"/>
      <c r="AB8" s="87" t="str">
        <f>IF(L8=0,"",IF(AA8=0,"",(AA8/L8)))</f>
        <v/>
      </c>
      <c r="AC8" s="86"/>
      <c r="AD8" s="88" t="str">
        <f>IFERROR(AC8/AA8,"-")</f>
        <v>-</v>
      </c>
      <c r="AE8" s="89"/>
      <c r="AF8" s="90" t="str">
        <f>IFERROR(AE8/AA8,"-")</f>
        <v>-</v>
      </c>
      <c r="AG8" s="91"/>
      <c r="AH8" s="91"/>
      <c r="AI8" s="91"/>
      <c r="AJ8" s="92"/>
      <c r="AK8" s="93" t="str">
        <f>IF(L8=0,"",IF(AJ8=0,"",(AJ8/L8)))</f>
        <v/>
      </c>
      <c r="AL8" s="92"/>
      <c r="AM8" s="94" t="str">
        <f>IFERROR(AL8/AJ8,"-")</f>
        <v>-</v>
      </c>
      <c r="AN8" s="95"/>
      <c r="AO8" s="96" t="str">
        <f>IFERROR(AN8/AJ8,"-")</f>
        <v>-</v>
      </c>
      <c r="AP8" s="97"/>
      <c r="AQ8" s="97"/>
      <c r="AR8" s="97"/>
      <c r="AS8" s="98"/>
      <c r="AT8" s="99" t="str">
        <f>IF(L8=0,"",IF(AS8=0,"",(AS8/L8)))</f>
        <v/>
      </c>
      <c r="AU8" s="98"/>
      <c r="AV8" s="100" t="str">
        <f>IFERROR(AU8/AS8,"-")</f>
        <v>-</v>
      </c>
      <c r="AW8" s="101"/>
      <c r="AX8" s="102" t="str">
        <f>IFERROR(AW8/AS8,"-")</f>
        <v>-</v>
      </c>
      <c r="AY8" s="103"/>
      <c r="AZ8" s="103"/>
      <c r="BA8" s="103"/>
      <c r="BB8" s="104"/>
      <c r="BC8" s="105" t="str">
        <f>IF(L8=0,"",IF(BB8=0,"",(BB8/L8)))</f>
        <v/>
      </c>
      <c r="BD8" s="104"/>
      <c r="BE8" s="106" t="str">
        <f>IFERROR(BD8/BB8,"-")</f>
        <v>-</v>
      </c>
      <c r="BF8" s="107"/>
      <c r="BG8" s="108" t="str">
        <f>IFERROR(BF8/BB8,"-")</f>
        <v>-</v>
      </c>
      <c r="BH8" s="109"/>
      <c r="BI8" s="109"/>
      <c r="BJ8" s="109"/>
      <c r="BK8" s="110"/>
      <c r="BL8" s="111" t="str">
        <f>IF(L8=0,"",IF(BK8=0,"",(BK8/L8)))</f>
        <v/>
      </c>
      <c r="BM8" s="112"/>
      <c r="BN8" s="113" t="str">
        <f>IFERROR(BM8/BK8,"-")</f>
        <v>-</v>
      </c>
      <c r="BO8" s="114"/>
      <c r="BP8" s="115" t="str">
        <f>IFERROR(BO8/BK8,"-")</f>
        <v>-</v>
      </c>
      <c r="BQ8" s="116"/>
      <c r="BR8" s="116"/>
      <c r="BS8" s="116"/>
      <c r="BT8" s="117"/>
      <c r="BU8" s="118" t="str">
        <f>IF(L8=0,"",IF(BT8=0,"",(BT8/L8)))</f>
        <v/>
      </c>
      <c r="BV8" s="119"/>
      <c r="BW8" s="120" t="str">
        <f>IFERROR(BV8/BT8,"-")</f>
        <v>-</v>
      </c>
      <c r="BX8" s="121"/>
      <c r="BY8" s="122" t="str">
        <f>IFERROR(BX8/BT8,"-")</f>
        <v>-</v>
      </c>
      <c r="BZ8" s="123"/>
      <c r="CA8" s="123"/>
      <c r="CB8" s="123"/>
      <c r="CC8" s="124"/>
      <c r="CD8" s="125" t="str">
        <f>IF(L8=0,"",IF(CC8=0,"",(CC8/L8)))</f>
        <v/>
      </c>
      <c r="CE8" s="126"/>
      <c r="CF8" s="127" t="str">
        <f>IFERROR(CE8/CC8,"-")</f>
        <v>-</v>
      </c>
      <c r="CG8" s="128"/>
      <c r="CH8" s="129" t="str">
        <f>IFERROR(CG8/CC8,"-")</f>
        <v>-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 t="str">
        <f>Y13</f>
        <v>0</v>
      </c>
      <c r="B13" s="152"/>
      <c r="C13" s="152"/>
      <c r="D13" s="152"/>
      <c r="E13" s="153" t="s">
        <v>72</v>
      </c>
      <c r="F13" s="153"/>
      <c r="G13" s="211">
        <f>SUM(G6:G12)</f>
        <v>0</v>
      </c>
      <c r="H13" s="211"/>
      <c r="I13" s="152">
        <f>SUM(I6:I12)</f>
        <v>0</v>
      </c>
      <c r="J13" s="152">
        <f>SUM(J6:J12)</f>
        <v>0</v>
      </c>
      <c r="K13" s="152">
        <f>SUM(K6:K12)</f>
        <v>0</v>
      </c>
      <c r="L13" s="152">
        <f>SUM(L6:L12)</f>
        <v>0</v>
      </c>
      <c r="M13" s="152">
        <f>SUM(M6:M12)</f>
        <v>0</v>
      </c>
      <c r="N13" s="154" t="str">
        <f>IFERROR(L13/K13,"-")</f>
        <v>-</v>
      </c>
      <c r="O13" s="155">
        <f>SUM(O6:O12)</f>
        <v>0</v>
      </c>
      <c r="P13" s="155">
        <f>SUM(P6:P12)</f>
        <v>0</v>
      </c>
      <c r="Q13" s="154" t="str">
        <f>IFERROR(O13/L13,"-")</f>
        <v>-</v>
      </c>
      <c r="R13" s="156" t="str">
        <f>IFERROR(G13/L13,"-")</f>
        <v>-</v>
      </c>
      <c r="S13" s="157">
        <f>SUM(S6:S12)</f>
        <v>0</v>
      </c>
      <c r="T13" s="154" t="str">
        <f>IFERROR(S13/L13,"-")</f>
        <v>-</v>
      </c>
      <c r="U13" s="211">
        <f>SUM(U6:U12)</f>
        <v>0</v>
      </c>
      <c r="V13" s="211" t="str">
        <f>IFERROR(U13/L13,"-")</f>
        <v>-</v>
      </c>
      <c r="W13" s="211" t="str">
        <f>IFERROR(U13/S13,"-")</f>
        <v>-</v>
      </c>
      <c r="X13" s="211">
        <f>U13-G13</f>
        <v>0</v>
      </c>
      <c r="Y13" s="158" t="str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2.0122761219844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3151158</v>
      </c>
      <c r="H6" s="78">
        <v>2390</v>
      </c>
      <c r="I6" s="78">
        <v>0</v>
      </c>
      <c r="J6" s="78">
        <v>80076</v>
      </c>
      <c r="K6" s="79">
        <v>852</v>
      </c>
      <c r="L6" s="81">
        <f>IFERROR(K6/J6,"-")</f>
        <v>0.010639892102503</v>
      </c>
      <c r="M6" s="78">
        <v>32</v>
      </c>
      <c r="N6" s="78">
        <v>280</v>
      </c>
      <c r="O6" s="81">
        <f>IFERROR(M6/(K6),"-")</f>
        <v>0.037558685446009</v>
      </c>
      <c r="P6" s="82">
        <f>IFERROR(G6/SUM(K6:K6),"-")</f>
        <v>3698.5422535211</v>
      </c>
      <c r="Q6" s="83">
        <v>110</v>
      </c>
      <c r="R6" s="81">
        <f>IF(K6=0,"-",Q6/K6)</f>
        <v>0.12910798122066</v>
      </c>
      <c r="S6" s="213">
        <v>6341000</v>
      </c>
      <c r="T6" s="214">
        <f>IFERROR(S6/K6,"-")</f>
        <v>7442.4882629108</v>
      </c>
      <c r="U6" s="214">
        <f>IFERROR(S6/Q6,"-")</f>
        <v>57645.454545455</v>
      </c>
      <c r="V6" s="208">
        <f>SUM(S6:S6)-SUM(G6:G6)</f>
        <v>3189842</v>
      </c>
      <c r="W6" s="85">
        <f>SUM(S6:S6)/SUM(G6:G6)</f>
        <v>2.0122761219844</v>
      </c>
      <c r="Y6" s="86"/>
      <c r="Z6" s="87">
        <f>IF(K6=0,"",IF(Y6=0,"",(Y6/K6)))</f>
        <v>0</v>
      </c>
      <c r="AA6" s="86"/>
      <c r="AB6" s="88" t="str">
        <f>IFERROR(AA6/Y6,"-")</f>
        <v>-</v>
      </c>
      <c r="AC6" s="89"/>
      <c r="AD6" s="90" t="str">
        <f>IFERROR(AC6/Y6,"-")</f>
        <v>-</v>
      </c>
      <c r="AE6" s="91"/>
      <c r="AF6" s="91"/>
      <c r="AG6" s="91"/>
      <c r="AH6" s="92"/>
      <c r="AI6" s="93">
        <f>IF(K6=0,"",IF(AH6=0,"",(AH6/K6)))</f>
        <v>0</v>
      </c>
      <c r="AJ6" s="92"/>
      <c r="AK6" s="94" t="str">
        <f>IFERROR(AJ6/AH6,"-")</f>
        <v>-</v>
      </c>
      <c r="AL6" s="95"/>
      <c r="AM6" s="96" t="str">
        <f>IFERROR(AL6/AH6,"-")</f>
        <v>-</v>
      </c>
      <c r="AN6" s="97"/>
      <c r="AO6" s="97"/>
      <c r="AP6" s="97"/>
      <c r="AQ6" s="98">
        <v>8</v>
      </c>
      <c r="AR6" s="99">
        <f>IF(K6=0,"",IF(AQ6=0,"",(AQ6/K6)))</f>
        <v>0.0093896713615023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22</v>
      </c>
      <c r="BA6" s="105">
        <f>IF(K6=0,"",IF(AZ6=0,"",(AZ6/K6)))</f>
        <v>0.025821596244131</v>
      </c>
      <c r="BB6" s="104">
        <v>1</v>
      </c>
      <c r="BC6" s="106">
        <f>IFERROR(BB6/AZ6,"-")</f>
        <v>0.045454545454545</v>
      </c>
      <c r="BD6" s="107">
        <v>3000</v>
      </c>
      <c r="BE6" s="108">
        <f>IFERROR(BD6/AZ6,"-")</f>
        <v>136.36363636364</v>
      </c>
      <c r="BF6" s="109">
        <v>1</v>
      </c>
      <c r="BG6" s="109"/>
      <c r="BH6" s="109"/>
      <c r="BI6" s="110">
        <v>523</v>
      </c>
      <c r="BJ6" s="111">
        <f>IF(K6=0,"",IF(BI6=0,"",(BI6/K6)))</f>
        <v>0.61384976525822</v>
      </c>
      <c r="BK6" s="112">
        <v>47</v>
      </c>
      <c r="BL6" s="113">
        <f>IFERROR(BK6/BI6,"-")</f>
        <v>0.089866156787763</v>
      </c>
      <c r="BM6" s="114">
        <v>2239000</v>
      </c>
      <c r="BN6" s="115">
        <f>IFERROR(BM6/BI6,"-")</f>
        <v>4281.0707456979</v>
      </c>
      <c r="BO6" s="116">
        <v>18</v>
      </c>
      <c r="BP6" s="116">
        <v>10</v>
      </c>
      <c r="BQ6" s="116">
        <v>19</v>
      </c>
      <c r="BR6" s="117">
        <v>264</v>
      </c>
      <c r="BS6" s="118">
        <f>IF(K6=0,"",IF(BR6=0,"",(BR6/K6)))</f>
        <v>0.30985915492958</v>
      </c>
      <c r="BT6" s="119">
        <v>51</v>
      </c>
      <c r="BU6" s="120">
        <f>IFERROR(BT6/BR6,"-")</f>
        <v>0.19318181818182</v>
      </c>
      <c r="BV6" s="121">
        <v>3326000</v>
      </c>
      <c r="BW6" s="122">
        <f>IFERROR(BV6/BR6,"-")</f>
        <v>12598.484848485</v>
      </c>
      <c r="BX6" s="123">
        <v>14</v>
      </c>
      <c r="BY6" s="123">
        <v>4</v>
      </c>
      <c r="BZ6" s="123">
        <v>33</v>
      </c>
      <c r="CA6" s="124">
        <v>35</v>
      </c>
      <c r="CB6" s="125">
        <f>IF(K6=0,"",IF(CA6=0,"",(CA6/K6)))</f>
        <v>0.041079812206573</v>
      </c>
      <c r="CC6" s="126">
        <v>11</v>
      </c>
      <c r="CD6" s="127">
        <f>IFERROR(CC6/CA6,"-")</f>
        <v>0.31428571428571</v>
      </c>
      <c r="CE6" s="128">
        <v>773000</v>
      </c>
      <c r="CF6" s="129">
        <f>IFERROR(CE6/CA6,"-")</f>
        <v>22085.714285714</v>
      </c>
      <c r="CG6" s="130">
        <v>7</v>
      </c>
      <c r="CH6" s="130">
        <v>1</v>
      </c>
      <c r="CI6" s="130">
        <v>3</v>
      </c>
      <c r="CJ6" s="131">
        <v>110</v>
      </c>
      <c r="CK6" s="132">
        <v>6341000</v>
      </c>
      <c r="CL6" s="132">
        <v>1273000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13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1</v>
      </c>
      <c r="I9" s="78">
        <v>0</v>
      </c>
      <c r="J9" s="78">
        <v>2</v>
      </c>
      <c r="K9" s="79">
        <v>1</v>
      </c>
      <c r="L9" s="81">
        <f>IFERROR(K9/J9,"-")</f>
        <v>0.5</v>
      </c>
      <c r="M9" s="78">
        <v>0</v>
      </c>
      <c r="N9" s="78">
        <v>0</v>
      </c>
      <c r="O9" s="81">
        <f>IFERROR(M9/(K9),"-")</f>
        <v>0</v>
      </c>
      <c r="P9" s="82">
        <f>IFERROR(G9/SUM(K9:K9),"-")</f>
        <v>0</v>
      </c>
      <c r="Q9" s="83">
        <v>0</v>
      </c>
      <c r="R9" s="81">
        <f>IF(K9=0,"-",Q9/K9)</f>
        <v>0</v>
      </c>
      <c r="S9" s="213"/>
      <c r="T9" s="214">
        <f>IFERROR(S9/K9,"-")</f>
        <v>0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>
        <f>IF(K9=0,"",IF(Y9=0,"",(Y9/K9)))</f>
        <v>0</v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>
        <f>IF(K9=0,"",IF(AH9=0,"",(AH9/K9)))</f>
        <v>0</v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>
        <f>IF(K9=0,"",IF(AQ9=0,"",(AQ9/K9)))</f>
        <v>0</v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>
        <f>IF(K9=0,"",IF(AZ9=0,"",(AZ9/K9)))</f>
        <v>0</v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>
        <v>1</v>
      </c>
      <c r="BJ9" s="111">
        <f>IF(K9=0,"",IF(BI9=0,"",(BI9/K9)))</f>
        <v>1</v>
      </c>
      <c r="BK9" s="112"/>
      <c r="BL9" s="113">
        <f>IFERROR(BK9/BI9,"-")</f>
        <v>0</v>
      </c>
      <c r="BM9" s="114"/>
      <c r="BN9" s="115">
        <f>IFERROR(BM9/BI9,"-")</f>
        <v>0</v>
      </c>
      <c r="BO9" s="116"/>
      <c r="BP9" s="116"/>
      <c r="BQ9" s="116"/>
      <c r="BR9" s="117"/>
      <c r="BS9" s="118">
        <f>IF(K9=0,"",IF(BR9=0,"",(BR9/K9)))</f>
        <v>0</v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>
        <f>IF(K9=0,"",IF(CA9=0,"",(CA9/K9)))</f>
        <v>0</v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2</v>
      </c>
      <c r="K10" s="79">
        <v>0</v>
      </c>
      <c r="L10" s="81">
        <f>IFERROR(K10/J10,"-")</f>
        <v>0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3151158</v>
      </c>
      <c r="H13" s="152">
        <f>SUM(H6:H12)</f>
        <v>2391</v>
      </c>
      <c r="I13" s="152">
        <f>SUM(I6:I12)</f>
        <v>0</v>
      </c>
      <c r="J13" s="152">
        <f>SUM(J6:J12)</f>
        <v>80093</v>
      </c>
      <c r="K13" s="152">
        <f>SUM(K6:K12)</f>
        <v>853</v>
      </c>
      <c r="L13" s="154">
        <f>IFERROR(K13/J13,"-")</f>
        <v>0.010650119236388</v>
      </c>
      <c r="M13" s="155">
        <f>SUM(M6:M12)</f>
        <v>32</v>
      </c>
      <c r="N13" s="155">
        <f>SUM(N6:N12)</f>
        <v>280</v>
      </c>
      <c r="O13" s="154">
        <f>IFERROR(M13/K13,"-")</f>
        <v>0.037514654161782</v>
      </c>
      <c r="P13" s="156">
        <f>IFERROR(G13/K13,"-")</f>
        <v>3694.2063305979</v>
      </c>
      <c r="Q13" s="157">
        <f>SUM(Q6:Q12)</f>
        <v>110</v>
      </c>
      <c r="R13" s="154">
        <f>IFERROR(Q13/K13,"-")</f>
        <v>0.12895662368113</v>
      </c>
      <c r="S13" s="211">
        <f>SUM(S6:S12)</f>
        <v>6341000</v>
      </c>
      <c r="T13" s="211">
        <f>IFERROR(S13/K13,"-")</f>
        <v>7433.7631887456</v>
      </c>
      <c r="U13" s="211">
        <f>IFERROR(S13/Q13,"-")</f>
        <v>57645.454545455</v>
      </c>
      <c r="V13" s="211">
        <f>S13-G13</f>
        <v>3189842</v>
      </c>
      <c r="W13" s="158">
        <f>S13/G13</f>
        <v>2.0122761219844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