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<sst xmlns="http://schemas.openxmlformats.org/spreadsheetml/2006/main" uniqueCount="69">
  <si>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</si>
  <si>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</si>
  <si>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</si>
  <si>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</si>
  <si>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</si>
  <si>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</si>
  <si>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</si>
  <si>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</si>
  <si>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</si>
  <si>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</si>
  <si>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</si>
  <si>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</si>
  <si>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</si>
  <si>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</si>
  <si>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</si>
  <si>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</si>
  <si>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</si>
  <si>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</si>
  <si>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</si>
  <si>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</si>
  <si>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</si>
  <si>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</si>
  <si>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</si>
  <si>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</si>
  <si>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</si>
  <si>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</si>
  <si>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</si>
  <si>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</si>
  <si>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</si>
  <si>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</si>
  <si>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</si>
  <si>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</si>
  <si>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</si>
  <si>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</si>
  <si>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</si>
  <si>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</si>
  <si>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</si>
  <si>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</si>
  <si>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</si>
  <si>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</si>
  <si>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</si>
  <si>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</si>
  <si>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</si>
  <si>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</si>
  <si>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</si>
  <si>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</si>
  <si>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</si>
  <si>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</si>
  <si>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</si>
  <si>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</si>
  <si>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</si>
  <si>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</si>
  <si>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</si>
  <si>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</si>
  <si>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</si>
  <si>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</si>
  <si>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</si>
  <si>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</si>
  <si>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</si>
  <si>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12/1～12/31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</si>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</sst>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5</v>
      </c>
      <c r="D6" s="198">
        <v>7181658</v>
      </c>
      <c r="E6" s="34">
        <v>4019</v>
      </c>
      <c r="F6" s="34">
        <v>0</v>
      </c>
      <c r="G6" s="34">
        <v>168322</v>
      </c>
      <c r="H6" s="41">
        <v>1330</v>
      </c>
      <c r="I6" s="42">
        <v>8</v>
      </c>
      <c r="J6" s="45">
        <f>H6+I6</f>
        <v>1338</v>
      </c>
      <c r="K6" s="35">
        <f>IFERROR(J6/G6,"-")</f>
        <v>0.0079490500350519</v>
      </c>
      <c r="L6" s="34">
        <v>59</v>
      </c>
      <c r="M6" s="34">
        <v>396</v>
      </c>
      <c r="N6" s="35">
        <f>IFERROR(L6/J6,"-")</f>
        <v>0.044095665171898</v>
      </c>
      <c r="O6" s="36">
        <f>IFERROR(D6/J6,"-")</f>
        <v>5367.4573991031</v>
      </c>
      <c r="P6" s="37">
        <v>186</v>
      </c>
      <c r="Q6" s="35">
        <f>IFERROR(P6/J6,"-")</f>
        <v>0.1390134529148</v>
      </c>
      <c r="R6" s="203">
        <v>7688396</v>
      </c>
      <c r="S6" s="204">
        <f>IFERROR(R6/J6,"-")</f>
        <v>5746.1853512706</v>
      </c>
      <c r="T6" s="204">
        <f>IFERROR(R6/P6,"-")</f>
        <v>41335.462365591</v>
      </c>
      <c r="U6" s="198">
        <f>IFERROR(R6-D6,"-")</f>
        <v>506738</v>
      </c>
      <c r="V6" s="38">
        <f>R6/D6</f>
        <v>1.0705600294528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7181658</v>
      </c>
      <c r="E9" s="21">
        <f>SUM(E6:E7)</f>
        <v>4019</v>
      </c>
      <c r="F9" s="21">
        <f>SUM(F6:F7)</f>
        <v>0</v>
      </c>
      <c r="G9" s="21">
        <f>SUM(G6:G7)</f>
        <v>168322</v>
      </c>
      <c r="H9" s="21">
        <f>SUM(H6:H7)</f>
        <v>1330</v>
      </c>
      <c r="I9" s="21">
        <f>SUM(I6:I7)</f>
        <v>8</v>
      </c>
      <c r="J9" s="21">
        <f>SUM(J6:J7)</f>
        <v>1338</v>
      </c>
      <c r="K9" s="22">
        <f>IFERROR(J9/G9,"-")</f>
        <v>0.0079490500350519</v>
      </c>
      <c r="L9" s="31">
        <f>SUM(L6:L7)</f>
        <v>59</v>
      </c>
      <c r="M9" s="31">
        <f>SUM(M6:M7)</f>
        <v>396</v>
      </c>
      <c r="N9" s="22">
        <f>IFERROR(L9/J9,"-")</f>
        <v>0.044095665171898</v>
      </c>
      <c r="O9" s="23">
        <f>IFERROR(D9/J9,"-")</f>
        <v>5367.4573991031</v>
      </c>
      <c r="P9" s="24">
        <f>SUM(P6:P7)</f>
        <v>186</v>
      </c>
      <c r="Q9" s="22">
        <f>IFERROR(P9/J9,"-")</f>
        <v>0.1390134529148</v>
      </c>
      <c r="R9" s="201">
        <f>SUM(R6:R7)</f>
        <v>7688396</v>
      </c>
      <c r="S9" s="201">
        <f>IFERROR(R9/J9,"-")</f>
        <v>5746.1853512706</v>
      </c>
      <c r="T9" s="201">
        <f>IFERROR(R9/P9,"-")</f>
        <v>41335.462365591</v>
      </c>
      <c r="U9" s="201">
        <f>SUM(U6:U7)</f>
        <v>506738</v>
      </c>
      <c r="V9" s="25">
        <f>IFERROR(R9/D9,"-")</f>
        <v>1.0705600294528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1.0705600294528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7181658</v>
      </c>
      <c r="H6" s="78">
        <v>4019</v>
      </c>
      <c r="I6" s="78">
        <v>0</v>
      </c>
      <c r="J6" s="78">
        <v>168255</v>
      </c>
      <c r="K6" s="79">
        <v>1338</v>
      </c>
      <c r="L6" s="80">
        <f>IFERROR(K6/J6,"-")</f>
        <v>0.0079522153873585</v>
      </c>
      <c r="M6" s="78">
        <v>59</v>
      </c>
      <c r="N6" s="78">
        <v>396</v>
      </c>
      <c r="O6" s="80">
        <f>IFERROR(M6/(K6),"-")</f>
        <v>0.044095665171898</v>
      </c>
      <c r="P6" s="81">
        <f>IFERROR(G6/SUM(K6:K6),"-")</f>
        <v>5367.4573991031</v>
      </c>
      <c r="Q6" s="82">
        <v>186</v>
      </c>
      <c r="R6" s="80">
        <f>IF(K6=0,"-",Q6/K6)</f>
        <v>0.1390134529148</v>
      </c>
      <c r="S6" s="212">
        <v>7688396</v>
      </c>
      <c r="T6" s="213">
        <f>IFERROR(S6/K6,"-")</f>
        <v>5746.1853512706</v>
      </c>
      <c r="U6" s="213">
        <f>IFERROR(S6/Q6,"-")</f>
        <v>41335.462365591</v>
      </c>
      <c r="V6" s="207">
        <f>SUM(S6:S6)-SUM(G6:G6)</f>
        <v>506738</v>
      </c>
      <c r="W6" s="84">
        <f>SUM(S6:S6)/SUM(G6:G6)</f>
        <v>1.0705600294528</v>
      </c>
      <c r="Y6" s="85">
        <v>2</v>
      </c>
      <c r="Z6" s="86">
        <f>IF(K6=0,"",IF(Y6=0,"",(Y6/K6)))</f>
        <v>0.0014947683109118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>
        <v>5</v>
      </c>
      <c r="AI6" s="92">
        <f>IF(K6=0,"",IF(AH6=0,"",(AH6/K6)))</f>
        <v>0.0037369207772795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13</v>
      </c>
      <c r="AR6" s="98">
        <f>IF(K6=0,"",IF(AQ6=0,"",(AQ6/K6)))</f>
        <v>0.0097159940209268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45</v>
      </c>
      <c r="BA6" s="104">
        <f>IF(K6=0,"",IF(AZ6=0,"",(AZ6/K6)))</f>
        <v>0.033632286995516</v>
      </c>
      <c r="BB6" s="103">
        <v>2</v>
      </c>
      <c r="BC6" s="105">
        <f>IFERROR(BB6/AZ6,"-")</f>
        <v>0.044444444444444</v>
      </c>
      <c r="BD6" s="106">
        <v>15000</v>
      </c>
      <c r="BE6" s="107">
        <f>IFERROR(BD6/AZ6,"-")</f>
        <v>333.33333333333</v>
      </c>
      <c r="BF6" s="108">
        <v>1</v>
      </c>
      <c r="BG6" s="108"/>
      <c r="BH6" s="108">
        <v>1</v>
      </c>
      <c r="BI6" s="109">
        <v>756</v>
      </c>
      <c r="BJ6" s="110">
        <f>IF(K6=0,"",IF(BI6=0,"",(BI6/K6)))</f>
        <v>0.56502242152466</v>
      </c>
      <c r="BK6" s="111">
        <v>98</v>
      </c>
      <c r="BL6" s="112">
        <f>IFERROR(BK6/BI6,"-")</f>
        <v>0.12962962962963</v>
      </c>
      <c r="BM6" s="113">
        <v>4065550</v>
      </c>
      <c r="BN6" s="114">
        <f>IFERROR(BM6/BI6,"-")</f>
        <v>5377.7116402116</v>
      </c>
      <c r="BO6" s="115">
        <v>36</v>
      </c>
      <c r="BP6" s="115">
        <v>19</v>
      </c>
      <c r="BQ6" s="115">
        <v>43</v>
      </c>
      <c r="BR6" s="116">
        <v>440</v>
      </c>
      <c r="BS6" s="117">
        <f>IF(K6=0,"",IF(BR6=0,"",(BR6/K6)))</f>
        <v>0.3288490284006</v>
      </c>
      <c r="BT6" s="118">
        <v>74</v>
      </c>
      <c r="BU6" s="119">
        <f>IFERROR(BT6/BR6,"-")</f>
        <v>0.16818181818182</v>
      </c>
      <c r="BV6" s="120">
        <v>2910000</v>
      </c>
      <c r="BW6" s="121">
        <f>IFERROR(BV6/BR6,"-")</f>
        <v>6613.6363636364</v>
      </c>
      <c r="BX6" s="122">
        <v>26</v>
      </c>
      <c r="BY6" s="122">
        <v>11</v>
      </c>
      <c r="BZ6" s="122">
        <v>37</v>
      </c>
      <c r="CA6" s="123">
        <v>77</v>
      </c>
      <c r="CB6" s="124">
        <f>IF(K6=0,"",IF(CA6=0,"",(CA6/K6)))</f>
        <v>0.057548579970105</v>
      </c>
      <c r="CC6" s="125">
        <v>12</v>
      </c>
      <c r="CD6" s="126">
        <f>IFERROR(CC6/CA6,"-")</f>
        <v>0.15584415584416</v>
      </c>
      <c r="CE6" s="127">
        <v>697846</v>
      </c>
      <c r="CF6" s="128">
        <f>IFERROR(CE6/CA6,"-")</f>
        <v>9062.9350649351</v>
      </c>
      <c r="CG6" s="129">
        <v>4</v>
      </c>
      <c r="CH6" s="129">
        <v>3</v>
      </c>
      <c r="CI6" s="129">
        <v>5</v>
      </c>
      <c r="CJ6" s="130">
        <v>186</v>
      </c>
      <c r="CK6" s="131">
        <v>7688396</v>
      </c>
      <c r="CL6" s="131">
        <v>1196000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0</v>
      </c>
      <c r="H7" s="78">
        <v>0</v>
      </c>
      <c r="I7" s="78">
        <v>0</v>
      </c>
      <c r="J7" s="78">
        <v>0</v>
      </c>
      <c r="K7" s="79">
        <v>0</v>
      </c>
      <c r="L7" s="80" t="str">
        <f>IFERROR(K7/J7,"-")</f>
        <v>-</v>
      </c>
      <c r="M7" s="78">
        <v>0</v>
      </c>
      <c r="N7" s="78">
        <v>0</v>
      </c>
      <c r="O7" s="80" t="str">
        <f>IFERROR(M7/(K7),"-")</f>
        <v>-</v>
      </c>
      <c r="P7" s="81" t="str">
        <f>IFERROR(G7/SUM(K7:K7),"-")</f>
        <v>-</v>
      </c>
      <c r="Q7" s="82">
        <v>0</v>
      </c>
      <c r="R7" s="80" t="str">
        <f>IF(K7=0,"-",Q7/K7)</f>
        <v>-</v>
      </c>
      <c r="S7" s="212"/>
      <c r="T7" s="213" t="str">
        <f>IFERROR(S7/K7,"-")</f>
        <v>-</v>
      </c>
      <c r="U7" s="213" t="str">
        <f>IFERROR(S7/Q7,"-")</f>
        <v>-</v>
      </c>
      <c r="V7" s="207">
        <f>SUM(S7:S7)-SUM(G7:G7)</f>
        <v>0</v>
      </c>
      <c r="W7" s="84" t="str">
        <f>SUM(S7:S7)/SUM(G7:G7)</f>
        <v>0</v>
      </c>
      <c r="Y7" s="85"/>
      <c r="Z7" s="86" t="str">
        <f>IF(K7=0,"",IF(Y7=0,"",(Y7/K7)))</f>
        <v/>
      </c>
      <c r="AA7" s="85"/>
      <c r="AB7" s="87" t="str">
        <f>IFERROR(AA7/Y7,"-")</f>
        <v>-</v>
      </c>
      <c r="AC7" s="88"/>
      <c r="AD7" s="89" t="str">
        <f>IFERROR(AC7/Y7,"-")</f>
        <v>-</v>
      </c>
      <c r="AE7" s="90"/>
      <c r="AF7" s="90"/>
      <c r="AG7" s="90"/>
      <c r="AH7" s="91"/>
      <c r="AI7" s="92" t="str">
        <f>IF(K7=0,"",IF(AH7=0,"",(AH7/K7)))</f>
        <v/>
      </c>
      <c r="AJ7" s="91"/>
      <c r="AK7" s="93" t="str">
        <f>IFERROR(AJ7/AH7,"-")</f>
        <v>-</v>
      </c>
      <c r="AL7" s="94"/>
      <c r="AM7" s="95" t="str">
        <f>IFERROR(AL7/AH7,"-")</f>
        <v>-</v>
      </c>
      <c r="AN7" s="96"/>
      <c r="AO7" s="96"/>
      <c r="AP7" s="96"/>
      <c r="AQ7" s="97"/>
      <c r="AR7" s="98" t="str">
        <f>IF(K7=0,"",IF(AQ7=0,"",(AQ7/K7)))</f>
        <v/>
      </c>
      <c r="AS7" s="97"/>
      <c r="AT7" s="99" t="str">
        <f>IFERROR(AS7/AQ7,"-")</f>
        <v>-</v>
      </c>
      <c r="AU7" s="100"/>
      <c r="AV7" s="101" t="str">
        <f>IFERROR(AU7/AQ7,"-")</f>
        <v>-</v>
      </c>
      <c r="AW7" s="102"/>
      <c r="AX7" s="102"/>
      <c r="AY7" s="102"/>
      <c r="AZ7" s="103"/>
      <c r="BA7" s="104" t="str">
        <f>IF(K7=0,"",IF(AZ7=0,"",(AZ7/K7)))</f>
        <v/>
      </c>
      <c r="BB7" s="103"/>
      <c r="BC7" s="105" t="str">
        <f>IFERROR(BB7/AZ7,"-")</f>
        <v>-</v>
      </c>
      <c r="BD7" s="106"/>
      <c r="BE7" s="107" t="str">
        <f>IFERROR(BD7/AZ7,"-")</f>
        <v>-</v>
      </c>
      <c r="BF7" s="108"/>
      <c r="BG7" s="108"/>
      <c r="BH7" s="108"/>
      <c r="BI7" s="109"/>
      <c r="BJ7" s="110" t="str">
        <f>IF(K7=0,"",IF(BI7=0,"",(BI7/K7)))</f>
        <v/>
      </c>
      <c r="BK7" s="111"/>
      <c r="BL7" s="112" t="str">
        <f>IFERROR(BK7/BI7,"-")</f>
        <v>-</v>
      </c>
      <c r="BM7" s="113"/>
      <c r="BN7" s="114" t="str">
        <f>IFERROR(BM7/BI7,"-")</f>
        <v>-</v>
      </c>
      <c r="BO7" s="115"/>
      <c r="BP7" s="115"/>
      <c r="BQ7" s="115"/>
      <c r="BR7" s="116"/>
      <c r="BS7" s="117" t="str">
        <f>IF(K7=0,"",IF(BR7=0,"",(BR7/K7)))</f>
        <v/>
      </c>
      <c r="BT7" s="118"/>
      <c r="BU7" s="119" t="str">
        <f>IFERROR(BT7/BR7,"-")</f>
        <v>-</v>
      </c>
      <c r="BV7" s="120"/>
      <c r="BW7" s="121" t="str">
        <f>IFERROR(BV7/BR7,"-")</f>
        <v>-</v>
      </c>
      <c r="BX7" s="122"/>
      <c r="BY7" s="122"/>
      <c r="BZ7" s="122"/>
      <c r="CA7" s="123"/>
      <c r="CB7" s="124" t="str">
        <f>IF(K7=0,"",IF(CA7=0,"",(CA7/K7)))</f>
        <v/>
      </c>
      <c r="CC7" s="125"/>
      <c r="CD7" s="126" t="str">
        <f>IFERROR(CC7/CA7,"-")</f>
        <v>-</v>
      </c>
      <c r="CE7" s="127"/>
      <c r="CF7" s="128" t="str">
        <f>IFERROR(CE7/CA7,"-")</f>
        <v>-</v>
      </c>
      <c r="CG7" s="129"/>
      <c r="CH7" s="129"/>
      <c r="CI7" s="129"/>
      <c r="CJ7" s="130">
        <v>0</v>
      </c>
      <c r="CK7" s="131"/>
      <c r="CL7" s="131"/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4" t="s">
        <v>62</v>
      </c>
      <c r="C8" s="214"/>
      <c r="D8" s="214"/>
      <c r="E8" s="77" t="s">
        <v>63</v>
      </c>
      <c r="F8" s="77" t="s">
        <v>59</v>
      </c>
      <c r="G8" s="207">
        <v>0</v>
      </c>
      <c r="H8" s="78">
        <v>0</v>
      </c>
      <c r="I8" s="78">
        <v>0</v>
      </c>
      <c r="J8" s="78">
        <v>63</v>
      </c>
      <c r="K8" s="79">
        <v>0</v>
      </c>
      <c r="L8" s="80">
        <f>IFERROR(K8/J8,"-")</f>
        <v>0</v>
      </c>
      <c r="M8" s="78">
        <v>0</v>
      </c>
      <c r="N8" s="78">
        <v>0</v>
      </c>
      <c r="O8" s="80" t="str">
        <f>IFERROR(M8/(K8),"-")</f>
        <v>-</v>
      </c>
      <c r="P8" s="81" t="str">
        <f>IFERROR(G8/SUM(K8:K8),"-")</f>
        <v>-</v>
      </c>
      <c r="Q8" s="82">
        <v>0</v>
      </c>
      <c r="R8" s="80" t="str">
        <f>IF(K8=0,"-",Q8/K8)</f>
        <v>-</v>
      </c>
      <c r="S8" s="212"/>
      <c r="T8" s="213" t="str">
        <f>IFERROR(S8/K8,"-")</f>
        <v>-</v>
      </c>
      <c r="U8" s="213" t="str">
        <f>IFERROR(S8/Q8,"-")</f>
        <v>-</v>
      </c>
      <c r="V8" s="207">
        <f>SUM(S8:S8)-SUM(G8:G8)</f>
        <v>0</v>
      </c>
      <c r="W8" s="84" t="str">
        <f>SUM(S8:S8)/SUM(G8:G8)</f>
        <v>0</v>
      </c>
      <c r="Y8" s="85"/>
      <c r="Z8" s="86" t="str">
        <f>IF(K8=0,"",IF(Y8=0,"",(Y8/K8)))</f>
        <v/>
      </c>
      <c r="AA8" s="85"/>
      <c r="AB8" s="87" t="str">
        <f>IFERROR(AA8/Y8,"-")</f>
        <v>-</v>
      </c>
      <c r="AC8" s="88"/>
      <c r="AD8" s="89" t="str">
        <f>IFERROR(AC8/Y8,"-")</f>
        <v>-</v>
      </c>
      <c r="AE8" s="90"/>
      <c r="AF8" s="90"/>
      <c r="AG8" s="90"/>
      <c r="AH8" s="91"/>
      <c r="AI8" s="92" t="str">
        <f>IF(K8=0,"",IF(AH8=0,"",(AH8/K8)))</f>
        <v/>
      </c>
      <c r="AJ8" s="91"/>
      <c r="AK8" s="93" t="str">
        <f>IFERROR(AJ8/AH8,"-")</f>
        <v>-</v>
      </c>
      <c r="AL8" s="94"/>
      <c r="AM8" s="95" t="str">
        <f>IFERROR(AL8/AH8,"-")</f>
        <v>-</v>
      </c>
      <c r="AN8" s="96"/>
      <c r="AO8" s="96"/>
      <c r="AP8" s="96"/>
      <c r="AQ8" s="97"/>
      <c r="AR8" s="98" t="str">
        <f>IF(K8=0,"",IF(AQ8=0,"",(AQ8/K8)))</f>
        <v/>
      </c>
      <c r="AS8" s="97"/>
      <c r="AT8" s="99" t="str">
        <f>IFERROR(AS8/AQ8,"-")</f>
        <v>-</v>
      </c>
      <c r="AU8" s="100"/>
      <c r="AV8" s="101" t="str">
        <f>IFERROR(AU8/AQ8,"-")</f>
        <v>-</v>
      </c>
      <c r="AW8" s="102"/>
      <c r="AX8" s="102"/>
      <c r="AY8" s="102"/>
      <c r="AZ8" s="103"/>
      <c r="BA8" s="104" t="str">
        <f>IF(K8=0,"",IF(AZ8=0,"",(AZ8/K8)))</f>
        <v/>
      </c>
      <c r="BB8" s="103"/>
      <c r="BC8" s="105" t="str">
        <f>IFERROR(BB8/AZ8,"-")</f>
        <v>-</v>
      </c>
      <c r="BD8" s="106"/>
      <c r="BE8" s="107" t="str">
        <f>IFERROR(BD8/AZ8,"-")</f>
        <v>-</v>
      </c>
      <c r="BF8" s="108"/>
      <c r="BG8" s="108"/>
      <c r="BH8" s="108"/>
      <c r="BI8" s="109"/>
      <c r="BJ8" s="110" t="str">
        <f>IF(K8=0,"",IF(BI8=0,"",(BI8/K8)))</f>
        <v/>
      </c>
      <c r="BK8" s="111"/>
      <c r="BL8" s="112" t="str">
        <f>IFERROR(BK8/BI8,"-")</f>
        <v>-</v>
      </c>
      <c r="BM8" s="113"/>
      <c r="BN8" s="114" t="str">
        <f>IFERROR(BM8/BI8,"-")</f>
        <v>-</v>
      </c>
      <c r="BO8" s="115"/>
      <c r="BP8" s="115"/>
      <c r="BQ8" s="115"/>
      <c r="BR8" s="116"/>
      <c r="BS8" s="117" t="str">
        <f>IF(K8=0,"",IF(BR8=0,"",(BR8/K8)))</f>
        <v/>
      </c>
      <c r="BT8" s="118"/>
      <c r="BU8" s="119" t="str">
        <f>IFERROR(BT8/BR8,"-")</f>
        <v>-</v>
      </c>
      <c r="BV8" s="120"/>
      <c r="BW8" s="121" t="str">
        <f>IFERROR(BV8/BR8,"-")</f>
        <v>-</v>
      </c>
      <c r="BX8" s="122"/>
      <c r="BY8" s="122"/>
      <c r="BZ8" s="122"/>
      <c r="CA8" s="123"/>
      <c r="CB8" s="124" t="str">
        <f>IF(K8=0,"",IF(CA8=0,"",(CA8/K8)))</f>
        <v/>
      </c>
      <c r="CC8" s="125"/>
      <c r="CD8" s="126" t="str">
        <f>IFERROR(CC8/CA8,"-")</f>
        <v>-</v>
      </c>
      <c r="CE8" s="127"/>
      <c r="CF8" s="128" t="str">
        <f>IFERROR(CE8/CA8,"-")</f>
        <v>-</v>
      </c>
      <c r="CG8" s="129"/>
      <c r="CH8" s="129"/>
      <c r="CI8" s="129"/>
      <c r="CJ8" s="130">
        <v>0</v>
      </c>
      <c r="CK8" s="131"/>
      <c r="CL8" s="131"/>
      <c r="CM8" s="131"/>
      <c r="CN8" s="132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4" t="s">
        <v>64</v>
      </c>
      <c r="C9" s="214"/>
      <c r="D9" s="214"/>
      <c r="E9" s="77" t="s">
        <v>65</v>
      </c>
      <c r="F9" s="77" t="s">
        <v>59</v>
      </c>
      <c r="G9" s="207">
        <v>0</v>
      </c>
      <c r="H9" s="78">
        <v>0</v>
      </c>
      <c r="I9" s="78">
        <v>0</v>
      </c>
      <c r="J9" s="78">
        <v>4</v>
      </c>
      <c r="K9" s="79">
        <v>0</v>
      </c>
      <c r="L9" s="80">
        <f>IFERROR(K9/J9,"-")</f>
        <v>0</v>
      </c>
      <c r="M9" s="78">
        <v>0</v>
      </c>
      <c r="N9" s="78">
        <v>0</v>
      </c>
      <c r="O9" s="80" t="str">
        <f>IFERROR(M9/(K9),"-")</f>
        <v>-</v>
      </c>
      <c r="P9" s="81" t="str">
        <f>IFERROR(G9/SUM(K9:K9),"-")</f>
        <v>-</v>
      </c>
      <c r="Q9" s="82">
        <v>0</v>
      </c>
      <c r="R9" s="80" t="str">
        <f>IF(K9=0,"-",Q9/K9)</f>
        <v>-</v>
      </c>
      <c r="S9" s="212"/>
      <c r="T9" s="213" t="str">
        <f>IFERROR(S9/K9,"-")</f>
        <v>-</v>
      </c>
      <c r="U9" s="213" t="str">
        <f>IFERROR(S9/Q9,"-")</f>
        <v>-</v>
      </c>
      <c r="V9" s="207">
        <f>SUM(S9:S9)-SUM(G9:G9)</f>
        <v>0</v>
      </c>
      <c r="W9" s="84" t="str">
        <f>SUM(S9:S9)/SUM(G9:G9)</f>
        <v>0</v>
      </c>
      <c r="Y9" s="85"/>
      <c r="Z9" s="86" t="str">
        <f>IF(K9=0,"",IF(Y9=0,"",(Y9/K9)))</f>
        <v/>
      </c>
      <c r="AA9" s="85"/>
      <c r="AB9" s="87" t="str">
        <f>IFERROR(AA9/Y9,"-")</f>
        <v>-</v>
      </c>
      <c r="AC9" s="88"/>
      <c r="AD9" s="89" t="str">
        <f>IFERROR(AC9/Y9,"-")</f>
        <v>-</v>
      </c>
      <c r="AE9" s="90"/>
      <c r="AF9" s="90"/>
      <c r="AG9" s="90"/>
      <c r="AH9" s="91"/>
      <c r="AI9" s="92" t="str">
        <f>IF(K9=0,"",IF(AH9=0,"",(AH9/K9)))</f>
        <v/>
      </c>
      <c r="AJ9" s="91"/>
      <c r="AK9" s="93" t="str">
        <f>IFERROR(AJ9/AH9,"-")</f>
        <v>-</v>
      </c>
      <c r="AL9" s="94"/>
      <c r="AM9" s="95" t="str">
        <f>IFERROR(AL9/AH9,"-")</f>
        <v>-</v>
      </c>
      <c r="AN9" s="96"/>
      <c r="AO9" s="96"/>
      <c r="AP9" s="96"/>
      <c r="AQ9" s="97"/>
      <c r="AR9" s="98" t="str">
        <f>IF(K9=0,"",IF(AQ9=0,"",(AQ9/K9)))</f>
        <v/>
      </c>
      <c r="AS9" s="97"/>
      <c r="AT9" s="99" t="str">
        <f>IFERROR(AS9/AQ9,"-")</f>
        <v>-</v>
      </c>
      <c r="AU9" s="100"/>
      <c r="AV9" s="101" t="str">
        <f>IFERROR(AU9/AQ9,"-")</f>
        <v>-</v>
      </c>
      <c r="AW9" s="102"/>
      <c r="AX9" s="102"/>
      <c r="AY9" s="102"/>
      <c r="AZ9" s="103"/>
      <c r="BA9" s="104" t="str">
        <f>IF(K9=0,"",IF(AZ9=0,"",(AZ9/K9)))</f>
        <v/>
      </c>
      <c r="BB9" s="103"/>
      <c r="BC9" s="105" t="str">
        <f>IFERROR(BB9/AZ9,"-")</f>
        <v>-</v>
      </c>
      <c r="BD9" s="106"/>
      <c r="BE9" s="107" t="str">
        <f>IFERROR(BD9/AZ9,"-")</f>
        <v>-</v>
      </c>
      <c r="BF9" s="108"/>
      <c r="BG9" s="108"/>
      <c r="BH9" s="108"/>
      <c r="BI9" s="109"/>
      <c r="BJ9" s="110" t="str">
        <f>IF(K9=0,"",IF(BI9=0,"",(BI9/K9)))</f>
        <v/>
      </c>
      <c r="BK9" s="111"/>
      <c r="BL9" s="112" t="str">
        <f>IFERROR(BK9/BI9,"-")</f>
        <v>-</v>
      </c>
      <c r="BM9" s="113"/>
      <c r="BN9" s="114" t="str">
        <f>IFERROR(BM9/BI9,"-")</f>
        <v>-</v>
      </c>
      <c r="BO9" s="115"/>
      <c r="BP9" s="115"/>
      <c r="BQ9" s="115"/>
      <c r="BR9" s="116"/>
      <c r="BS9" s="117" t="str">
        <f>IF(K9=0,"",IF(BR9=0,"",(BR9/K9)))</f>
        <v/>
      </c>
      <c r="BT9" s="118"/>
      <c r="BU9" s="119" t="str">
        <f>IFERROR(BT9/BR9,"-")</f>
        <v>-</v>
      </c>
      <c r="BV9" s="120"/>
      <c r="BW9" s="121" t="str">
        <f>IFERROR(BV9/BR9,"-")</f>
        <v>-</v>
      </c>
      <c r="BX9" s="122"/>
      <c r="BY9" s="122"/>
      <c r="BZ9" s="122"/>
      <c r="CA9" s="123"/>
      <c r="CB9" s="124" t="str">
        <f>IF(K9=0,"",IF(CA9=0,"",(CA9/K9)))</f>
        <v/>
      </c>
      <c r="CC9" s="125"/>
      <c r="CD9" s="126" t="str">
        <f>IFERROR(CC9/CA9,"-")</f>
        <v>-</v>
      </c>
      <c r="CE9" s="127"/>
      <c r="CF9" s="128" t="str">
        <f>IFERROR(CE9/CA9,"-")</f>
        <v>-</v>
      </c>
      <c r="CG9" s="129"/>
      <c r="CH9" s="129"/>
      <c r="CI9" s="129"/>
      <c r="CJ9" s="130">
        <v>0</v>
      </c>
      <c r="CK9" s="131"/>
      <c r="CL9" s="131"/>
      <c r="CM9" s="131"/>
      <c r="CN9" s="132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4" t="s">
        <v>66</v>
      </c>
      <c r="C10" s="214"/>
      <c r="D10" s="214"/>
      <c r="E10" s="77" t="s">
        <v>67</v>
      </c>
      <c r="F10" s="77" t="s">
        <v>59</v>
      </c>
      <c r="G10" s="207">
        <v>0</v>
      </c>
      <c r="H10" s="78">
        <v>0</v>
      </c>
      <c r="I10" s="78">
        <v>0</v>
      </c>
      <c r="J10" s="78">
        <v>0</v>
      </c>
      <c r="K10" s="79">
        <v>0</v>
      </c>
      <c r="L10" s="80" t="str">
        <f>IFERROR(K10/J10,"-")</f>
        <v>-</v>
      </c>
      <c r="M10" s="78">
        <v>0</v>
      </c>
      <c r="N10" s="78">
        <v>0</v>
      </c>
      <c r="O10" s="80" t="str">
        <f>IFERROR(M10/(K10),"-")</f>
        <v>-</v>
      </c>
      <c r="P10" s="81" t="str">
        <f>IFERROR(G10/SUM(K10:K10),"-")</f>
        <v>-</v>
      </c>
      <c r="Q10" s="82">
        <v>0</v>
      </c>
      <c r="R10" s="80" t="str">
        <f>IF(K10=0,"-",Q10/K10)</f>
        <v>-</v>
      </c>
      <c r="S10" s="212"/>
      <c r="T10" s="213" t="str">
        <f>IFERROR(S10/K10,"-")</f>
        <v>-</v>
      </c>
      <c r="U10" s="213" t="str">
        <f>IFERROR(S10/Q10,"-")</f>
        <v>-</v>
      </c>
      <c r="V10" s="207">
        <f>SUM(S10:S10)-SUM(G10:G10)</f>
        <v>0</v>
      </c>
      <c r="W10" s="84" t="str">
        <f>SUM(S10:S10)/SUM(G10:G10)</f>
        <v>0</v>
      </c>
      <c r="Y10" s="85"/>
      <c r="Z10" s="86" t="str">
        <f>IF(K10=0,"",IF(Y10=0,"",(Y10/K10)))</f>
        <v/>
      </c>
      <c r="AA10" s="85"/>
      <c r="AB10" s="87" t="str">
        <f>IFERROR(AA10/Y10,"-")</f>
        <v>-</v>
      </c>
      <c r="AC10" s="88"/>
      <c r="AD10" s="89" t="str">
        <f>IFERROR(AC10/Y10,"-")</f>
        <v>-</v>
      </c>
      <c r="AE10" s="90"/>
      <c r="AF10" s="90"/>
      <c r="AG10" s="90"/>
      <c r="AH10" s="91"/>
      <c r="AI10" s="92" t="str">
        <f>IF(K10=0,"",IF(AH10=0,"",(AH10/K10)))</f>
        <v/>
      </c>
      <c r="AJ10" s="91"/>
      <c r="AK10" s="93" t="str">
        <f>IFERROR(AJ10/AH10,"-")</f>
        <v>-</v>
      </c>
      <c r="AL10" s="94"/>
      <c r="AM10" s="95" t="str">
        <f>IFERROR(AL10/AH10,"-")</f>
        <v>-</v>
      </c>
      <c r="AN10" s="96"/>
      <c r="AO10" s="96"/>
      <c r="AP10" s="96"/>
      <c r="AQ10" s="97"/>
      <c r="AR10" s="98" t="str">
        <f>IF(K10=0,"",IF(AQ10=0,"",(AQ10/K10)))</f>
        <v/>
      </c>
      <c r="AS10" s="97"/>
      <c r="AT10" s="99" t="str">
        <f>IFERROR(AS10/AQ10,"-")</f>
        <v>-</v>
      </c>
      <c r="AU10" s="100"/>
      <c r="AV10" s="101" t="str">
        <f>IFERROR(AU10/AQ10,"-")</f>
        <v>-</v>
      </c>
      <c r="AW10" s="102"/>
      <c r="AX10" s="102"/>
      <c r="AY10" s="102"/>
      <c r="AZ10" s="103"/>
      <c r="BA10" s="104" t="str">
        <f>IF(K10=0,"",IF(AZ10=0,"",(AZ10/K10)))</f>
        <v/>
      </c>
      <c r="BB10" s="103"/>
      <c r="BC10" s="105" t="str">
        <f>IFERROR(BB10/AZ10,"-")</f>
        <v>-</v>
      </c>
      <c r="BD10" s="106"/>
      <c r="BE10" s="107" t="str">
        <f>IFERROR(BD10/AZ10,"-")</f>
        <v>-</v>
      </c>
      <c r="BF10" s="108"/>
      <c r="BG10" s="108"/>
      <c r="BH10" s="108"/>
      <c r="BI10" s="109"/>
      <c r="BJ10" s="110" t="str">
        <f>IF(K10=0,"",IF(BI10=0,"",(BI10/K10)))</f>
        <v/>
      </c>
      <c r="BK10" s="111"/>
      <c r="BL10" s="112" t="str">
        <f>IFERROR(BK10/BI10,"-")</f>
        <v>-</v>
      </c>
      <c r="BM10" s="113"/>
      <c r="BN10" s="114" t="str">
        <f>IFERROR(BM10/BI10,"-")</f>
        <v>-</v>
      </c>
      <c r="BO10" s="115"/>
      <c r="BP10" s="115"/>
      <c r="BQ10" s="115"/>
      <c r="BR10" s="116"/>
      <c r="BS10" s="117" t="str">
        <f>IF(K10=0,"",IF(BR10=0,"",(BR10/K10)))</f>
        <v/>
      </c>
      <c r="BT10" s="118"/>
      <c r="BU10" s="119" t="str">
        <f>IFERROR(BT10/BR10,"-")</f>
        <v>-</v>
      </c>
      <c r="BV10" s="120"/>
      <c r="BW10" s="121" t="str">
        <f>IFERROR(BV10/BR10,"-")</f>
        <v>-</v>
      </c>
      <c r="BX10" s="122"/>
      <c r="BY10" s="122"/>
      <c r="BZ10" s="122"/>
      <c r="CA10" s="123"/>
      <c r="CB10" s="124" t="str">
        <f>IF(K10=0,"",IF(CA10=0,"",(CA10/K10)))</f>
        <v/>
      </c>
      <c r="CC10" s="125"/>
      <c r="CD10" s="126" t="str">
        <f>IFERROR(CC10/CA10,"-")</f>
        <v>-</v>
      </c>
      <c r="CE10" s="127"/>
      <c r="CF10" s="128" t="str">
        <f>IFERROR(CE10/CA10,"-")</f>
        <v>-</v>
      </c>
      <c r="CG10" s="129"/>
      <c r="CH10" s="129"/>
      <c r="CI10" s="129"/>
      <c r="CJ10" s="130">
        <v>0</v>
      </c>
      <c r="CK10" s="131"/>
      <c r="CL10" s="131"/>
      <c r="CM10" s="131"/>
      <c r="CN10" s="132" t="str">
        <f>IF(AND(CL10=0,CM10=0),"",IF(AND(CL10&lt;=100000,CM10&lt;=100000),"",IF(CL10/CK10&gt;0.7,"男高",IF(CM10/CK10&gt;0.7,"女高",""))))</f>
        <v/>
      </c>
    </row>
    <row r="11" spans="1:94">
      <c r="A11" s="133"/>
      <c r="B11" s="53"/>
      <c r="C11" s="134"/>
      <c r="D11" s="135"/>
      <c r="E11" s="77"/>
      <c r="F11" s="77"/>
      <c r="G11" s="208"/>
      <c r="H11" s="136"/>
      <c r="I11" s="136"/>
      <c r="J11" s="78"/>
      <c r="K11" s="78"/>
      <c r="L11" s="137"/>
      <c r="M11" s="137"/>
      <c r="N11" s="78"/>
      <c r="O11" s="137"/>
      <c r="P11" s="83"/>
      <c r="Q11" s="83"/>
      <c r="R11" s="83"/>
      <c r="S11" s="212"/>
      <c r="T11" s="212"/>
      <c r="U11" s="212"/>
      <c r="V11" s="212"/>
      <c r="W11" s="137"/>
      <c r="X11" s="74"/>
      <c r="Y11" s="138"/>
      <c r="Z11" s="139"/>
      <c r="AA11" s="138"/>
      <c r="AB11" s="140"/>
      <c r="AC11" s="141"/>
      <c r="AD11" s="142"/>
      <c r="AE11" s="143"/>
      <c r="AF11" s="143"/>
      <c r="AG11" s="143"/>
      <c r="AH11" s="138"/>
      <c r="AI11" s="139"/>
      <c r="AJ11" s="138"/>
      <c r="AK11" s="140"/>
      <c r="AL11" s="141"/>
      <c r="AM11" s="142"/>
      <c r="AN11" s="143"/>
      <c r="AO11" s="143"/>
      <c r="AP11" s="143"/>
      <c r="AQ11" s="138"/>
      <c r="AR11" s="139"/>
      <c r="AS11" s="138"/>
      <c r="AT11" s="140"/>
      <c r="AU11" s="141"/>
      <c r="AV11" s="142"/>
      <c r="AW11" s="143"/>
      <c r="AX11" s="143"/>
      <c r="AY11" s="143"/>
      <c r="AZ11" s="138"/>
      <c r="BA11" s="139"/>
      <c r="BB11" s="138"/>
      <c r="BC11" s="140"/>
      <c r="BD11" s="141"/>
      <c r="BE11" s="142"/>
      <c r="BF11" s="143"/>
      <c r="BG11" s="143"/>
      <c r="BH11" s="143"/>
      <c r="BI11" s="75"/>
      <c r="BJ11" s="144"/>
      <c r="BK11" s="138"/>
      <c r="BL11" s="140"/>
      <c r="BM11" s="141"/>
      <c r="BN11" s="142"/>
      <c r="BO11" s="143"/>
      <c r="BP11" s="143"/>
      <c r="BQ11" s="143"/>
      <c r="BR11" s="75"/>
      <c r="BS11" s="144"/>
      <c r="BT11" s="138"/>
      <c r="BU11" s="140"/>
      <c r="BV11" s="141"/>
      <c r="BW11" s="142"/>
      <c r="BX11" s="143"/>
      <c r="BY11" s="143"/>
      <c r="BZ11" s="143"/>
      <c r="CA11" s="75"/>
      <c r="CB11" s="144"/>
      <c r="CC11" s="138"/>
      <c r="CD11" s="140"/>
      <c r="CE11" s="141"/>
      <c r="CF11" s="142"/>
      <c r="CG11" s="143"/>
      <c r="CH11" s="143"/>
      <c r="CI11" s="143"/>
      <c r="CJ11" s="145"/>
      <c r="CK11" s="141"/>
      <c r="CL11" s="141"/>
      <c r="CM11" s="141"/>
      <c r="CN11" s="146"/>
    </row>
    <row r="12" spans="1:94">
      <c r="A12" s="133"/>
      <c r="B12" s="147"/>
      <c r="C12" s="78"/>
      <c r="D12" s="78"/>
      <c r="E12" s="148"/>
      <c r="F12" s="149"/>
      <c r="G12" s="209"/>
      <c r="H12" s="136"/>
      <c r="I12" s="136"/>
      <c r="J12" s="78"/>
      <c r="K12" s="78"/>
      <c r="L12" s="137"/>
      <c r="M12" s="137"/>
      <c r="N12" s="78"/>
      <c r="O12" s="137"/>
      <c r="P12" s="83"/>
      <c r="Q12" s="83"/>
      <c r="R12" s="83"/>
      <c r="S12" s="212"/>
      <c r="T12" s="212"/>
      <c r="U12" s="212"/>
      <c r="V12" s="212"/>
      <c r="W12" s="137"/>
      <c r="X12" s="150"/>
      <c r="Y12" s="138"/>
      <c r="Z12" s="139"/>
      <c r="AA12" s="138"/>
      <c r="AB12" s="140"/>
      <c r="AC12" s="141"/>
      <c r="AD12" s="142"/>
      <c r="AE12" s="143"/>
      <c r="AF12" s="143"/>
      <c r="AG12" s="143"/>
      <c r="AH12" s="138"/>
      <c r="AI12" s="139"/>
      <c r="AJ12" s="138"/>
      <c r="AK12" s="140"/>
      <c r="AL12" s="141"/>
      <c r="AM12" s="142"/>
      <c r="AN12" s="143"/>
      <c r="AO12" s="143"/>
      <c r="AP12" s="143"/>
      <c r="AQ12" s="138"/>
      <c r="AR12" s="139"/>
      <c r="AS12" s="138"/>
      <c r="AT12" s="140"/>
      <c r="AU12" s="141"/>
      <c r="AV12" s="142"/>
      <c r="AW12" s="143"/>
      <c r="AX12" s="143"/>
      <c r="AY12" s="143"/>
      <c r="AZ12" s="138"/>
      <c r="BA12" s="139"/>
      <c r="BB12" s="138"/>
      <c r="BC12" s="140"/>
      <c r="BD12" s="141"/>
      <c r="BE12" s="142"/>
      <c r="BF12" s="143"/>
      <c r="BG12" s="143"/>
      <c r="BH12" s="143"/>
      <c r="BI12" s="75"/>
      <c r="BJ12" s="144"/>
      <c r="BK12" s="138"/>
      <c r="BL12" s="140"/>
      <c r="BM12" s="141"/>
      <c r="BN12" s="142"/>
      <c r="BO12" s="143"/>
      <c r="BP12" s="143"/>
      <c r="BQ12" s="143"/>
      <c r="BR12" s="75"/>
      <c r="BS12" s="144"/>
      <c r="BT12" s="138"/>
      <c r="BU12" s="140"/>
      <c r="BV12" s="141"/>
      <c r="BW12" s="142"/>
      <c r="BX12" s="143"/>
      <c r="BY12" s="143"/>
      <c r="BZ12" s="143"/>
      <c r="CA12" s="75"/>
      <c r="CB12" s="144"/>
      <c r="CC12" s="138"/>
      <c r="CD12" s="140"/>
      <c r="CE12" s="141"/>
      <c r="CF12" s="142"/>
      <c r="CG12" s="143"/>
      <c r="CH12" s="143"/>
      <c r="CI12" s="143"/>
      <c r="CJ12" s="145"/>
      <c r="CK12" s="141"/>
      <c r="CL12" s="141"/>
      <c r="CM12" s="141"/>
      <c r="CN12" s="146"/>
    </row>
    <row r="13" spans="1:94">
      <c r="A13" s="68">
        <f>Z13</f>
        <v/>
      </c>
      <c r="B13" s="151"/>
      <c r="C13" s="151"/>
      <c r="D13" s="151"/>
      <c r="E13" s="152" t="s">
        <v>68</v>
      </c>
      <c r="F13" s="152"/>
      <c r="G13" s="210">
        <f>SUM(G6:G12)</f>
        <v>7181658</v>
      </c>
      <c r="H13" s="151">
        <f>SUM(H6:H12)</f>
        <v>4019</v>
      </c>
      <c r="I13" s="151">
        <f>SUM(I6:I12)</f>
        <v>0</v>
      </c>
      <c r="J13" s="151">
        <f>SUM(J6:J12)</f>
        <v>168322</v>
      </c>
      <c r="K13" s="151">
        <f>SUM(K6:K12)</f>
        <v>1338</v>
      </c>
      <c r="L13" s="153">
        <f>IFERROR(K13/J13,"-")</f>
        <v>0.0079490500350519</v>
      </c>
      <c r="M13" s="154">
        <f>SUM(M6:M12)</f>
        <v>59</v>
      </c>
      <c r="N13" s="154">
        <f>SUM(N6:N12)</f>
        <v>396</v>
      </c>
      <c r="O13" s="153">
        <f>IFERROR(M13/K13,"-")</f>
        <v>0.044095665171898</v>
      </c>
      <c r="P13" s="155">
        <f>IFERROR(G13/K13,"-")</f>
        <v>5367.4573991031</v>
      </c>
      <c r="Q13" s="156">
        <f>SUM(Q6:Q12)</f>
        <v>186</v>
      </c>
      <c r="R13" s="153">
        <f>IFERROR(Q13/K13,"-")</f>
        <v>0.1390134529148</v>
      </c>
      <c r="S13" s="210">
        <f>SUM(S6:S12)</f>
        <v>7688396</v>
      </c>
      <c r="T13" s="210">
        <f>IFERROR(S13/K13,"-")</f>
        <v>5746.1853512706</v>
      </c>
      <c r="U13" s="210">
        <f>IFERROR(S13/Q13,"-")</f>
        <v>41335.462365591</v>
      </c>
      <c r="V13" s="210">
        <f>S13-G13</f>
        <v>506738</v>
      </c>
      <c r="W13" s="157">
        <f>S13/G13</f>
        <v>1.0705600294528</v>
      </c>
      <c r="X13" s="158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