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<sst xmlns="http://schemas.openxmlformats.org/spreadsheetml/2006/main" uniqueCount="85">
  <si>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</si>
  <si>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</si>
  <si>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</si>
  <si>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</si>
  <si>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</si>
  <si>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</si>
  <si>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</si>
  <si>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</si>
  <si>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</si>
  <si>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</si>
  <si>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</si>
  <si>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</si>
  <si>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</si>
  <si>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</si>
  <si>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</si>
  <si>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</si>
  <si>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</si>
  <si>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</si>
  <si>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</si>
  <si>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</si>
  <si>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</si>
  <si>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</si>
  <si>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</si>
  <si>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</si>
  <si>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</si>
  <si>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</si>
  <si>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</si>
  <si>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</si>
  <si>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</si>
  <si>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</si>
  <si>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</si>
  <si>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</si>
  <si>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</si>
  <si>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</si>
  <si>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</si>
  <si>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</si>
  <si>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</si>
  <si>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</si>
  <si>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</si>
  <si>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</si>
  <si>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</si>
  <si>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</si>
  <si>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</si>
  <si>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</si>
  <si>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</si>
  <si>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</si>
  <si>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</si>
  <si>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</si>
  <si>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</si>
  <si>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</si>
  <si>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</si>
  <si>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</si>
  <si>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</si>
  <si>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</si>
  <si>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</si>
  <si>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</si>
  <si>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</si>
  <si>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</si>
  <si>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</si>
  <si>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</si>
  <si>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</si>
  <si>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</si>
  <si>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</si>
  <si>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7/1～7/31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</si>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</sst>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90100</v>
      </c>
      <c r="E6" s="34">
        <v>136</v>
      </c>
      <c r="F6" s="34">
        <v>0</v>
      </c>
      <c r="G6" s="34">
        <v>1038</v>
      </c>
      <c r="H6" s="41">
        <v>50</v>
      </c>
      <c r="I6" s="42">
        <v>3</v>
      </c>
      <c r="J6" s="45">
        <f>H6+I6</f>
        <v>53</v>
      </c>
      <c r="K6" s="35">
        <f>IFERROR(J6/G6,"-")</f>
        <v>0.051059730250482</v>
      </c>
      <c r="L6" s="34">
        <v>2</v>
      </c>
      <c r="M6" s="34">
        <v>10</v>
      </c>
      <c r="N6" s="35">
        <f>IFERROR(L6/J6,"-")</f>
        <v>0.037735849056604</v>
      </c>
      <c r="O6" s="36">
        <f>IFERROR(D6/J6,"-")</f>
        <v>1700</v>
      </c>
      <c r="P6" s="37">
        <v>1</v>
      </c>
      <c r="Q6" s="35">
        <f>IFERROR(P6/J6,"-")</f>
        <v>0.018867924528302</v>
      </c>
      <c r="R6" s="204">
        <v>18000</v>
      </c>
      <c r="S6" s="205">
        <f>IFERROR(R6/J6,"-")</f>
        <v>339.62264150943</v>
      </c>
      <c r="T6" s="205">
        <f>IFERROR(R6/P6,"-")</f>
        <v>18000</v>
      </c>
      <c r="U6" s="199">
        <f>IFERROR(R6-D6,"-")</f>
        <v>-72100</v>
      </c>
      <c r="V6" s="38">
        <f>R6/D6</f>
        <v>0.19977802441731</v>
      </c>
      <c r="W6" s="32"/>
      <c r="X6" s="44"/>
    </row>
    <row r="7" spans="1:24">
      <c r="A7" s="33"/>
      <c r="B7" s="39" t="s">
        <v>24</v>
      </c>
      <c r="C7" s="39">
        <v>5</v>
      </c>
      <c r="D7" s="199">
        <v>8795441</v>
      </c>
      <c r="E7" s="34">
        <v>5569</v>
      </c>
      <c r="F7" s="34">
        <v>0</v>
      </c>
      <c r="G7" s="34">
        <v>448858</v>
      </c>
      <c r="H7" s="41">
        <v>1879</v>
      </c>
      <c r="I7" s="42">
        <v>14</v>
      </c>
      <c r="J7" s="45">
        <f>H7+I7</f>
        <v>1893</v>
      </c>
      <c r="K7" s="35">
        <f>IFERROR(J7/G7,"-")</f>
        <v>0.0042173694130438</v>
      </c>
      <c r="L7" s="34">
        <v>110</v>
      </c>
      <c r="M7" s="34">
        <v>581</v>
      </c>
      <c r="N7" s="35">
        <f>IFERROR(L7/J7,"-")</f>
        <v>0.0581088219757</v>
      </c>
      <c r="O7" s="36">
        <f>IFERROR(D7/J7,"-")</f>
        <v>4646.2974115161</v>
      </c>
      <c r="P7" s="37">
        <v>302</v>
      </c>
      <c r="Q7" s="35">
        <f>IFERROR(P7/J7,"-")</f>
        <v>0.15953512942419</v>
      </c>
      <c r="R7" s="204">
        <v>18422760</v>
      </c>
      <c r="S7" s="205">
        <f>IFERROR(R7/J7,"-")</f>
        <v>9732.0443740095</v>
      </c>
      <c r="T7" s="205">
        <f>IFERROR(R7/P7,"-")</f>
        <v>61002.516556291</v>
      </c>
      <c r="U7" s="199">
        <f>IFERROR(R7-D7,"-")</f>
        <v>9627319</v>
      </c>
      <c r="V7" s="38">
        <f>R7/D7</f>
        <v>2.0945805901034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8885541</v>
      </c>
      <c r="E10" s="21">
        <f>SUM(E6:E8)</f>
        <v>5705</v>
      </c>
      <c r="F10" s="21">
        <f>SUM(F6:F8)</f>
        <v>0</v>
      </c>
      <c r="G10" s="21">
        <f>SUM(G6:G8)</f>
        <v>449896</v>
      </c>
      <c r="H10" s="21">
        <f>SUM(H6:H8)</f>
        <v>1929</v>
      </c>
      <c r="I10" s="21">
        <f>SUM(I6:I8)</f>
        <v>17</v>
      </c>
      <c r="J10" s="21">
        <f>SUM(J6:J8)</f>
        <v>1946</v>
      </c>
      <c r="K10" s="22">
        <f>IFERROR(J10/G10,"-")</f>
        <v>0.0043254441026371</v>
      </c>
      <c r="L10" s="31">
        <f>SUM(L6:L8)</f>
        <v>112</v>
      </c>
      <c r="M10" s="31">
        <f>SUM(M6:M8)</f>
        <v>591</v>
      </c>
      <c r="N10" s="22">
        <f>IFERROR(L10/J10,"-")</f>
        <v>0.057553956834532</v>
      </c>
      <c r="O10" s="23">
        <f>IFERROR(D10/J10,"-")</f>
        <v>4566.0539568345</v>
      </c>
      <c r="P10" s="24">
        <f>SUM(P6:P8)</f>
        <v>303</v>
      </c>
      <c r="Q10" s="22">
        <f>IFERROR(P10/J10,"-")</f>
        <v>0.15570400822199</v>
      </c>
      <c r="R10" s="202">
        <f>SUM(R6:R8)</f>
        <v>18440760</v>
      </c>
      <c r="S10" s="202">
        <f>IFERROR(R10/J10,"-")</f>
        <v>9476.2384378212</v>
      </c>
      <c r="T10" s="202">
        <f>IFERROR(R10/P10,"-")</f>
        <v>60860.594059406</v>
      </c>
      <c r="U10" s="202">
        <f>SUM(U6:U8)</f>
        <v>9555219</v>
      </c>
      <c r="V10" s="25">
        <f>IFERROR(R10/D10,"-")</f>
        <v>2.0753671610991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0.19977802441731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90100</v>
      </c>
      <c r="H8" s="208">
        <v>1700</v>
      </c>
      <c r="I8" s="78">
        <v>136</v>
      </c>
      <c r="J8" s="78">
        <v>0</v>
      </c>
      <c r="K8" s="78">
        <v>1038</v>
      </c>
      <c r="L8" s="79">
        <v>53</v>
      </c>
      <c r="M8" s="80">
        <v>51</v>
      </c>
      <c r="N8" s="81">
        <f>IFERROR(L8/K8,"-")</f>
        <v>0.051059730250482</v>
      </c>
      <c r="O8" s="78">
        <v>2</v>
      </c>
      <c r="P8" s="78">
        <v>10</v>
      </c>
      <c r="Q8" s="81">
        <f>IFERROR(O8/L8,"-")</f>
        <v>0.037735849056604</v>
      </c>
      <c r="R8" s="82">
        <f>IFERROR(G8/SUM(L8:L8),"-")</f>
        <v>1700</v>
      </c>
      <c r="S8" s="83">
        <v>1</v>
      </c>
      <c r="T8" s="81">
        <f>IF(L8=0,"-",S8/L8)</f>
        <v>0.018867924528302</v>
      </c>
      <c r="U8" s="213">
        <v>18000</v>
      </c>
      <c r="V8" s="214">
        <f>IFERROR(U8/L8,"-")</f>
        <v>339.62264150943</v>
      </c>
      <c r="W8" s="214">
        <f>IFERROR(U8/S8,"-")</f>
        <v>18000</v>
      </c>
      <c r="X8" s="208">
        <f>SUM(U8:U8)-SUM(G8:G8)</f>
        <v>-72100</v>
      </c>
      <c r="Y8" s="85">
        <f>SUM(U8:U8)/SUM(G8:G8)</f>
        <v>0.19977802441731</v>
      </c>
      <c r="AA8" s="86">
        <v>2</v>
      </c>
      <c r="AB8" s="87">
        <f>IF(L8=0,"",IF(AA8=0,"",(AA8/L8)))</f>
        <v>0.037735849056604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2</v>
      </c>
      <c r="AK8" s="93">
        <f>IF(L8=0,"",IF(AJ8=0,"",(AJ8/L8)))</f>
        <v>0.037735849056604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4</v>
      </c>
      <c r="AT8" s="99">
        <f>IF(L8=0,"",IF(AS8=0,"",(AS8/L8)))</f>
        <v>0.075471698113208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7</v>
      </c>
      <c r="BC8" s="105">
        <f>IF(L8=0,"",IF(BB8=0,"",(BB8/L8)))</f>
        <v>0.13207547169811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19</v>
      </c>
      <c r="BL8" s="111">
        <f>IF(L8=0,"",IF(BK8=0,"",(BK8/L8)))</f>
        <v>0.35849056603774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16</v>
      </c>
      <c r="BU8" s="118">
        <f>IF(L8=0,"",IF(BT8=0,"",(BT8/L8)))</f>
        <v>0.30188679245283</v>
      </c>
      <c r="BV8" s="119">
        <v>1</v>
      </c>
      <c r="BW8" s="120">
        <f>IFERROR(BV8/BT8,"-")</f>
        <v>0.0625</v>
      </c>
      <c r="BX8" s="121">
        <v>18000</v>
      </c>
      <c r="BY8" s="122">
        <f>IFERROR(BX8/BT8,"-")</f>
        <v>1125</v>
      </c>
      <c r="BZ8" s="123"/>
      <c r="CA8" s="123"/>
      <c r="CB8" s="123">
        <v>1</v>
      </c>
      <c r="CC8" s="124">
        <v>3</v>
      </c>
      <c r="CD8" s="125">
        <f>IF(L8=0,"",IF(CC8=0,"",(CC8/L8)))</f>
        <v>0.056603773584906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1</v>
      </c>
      <c r="CM8" s="132">
        <v>18000</v>
      </c>
      <c r="CN8" s="132">
        <v>18000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0.19977802441731</v>
      </c>
      <c r="B13" s="152"/>
      <c r="C13" s="152"/>
      <c r="D13" s="152"/>
      <c r="E13" s="153" t="s">
        <v>72</v>
      </c>
      <c r="F13" s="153"/>
      <c r="G13" s="211">
        <f>SUM(G6:G12)</f>
        <v>90100</v>
      </c>
      <c r="H13" s="211"/>
      <c r="I13" s="152">
        <f>SUM(I6:I12)</f>
        <v>136</v>
      </c>
      <c r="J13" s="152">
        <f>SUM(J6:J12)</f>
        <v>0</v>
      </c>
      <c r="K13" s="152">
        <f>SUM(K6:K12)</f>
        <v>1038</v>
      </c>
      <c r="L13" s="152">
        <f>SUM(L6:L12)</f>
        <v>53</v>
      </c>
      <c r="M13" s="152">
        <f>SUM(M6:M12)</f>
        <v>51</v>
      </c>
      <c r="N13" s="154">
        <f>IFERROR(L13/K13,"-")</f>
        <v>0.051059730250482</v>
      </c>
      <c r="O13" s="155">
        <f>SUM(O6:O12)</f>
        <v>2</v>
      </c>
      <c r="P13" s="155">
        <f>SUM(P6:P12)</f>
        <v>10</v>
      </c>
      <c r="Q13" s="154">
        <f>IFERROR(O13/L13,"-")</f>
        <v>0.037735849056604</v>
      </c>
      <c r="R13" s="156">
        <f>IFERROR(G13/L13,"-")</f>
        <v>1700</v>
      </c>
      <c r="S13" s="157">
        <f>SUM(S6:S12)</f>
        <v>1</v>
      </c>
      <c r="T13" s="154">
        <f>IFERROR(S13/L13,"-")</f>
        <v>0.018867924528302</v>
      </c>
      <c r="U13" s="211">
        <f>SUM(U6:U12)</f>
        <v>18000</v>
      </c>
      <c r="V13" s="211">
        <f>IFERROR(U13/L13,"-")</f>
        <v>339.62264150943</v>
      </c>
      <c r="W13" s="211">
        <f>IFERROR(U13/S13,"-")</f>
        <v>18000</v>
      </c>
      <c r="X13" s="211">
        <f>U13-G13</f>
        <v>-72100</v>
      </c>
      <c r="Y13" s="158">
        <f>U13/G13</f>
        <v>0.19977802441731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2.3076947326596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7930321</v>
      </c>
      <c r="H6" s="78">
        <v>5334</v>
      </c>
      <c r="I6" s="78">
        <v>0</v>
      </c>
      <c r="J6" s="78">
        <v>396400</v>
      </c>
      <c r="K6" s="79">
        <v>1841</v>
      </c>
      <c r="L6" s="81">
        <f>IFERROR(K6/J6,"-")</f>
        <v>0.0046442986881937</v>
      </c>
      <c r="M6" s="78">
        <v>109</v>
      </c>
      <c r="N6" s="78">
        <v>561</v>
      </c>
      <c r="O6" s="81">
        <f>IFERROR(M6/(K6),"-")</f>
        <v>0.059206952743074</v>
      </c>
      <c r="P6" s="82">
        <f>IFERROR(G6/SUM(K6:K6),"-")</f>
        <v>4307.6159695817</v>
      </c>
      <c r="Q6" s="83">
        <v>293</v>
      </c>
      <c r="R6" s="81">
        <f>IF(K6=0,"-",Q6/K6)</f>
        <v>0.15915263443781</v>
      </c>
      <c r="S6" s="213">
        <v>18300760</v>
      </c>
      <c r="T6" s="214">
        <f>IFERROR(S6/K6,"-")</f>
        <v>9940.6626833243</v>
      </c>
      <c r="U6" s="214">
        <f>IFERROR(S6/Q6,"-")</f>
        <v>62459.931740614</v>
      </c>
      <c r="V6" s="208">
        <f>SUM(S6:S6)-SUM(G6:G6)</f>
        <v>10370439</v>
      </c>
      <c r="W6" s="85">
        <f>SUM(S6:S6)/SUM(G6:G6)</f>
        <v>2.3076947326596</v>
      </c>
      <c r="Y6" s="86">
        <v>2</v>
      </c>
      <c r="Z6" s="87">
        <f>IF(K6=0,"",IF(Y6=0,"",(Y6/K6)))</f>
        <v>0.0010863661053775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4</v>
      </c>
      <c r="AI6" s="93">
        <f>IF(K6=0,"",IF(AH6=0,"",(AH6/K6)))</f>
        <v>0.002172732210755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12</v>
      </c>
      <c r="AR6" s="99">
        <f>IF(K6=0,"",IF(AQ6=0,"",(AQ6/K6)))</f>
        <v>0.0065181966322651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70</v>
      </c>
      <c r="BA6" s="105">
        <f>IF(K6=0,"",IF(AZ6=0,"",(AZ6/K6)))</f>
        <v>0.038022813688213</v>
      </c>
      <c r="BB6" s="104">
        <v>4</v>
      </c>
      <c r="BC6" s="106">
        <f>IFERROR(BB6/AZ6,"-")</f>
        <v>0.057142857142857</v>
      </c>
      <c r="BD6" s="107">
        <v>180000</v>
      </c>
      <c r="BE6" s="108">
        <f>IFERROR(BD6/AZ6,"-")</f>
        <v>2571.4285714286</v>
      </c>
      <c r="BF6" s="109">
        <v>1</v>
      </c>
      <c r="BG6" s="109"/>
      <c r="BH6" s="109">
        <v>3</v>
      </c>
      <c r="BI6" s="110">
        <v>930</v>
      </c>
      <c r="BJ6" s="111">
        <f>IF(K6=0,"",IF(BI6=0,"",(BI6/K6)))</f>
        <v>0.50516023900054</v>
      </c>
      <c r="BK6" s="112">
        <v>123</v>
      </c>
      <c r="BL6" s="113">
        <f>IFERROR(BK6/BI6,"-")</f>
        <v>0.13225806451613</v>
      </c>
      <c r="BM6" s="114">
        <v>4765000</v>
      </c>
      <c r="BN6" s="115">
        <f>IFERROR(BM6/BI6,"-")</f>
        <v>5123.6559139785</v>
      </c>
      <c r="BO6" s="116">
        <v>47</v>
      </c>
      <c r="BP6" s="116">
        <v>15</v>
      </c>
      <c r="BQ6" s="116">
        <v>61</v>
      </c>
      <c r="BR6" s="117">
        <v>632</v>
      </c>
      <c r="BS6" s="118">
        <f>IF(K6=0,"",IF(BR6=0,"",(BR6/K6)))</f>
        <v>0.34329168929929</v>
      </c>
      <c r="BT6" s="119">
        <v>117</v>
      </c>
      <c r="BU6" s="120">
        <f>IFERROR(BT6/BR6,"-")</f>
        <v>0.18512658227848</v>
      </c>
      <c r="BV6" s="121">
        <v>9893760</v>
      </c>
      <c r="BW6" s="122">
        <f>IFERROR(BV6/BR6,"-")</f>
        <v>15654.683544304</v>
      </c>
      <c r="BX6" s="123">
        <v>39</v>
      </c>
      <c r="BY6" s="123">
        <v>18</v>
      </c>
      <c r="BZ6" s="123">
        <v>60</v>
      </c>
      <c r="CA6" s="124">
        <v>191</v>
      </c>
      <c r="CB6" s="125">
        <f>IF(K6=0,"",IF(CA6=0,"",(CA6/K6)))</f>
        <v>0.10374796306355</v>
      </c>
      <c r="CC6" s="126">
        <v>49</v>
      </c>
      <c r="CD6" s="127">
        <f>IFERROR(CC6/CA6,"-")</f>
        <v>0.2565445026178</v>
      </c>
      <c r="CE6" s="128">
        <v>3462000</v>
      </c>
      <c r="CF6" s="129">
        <f>IFERROR(CE6/CA6,"-")</f>
        <v>18125.654450262</v>
      </c>
      <c r="CG6" s="130">
        <v>10</v>
      </c>
      <c r="CH6" s="130">
        <v>6</v>
      </c>
      <c r="CI6" s="130">
        <v>33</v>
      </c>
      <c r="CJ6" s="131">
        <v>293</v>
      </c>
      <c r="CK6" s="132">
        <v>18300760</v>
      </c>
      <c r="CL6" s="132">
        <v>1153000</v>
      </c>
      <c r="CM6" s="132">
        <v>13000</v>
      </c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62</v>
      </c>
      <c r="K7" s="79">
        <v>0</v>
      </c>
      <c r="L7" s="81">
        <f>IFERROR(K7/J7,"-")</f>
        <v>0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21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>
        <f>W9</f>
        <v>0.14102089883484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865120</v>
      </c>
      <c r="H9" s="78">
        <v>235</v>
      </c>
      <c r="I9" s="78">
        <v>0</v>
      </c>
      <c r="J9" s="78">
        <v>52375</v>
      </c>
      <c r="K9" s="79">
        <v>52</v>
      </c>
      <c r="L9" s="81">
        <f>IFERROR(K9/J9,"-")</f>
        <v>0.00099284009546539</v>
      </c>
      <c r="M9" s="78">
        <v>1</v>
      </c>
      <c r="N9" s="78">
        <v>20</v>
      </c>
      <c r="O9" s="81">
        <f>IFERROR(M9/(K9),"-")</f>
        <v>0.019230769230769</v>
      </c>
      <c r="P9" s="82">
        <f>IFERROR(G9/SUM(K9:K9),"-")</f>
        <v>16636.923076923</v>
      </c>
      <c r="Q9" s="83">
        <v>9</v>
      </c>
      <c r="R9" s="81">
        <f>IF(K9=0,"-",Q9/K9)</f>
        <v>0.17307692307692</v>
      </c>
      <c r="S9" s="213">
        <v>122000</v>
      </c>
      <c r="T9" s="214">
        <f>IFERROR(S9/K9,"-")</f>
        <v>2346.1538461538</v>
      </c>
      <c r="U9" s="214">
        <f>IFERROR(S9/Q9,"-")</f>
        <v>13555.555555556</v>
      </c>
      <c r="V9" s="208">
        <f>SUM(S9:S9)-SUM(G9:G9)</f>
        <v>-743120</v>
      </c>
      <c r="W9" s="85">
        <f>SUM(S9:S9)/SUM(G9:G9)</f>
        <v>0.14102089883484</v>
      </c>
      <c r="Y9" s="86"/>
      <c r="Z9" s="87">
        <f>IF(K9=0,"",IF(Y9=0,"",(Y9/K9)))</f>
        <v>0</v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>
        <f>IF(K9=0,"",IF(AH9=0,"",(AH9/K9)))</f>
        <v>0</v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>
        <v>2</v>
      </c>
      <c r="AR9" s="99">
        <f>IF(K9=0,"",IF(AQ9=0,"",(AQ9/K9)))</f>
        <v>0.038461538461538</v>
      </c>
      <c r="AS9" s="98"/>
      <c r="AT9" s="100">
        <f>IFERROR(AS9/AQ9,"-")</f>
        <v>0</v>
      </c>
      <c r="AU9" s="101"/>
      <c r="AV9" s="102">
        <f>IFERROR(AU9/AQ9,"-")</f>
        <v>0</v>
      </c>
      <c r="AW9" s="103"/>
      <c r="AX9" s="103"/>
      <c r="AY9" s="103"/>
      <c r="AZ9" s="104">
        <v>5</v>
      </c>
      <c r="BA9" s="105">
        <f>IF(K9=0,"",IF(AZ9=0,"",(AZ9/K9)))</f>
        <v>0.096153846153846</v>
      </c>
      <c r="BB9" s="104"/>
      <c r="BC9" s="106">
        <f>IFERROR(BB9/AZ9,"-")</f>
        <v>0</v>
      </c>
      <c r="BD9" s="107"/>
      <c r="BE9" s="108">
        <f>IFERROR(BD9/AZ9,"-")</f>
        <v>0</v>
      </c>
      <c r="BF9" s="109"/>
      <c r="BG9" s="109"/>
      <c r="BH9" s="109"/>
      <c r="BI9" s="110">
        <v>12</v>
      </c>
      <c r="BJ9" s="111">
        <f>IF(K9=0,"",IF(BI9=0,"",(BI9/K9)))</f>
        <v>0.23076923076923</v>
      </c>
      <c r="BK9" s="112">
        <v>1</v>
      </c>
      <c r="BL9" s="113">
        <f>IFERROR(BK9/BI9,"-")</f>
        <v>0.083333333333333</v>
      </c>
      <c r="BM9" s="114">
        <v>13000</v>
      </c>
      <c r="BN9" s="115">
        <f>IFERROR(BM9/BI9,"-")</f>
        <v>1083.3333333333</v>
      </c>
      <c r="BO9" s="116"/>
      <c r="BP9" s="116"/>
      <c r="BQ9" s="116">
        <v>1</v>
      </c>
      <c r="BR9" s="117">
        <v>28</v>
      </c>
      <c r="BS9" s="118">
        <f>IF(K9=0,"",IF(BR9=0,"",(BR9/K9)))</f>
        <v>0.53846153846154</v>
      </c>
      <c r="BT9" s="119">
        <v>8</v>
      </c>
      <c r="BU9" s="120">
        <f>IFERROR(BT9/BR9,"-")</f>
        <v>0.28571428571429</v>
      </c>
      <c r="BV9" s="121">
        <v>109000</v>
      </c>
      <c r="BW9" s="122">
        <f>IFERROR(BV9/BR9,"-")</f>
        <v>3892.8571428571</v>
      </c>
      <c r="BX9" s="123">
        <v>4</v>
      </c>
      <c r="BY9" s="123">
        <v>1</v>
      </c>
      <c r="BZ9" s="123">
        <v>3</v>
      </c>
      <c r="CA9" s="124">
        <v>5</v>
      </c>
      <c r="CB9" s="125">
        <f>IF(K9=0,"",IF(CA9=0,"",(CA9/K9)))</f>
        <v>0.096153846153846</v>
      </c>
      <c r="CC9" s="126"/>
      <c r="CD9" s="127">
        <f>IFERROR(CC9/CA9,"-")</f>
        <v>0</v>
      </c>
      <c r="CE9" s="128"/>
      <c r="CF9" s="129">
        <f>IFERROR(CE9/CA9,"-")</f>
        <v>0</v>
      </c>
      <c r="CG9" s="130"/>
      <c r="CH9" s="130"/>
      <c r="CI9" s="130"/>
      <c r="CJ9" s="131">
        <v>9</v>
      </c>
      <c r="CK9" s="132">
        <v>122000</v>
      </c>
      <c r="CL9" s="132">
        <v>45000</v>
      </c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8795441</v>
      </c>
      <c r="H13" s="152">
        <f>SUM(H6:H12)</f>
        <v>5569</v>
      </c>
      <c r="I13" s="152">
        <f>SUM(I6:I12)</f>
        <v>0</v>
      </c>
      <c r="J13" s="152">
        <f>SUM(J6:J12)</f>
        <v>448858</v>
      </c>
      <c r="K13" s="152">
        <f>SUM(K6:K12)</f>
        <v>1893</v>
      </c>
      <c r="L13" s="154">
        <f>IFERROR(K13/J13,"-")</f>
        <v>0.0042173694130438</v>
      </c>
      <c r="M13" s="155">
        <f>SUM(M6:M12)</f>
        <v>110</v>
      </c>
      <c r="N13" s="155">
        <f>SUM(N6:N12)</f>
        <v>581</v>
      </c>
      <c r="O13" s="154">
        <f>IFERROR(M13/K13,"-")</f>
        <v>0.0581088219757</v>
      </c>
      <c r="P13" s="156">
        <f>IFERROR(G13/K13,"-")</f>
        <v>4646.2974115161</v>
      </c>
      <c r="Q13" s="157">
        <f>SUM(Q6:Q12)</f>
        <v>302</v>
      </c>
      <c r="R13" s="154">
        <f>IFERROR(Q13/K13,"-")</f>
        <v>0.15953512942419</v>
      </c>
      <c r="S13" s="211">
        <f>SUM(S6:S12)</f>
        <v>18422760</v>
      </c>
      <c r="T13" s="211">
        <f>IFERROR(S13/K13,"-")</f>
        <v>9732.0443740095</v>
      </c>
      <c r="U13" s="211">
        <f>IFERROR(S13/Q13,"-")</f>
        <v>61002.516556291</v>
      </c>
      <c r="V13" s="211">
        <f>S13-G13</f>
        <v>9627319</v>
      </c>
      <c r="W13" s="158">
        <f>S13/G13</f>
        <v>2.0945805901034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